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defaultThemeVersion="166925"/>
  <mc:AlternateContent xmlns:mc="http://schemas.openxmlformats.org/markup-compatibility/2006">
    <mc:Choice Requires="x15">
      <x15ac:absPath xmlns:x15ac="http://schemas.microsoft.com/office/spreadsheetml/2010/11/ac" url="/Users/charlottevm/Quintel Dropbox/Charlotte von Meijenfeldt/Mac/Documents/Quintel/Projects/Active/622 KEV 2022/4. Producten/"/>
    </mc:Choice>
  </mc:AlternateContent>
  <xr:revisionPtr revIDLastSave="0" documentId="13_ncr:1_{0597FC18-237D-5744-84F5-C9D072DA7876}" xr6:coauthVersionLast="47" xr6:coauthVersionMax="47" xr10:uidLastSave="{00000000-0000-0000-0000-000000000000}"/>
  <bookViews>
    <workbookView xWindow="28800" yWindow="500" windowWidth="51200" windowHeight="26480" xr2:uid="{600C8471-B30C-934A-9854-4E326B75517F}"/>
  </bookViews>
  <sheets>
    <sheet name="Introductie" sheetId="24" r:id="rId1"/>
    <sheet name="Overzicht - 2030 (vraag)" sheetId="21" r:id="rId2"/>
    <sheet name="Overzicht - 2019 (vraag)" sheetId="20" r:id="rId3"/>
    <sheet name="Overzicht - 2030 (elek. aanbod)" sheetId="51" r:id="rId4"/>
    <sheet name="Overzicht - 2030 (industrie)" sheetId="62" r:id="rId5"/>
    <sheet name="Overzicht - 2019 (industrie)" sheetId="60" r:id="rId6"/>
    <sheet name="Scenario - Gebouwde Omgeving" sheetId="17" r:id="rId7"/>
    <sheet name="Scenario - Mobiliteit" sheetId="19" r:id="rId8"/>
    <sheet name="Scenario - Industrie" sheetId="3" r:id="rId9"/>
    <sheet name="Scenario - Landbouw" sheetId="9" r:id="rId10"/>
    <sheet name="Scenario - Elektriciteit" sheetId="10" r:id="rId11"/>
    <sheet name="Scenario - Warmte" sheetId="14" r:id="rId12"/>
    <sheet name="Scenario - Waterstof" sheetId="32" r:id="rId13"/>
    <sheet name="Scenario - Emissies" sheetId="30" r:id="rId14"/>
    <sheet name="Scenario - Flexibiliteit" sheetId="28" r:id="rId15"/>
    <sheet name="EB 2019 KEV" sheetId="1" r:id="rId16"/>
    <sheet name="EB 2030 KEV" sheetId="4" r:id="rId17"/>
    <sheet name="Tabel_1_Demografie" sheetId="26" r:id="rId18"/>
    <sheet name="Tabel_6_Conversiefactoren" sheetId="46" r:id="rId19"/>
    <sheet name="Tabel_7b_Prijzen_VV" sheetId="12" r:id="rId20"/>
    <sheet name="Tabel_15b_Hernieuwbaar_VV" sheetId="13" r:id="rId21"/>
    <sheet name="Tabel_19b_ElektrBalans_VV" sheetId="54" r:id="rId22"/>
    <sheet name="Tabel_8b_BKGSectorAR5_VV" sheetId="35" r:id="rId23"/>
    <sheet name="Tabel_11b_CO2Sector_VV" sheetId="75" r:id="rId24"/>
    <sheet name="Tabel_12b_OBKGSector_VV" sheetId="36" r:id="rId25"/>
    <sheet name="Tabel_29b_GO_BKG_VV" sheetId="37" r:id="rId26"/>
    <sheet name="Tabel_30b_GOWoningen_Energie_VV" sheetId="38" r:id="rId27"/>
    <sheet name="Tabel_31b_GODiensten_Energie_VV" sheetId="39" r:id="rId28"/>
    <sheet name="Tabel_32_GO_Factoren" sheetId="40" r:id="rId29"/>
    <sheet name="Tabel_33b_Mob_BKG_VV" sheetId="41" r:id="rId30"/>
    <sheet name="Tabel_34b_Mob_Energie_VV" sheetId="42" r:id="rId31"/>
    <sheet name="Tabel_35b_Mob_Factoren_VV" sheetId="43" r:id="rId32"/>
    <sheet name="Tabel_38b_Landbouw_Factoren_VV" sheetId="74" r:id="rId33"/>
    <sheet name="Fig_5_9_033g_kev22_02_nl" sheetId="44" r:id="rId34"/>
    <sheet name="Fig_4_4_025g_kev22_01_nl" sheetId="45" r:id="rId35"/>
    <sheet name="queries" sheetId="23" r:id="rId36"/>
    <sheet name="scenario_outcomes" sheetId="50" r:id="rId37"/>
    <sheet name="Datadump ETM 2019" sheetId="25" r:id="rId38"/>
    <sheet name="Datadump ETM 2030" sheetId="5" r:id="rId39"/>
  </sheets>
  <definedNames>
    <definedName name="_xlnm._FilterDatabase" localSheetId="38" hidden="1">'Datadump ETM 2030'!$A$1:$DO$1</definedName>
    <definedName name="DUURENHIST">"['smb://int.PBL.nl/data/Kennisbasis/NEV/Ontwikkel/Monit/TabellenBijlage/2020/Versies/1.0%20oktober%202020/Tabellenbijlage-KEV2020-setup.xlsm'#$Bestanden.$B$7]"</definedName>
    <definedName name="DUURENSCEN">"['smb://int.PBL.nl/data/Kennisbasis/NEV/Ontwikkel/Monit/TabellenBijlage/2020/Versies/1.0%20oktober%202020/Tabellenbijlage-KEV2020-setup.xlsm'#$Bestanden.$B$8]"</definedName>
    <definedName name="ELMIDDELHIST">"['smb://int.PBL.nl/data/Kennisbasis/NEV/Ontwikkel/Monit/TabellenBijlage/2020/Versies/1.0%20oktober%202020/Tabellenbijlage-KEV2020-setup.xlsm'#$Bestanden.$B$13]"</definedName>
    <definedName name="ELMIDDELSCEN">"['smb://int.PBL.nl/data/Kennisbasis/NEV/Ontwikkel/Monit/TabellenBijlage/2020/Versies/1.0%20oktober%202020/Tabellenbijlage-KEV2020-setup.xlsm'#$Bestanden.$B$14]"</definedName>
    <definedName name="ELPRODHIST">"['smb://int.PBL.nl/data/Kennisbasis/NEV/Ontwikkel/Monit/TabellenBijlage/2020/Versies/1.0%20oktober%202020/Tabellenbijlage-KEV2020-setup.xlsm'#$Bestanden.$B$11]"</definedName>
    <definedName name="ELPRODSCEN">"['smb://int.PBL.nl/data/Kennisbasis/NEV/Ontwikkel/Monit/TabellenBijlage/2020/Versies/1.0%20oktober%202020/Tabellenbijlage-KEV2020-setup.xlsm'#$Bestanden.$B$12]"</definedName>
    <definedName name="EMHIST">"['smb://int.PBL.nl/data/Kennisbasis/NEV/Ontwikkel/Monit/TabellenBijlage/2020/Versies/1.0%20oktober%202020/Tabellenbijlage-KEV2020-setup.xlsm'#$Bestanden.$B$9]"</definedName>
    <definedName name="EMSCEN">"['smb://int.PBL.nl/data/Kennisbasis/NEV/Ontwikkel/Monit/TabellenBijlage/2020/Versies/1.0%20oktober%202020/Tabellenbijlage-KEV2020-setup.xlsm'#$Bestanden.$B$10]"</definedName>
    <definedName name="ENBALHIST">"['smb://int.PBL.nl/data/Kennisbasis/NEV/Ontwikkel/Monit/TabellenBijlage/2020/Versies/1.0%20oktober%202020/Tabellenbijlage-KEV2020-setup.xlsm'#$Bestanden.$B$5]"</definedName>
    <definedName name="ENBALSCEN">"['smb://int.PBL.nl/data/Kennisbasis/NEV/Ontwikkel/Monit/TabellenBijlage/2020/Versies/1.0%20oktober%202020/Tabellenbijlage-KEV2020-setup.xlsm'#$Bestanden.$B$6]"</definedName>
    <definedName name="ERGHIST">"['smb://int.PBL.nl/data/Kennisbasis/NEV/Ontwikkel/Monit/TabellenBijlage/2020/Versies/1.0%20oktober%202020/Tabellenbijlage-KEV2020-setup.xlsm'#$Bestanden.$B$18]"</definedName>
    <definedName name="ERGSCEN">"['smb://int.PBL.nl/data/Kennisbasis/NEV/Ontwikkel/Monit/TabellenBijlage/2020/Versies/1.0%20oktober%202020/Tabellenbijlage-KEV2020-setup.xlsm'#$Bestanden.$B$19]"</definedName>
    <definedName name="EUROSTATHIST">"['smb://int.PBL.nl/data/Kennisbasis/NEV/Ontwikkel/Monit/TabellenBijlage/2020/Versies/1.0%20oktober%202020/Tabellenbijlage-KEV2020-setup.xlsm'#$Bestanden.$B$15]"</definedName>
    <definedName name="EUROSTATSCEN">"['smb://int.PBL.nl/data/Kennisbasis/NEV/Ontwikkel/Monit/TabellenBijlage/2020/Versies/1.0%20oktober%202020/Tabellenbijlage-KEV2020-setup.xlsm'#$Bestanden.$B$16]"</definedName>
    <definedName name="PRIJZEN">"['smb://int.PBL.nl/data/Kennisbasis/NEV/Ontwikkel/Monit/TabellenBijlage/2020/Versies/1.0%20oktober%202020/Tabellenbijlage-KEV2020-setup.xlsm'#$Bestanden.$B$4]"</definedName>
    <definedName name="PROJ">"['smb://int.PBL.nl/data/Kennisbasis/NEV/Ontwikkel/Monit/TabellenBijlage/2020/Versies/1.0%20oktober%202020/Tabellenbijlage-KEV2020-setup.xlsm'#$Bestanden.$B$25]"</definedName>
    <definedName name="SCENV">"['smb://int.PBL.nl/data/Kennisbasis/NEV/Ontwikkel/Monit/TabellenBijlage/2020/Versies/1.0%20oktober%202020/Tabellenbijlage-KEV2020-setup.xlsm'#$Bestanden.$B$27]"</definedName>
    <definedName name="SCENVV">"['smb://int.PBL.nl/data/Kennisbasis/NEV/Ontwikkel/Monit/TabellenBijlage/2020/Versies/1.0%20oktober%202020/Tabellenbijlage-KEV2020-setup.xlsm'#$Bestanden.$B$28]"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3" i="20" l="1"/>
  <c r="H43" i="20"/>
  <c r="I43" i="20"/>
  <c r="J43" i="20"/>
  <c r="K43" i="20"/>
  <c r="L43" i="20"/>
  <c r="F43" i="20"/>
  <c r="W25" i="21"/>
  <c r="W24" i="21"/>
  <c r="D69" i="20" l="1"/>
  <c r="F69" i="20"/>
  <c r="K69" i="20"/>
  <c r="J69" i="20"/>
  <c r="I69" i="20"/>
  <c r="H69" i="20"/>
  <c r="G69" i="20"/>
  <c r="E69" i="20"/>
  <c r="C34" i="35"/>
  <c r="B34" i="35"/>
  <c r="C33" i="35"/>
  <c r="B33" i="35"/>
  <c r="B35" i="35"/>
  <c r="C27" i="35"/>
  <c r="D26" i="75"/>
  <c r="D25" i="75"/>
  <c r="C27" i="75"/>
  <c r="C26" i="75"/>
  <c r="C25" i="75"/>
  <c r="G20" i="75"/>
  <c r="G19" i="75"/>
  <c r="B19" i="75"/>
  <c r="C35" i="35" l="1"/>
  <c r="D27" i="75"/>
  <c r="H12" i="32" l="1"/>
  <c r="O10" i="32"/>
  <c r="H8" i="32" l="1"/>
  <c r="H9" i="32"/>
  <c r="H7" i="32"/>
  <c r="X18" i="10"/>
  <c r="X19" i="10"/>
  <c r="X20" i="10"/>
  <c r="W21" i="10"/>
  <c r="W20" i="10"/>
  <c r="H14" i="9"/>
  <c r="Q21" i="9"/>
  <c r="R21" i="9" s="1"/>
  <c r="P21" i="9"/>
  <c r="H12" i="9"/>
  <c r="Q20" i="9"/>
  <c r="Q15" i="9"/>
  <c r="P15" i="9"/>
  <c r="P20" i="9"/>
  <c r="H45" i="19"/>
  <c r="H46" i="19"/>
  <c r="H47" i="19"/>
  <c r="H44" i="19"/>
  <c r="O64" i="17"/>
  <c r="O66" i="17" s="1"/>
  <c r="O65" i="17"/>
  <c r="P20" i="3"/>
  <c r="P24" i="3" s="1"/>
  <c r="P22" i="3" s="1"/>
  <c r="P26" i="3" s="1"/>
  <c r="P13" i="3"/>
  <c r="H71" i="17"/>
  <c r="H13" i="17"/>
  <c r="H14" i="17"/>
  <c r="H15" i="17"/>
  <c r="H16" i="17"/>
  <c r="H12" i="17"/>
  <c r="H11" i="17"/>
  <c r="O43" i="17"/>
  <c r="O44" i="17"/>
  <c r="M44" i="20"/>
  <c r="M36" i="20"/>
  <c r="R20" i="9" l="1"/>
  <c r="R15" i="9"/>
  <c r="O45" i="17"/>
  <c r="P11" i="30"/>
  <c r="P10" i="30"/>
  <c r="P9" i="30"/>
  <c r="B3" i="23"/>
  <c r="C3" i="23"/>
  <c r="D3" i="23"/>
  <c r="E3" i="23"/>
  <c r="F3" i="23"/>
  <c r="B4" i="23"/>
  <c r="C4" i="23"/>
  <c r="D4" i="23"/>
  <c r="E4" i="23"/>
  <c r="F4" i="23"/>
  <c r="B5" i="23"/>
  <c r="C5" i="23"/>
  <c r="D5" i="23"/>
  <c r="E5" i="23"/>
  <c r="F5" i="23"/>
  <c r="B6" i="23"/>
  <c r="C6" i="23"/>
  <c r="D6" i="23"/>
  <c r="E6" i="23"/>
  <c r="F6" i="23"/>
  <c r="B7" i="23"/>
  <c r="C7" i="23"/>
  <c r="D7" i="23"/>
  <c r="E7" i="23"/>
  <c r="F7" i="23"/>
  <c r="B8" i="23"/>
  <c r="C8" i="23"/>
  <c r="D8" i="23"/>
  <c r="E8" i="23"/>
  <c r="F8" i="23"/>
  <c r="B9" i="23"/>
  <c r="C9" i="23"/>
  <c r="D9" i="23"/>
  <c r="E9" i="23"/>
  <c r="F9" i="23"/>
  <c r="B10" i="23"/>
  <c r="C10" i="23"/>
  <c r="D10" i="23"/>
  <c r="E10" i="23"/>
  <c r="F10" i="23"/>
  <c r="B11" i="23"/>
  <c r="C11" i="23"/>
  <c r="D11" i="23"/>
  <c r="E11" i="23"/>
  <c r="F11" i="23"/>
  <c r="B12" i="23"/>
  <c r="C12" i="23"/>
  <c r="D12" i="23"/>
  <c r="E12" i="23"/>
  <c r="F12" i="23"/>
  <c r="B13" i="23"/>
  <c r="C13" i="23"/>
  <c r="D13" i="23"/>
  <c r="E13" i="23"/>
  <c r="F13" i="23"/>
  <c r="B14" i="23"/>
  <c r="C14" i="23"/>
  <c r="D14" i="23"/>
  <c r="E14" i="23"/>
  <c r="F14" i="23"/>
  <c r="B15" i="23"/>
  <c r="C15" i="23"/>
  <c r="D15" i="23"/>
  <c r="E15" i="23"/>
  <c r="F15" i="23"/>
  <c r="B16" i="23"/>
  <c r="C16" i="23"/>
  <c r="D16" i="23"/>
  <c r="E16" i="23"/>
  <c r="F16" i="23"/>
  <c r="B17" i="23"/>
  <c r="C17" i="23"/>
  <c r="D17" i="23"/>
  <c r="E17" i="23"/>
  <c r="F17" i="23"/>
  <c r="B18" i="23"/>
  <c r="C18" i="23"/>
  <c r="D18" i="23"/>
  <c r="E18" i="23"/>
  <c r="F18" i="23"/>
  <c r="B19" i="23"/>
  <c r="C19" i="23"/>
  <c r="D19" i="23"/>
  <c r="E19" i="23"/>
  <c r="F19" i="23"/>
  <c r="B20" i="23"/>
  <c r="C20" i="23"/>
  <c r="D20" i="23"/>
  <c r="E20" i="23"/>
  <c r="F20" i="23"/>
  <c r="B21" i="23"/>
  <c r="C21" i="23"/>
  <c r="D21" i="23"/>
  <c r="E21" i="23"/>
  <c r="F21" i="23"/>
  <c r="B22" i="23"/>
  <c r="C22" i="23"/>
  <c r="D22" i="23"/>
  <c r="E22" i="23"/>
  <c r="F22" i="23"/>
  <c r="G71" i="21" s="1"/>
  <c r="B23" i="23"/>
  <c r="C23" i="23"/>
  <c r="D23" i="23"/>
  <c r="E23" i="23"/>
  <c r="F23" i="23"/>
  <c r="B24" i="23"/>
  <c r="C24" i="23"/>
  <c r="D24" i="23"/>
  <c r="E24" i="23"/>
  <c r="F24" i="23"/>
  <c r="B25" i="23"/>
  <c r="C25" i="23"/>
  <c r="D25" i="23"/>
  <c r="E25" i="23"/>
  <c r="F25" i="23"/>
  <c r="B26" i="23"/>
  <c r="C26" i="23"/>
  <c r="D26" i="23"/>
  <c r="E26" i="23"/>
  <c r="F26" i="23"/>
  <c r="B27" i="23"/>
  <c r="C27" i="23"/>
  <c r="D27" i="23"/>
  <c r="E27" i="23"/>
  <c r="F27" i="23"/>
  <c r="B28" i="23"/>
  <c r="C28" i="23"/>
  <c r="D28" i="23"/>
  <c r="E28" i="23"/>
  <c r="F28" i="23"/>
  <c r="B29" i="23"/>
  <c r="C29" i="23"/>
  <c r="D29" i="23"/>
  <c r="E29" i="23"/>
  <c r="F29" i="23"/>
  <c r="B30" i="23"/>
  <c r="C30" i="23"/>
  <c r="D30" i="23"/>
  <c r="E30" i="23"/>
  <c r="F30" i="23"/>
  <c r="B31" i="23"/>
  <c r="C31" i="23"/>
  <c r="D31" i="23"/>
  <c r="E31" i="23"/>
  <c r="F31" i="23"/>
  <c r="B32" i="23"/>
  <c r="C32" i="23"/>
  <c r="D32" i="23"/>
  <c r="E32" i="23"/>
  <c r="F32" i="23"/>
  <c r="B33" i="23"/>
  <c r="C33" i="23"/>
  <c r="D33" i="23"/>
  <c r="E33" i="23"/>
  <c r="F33" i="23"/>
  <c r="B34" i="23"/>
  <c r="C34" i="23"/>
  <c r="D34" i="23"/>
  <c r="E34" i="23"/>
  <c r="F34" i="23"/>
  <c r="B35" i="23"/>
  <c r="C35" i="23"/>
  <c r="D35" i="23"/>
  <c r="E35" i="23"/>
  <c r="F35" i="23"/>
  <c r="B36" i="23"/>
  <c r="C36" i="23"/>
  <c r="D36" i="23"/>
  <c r="E36" i="23"/>
  <c r="F36" i="23"/>
  <c r="B37" i="23"/>
  <c r="C37" i="23"/>
  <c r="D37" i="23"/>
  <c r="E37" i="23"/>
  <c r="F37" i="23"/>
  <c r="B38" i="23"/>
  <c r="C38" i="23"/>
  <c r="D38" i="23"/>
  <c r="E38" i="23"/>
  <c r="F38" i="23"/>
  <c r="B39" i="23"/>
  <c r="C39" i="23"/>
  <c r="D39" i="23"/>
  <c r="E39" i="23"/>
  <c r="F39" i="23"/>
  <c r="B40" i="23"/>
  <c r="C40" i="23"/>
  <c r="D40" i="23"/>
  <c r="E40" i="23"/>
  <c r="F40" i="23"/>
  <c r="B41" i="23"/>
  <c r="C41" i="23"/>
  <c r="D41" i="23"/>
  <c r="E41" i="23"/>
  <c r="F41" i="23"/>
  <c r="B42" i="23"/>
  <c r="C42" i="23"/>
  <c r="D42" i="23"/>
  <c r="E42" i="23"/>
  <c r="F42" i="23"/>
  <c r="B43" i="23"/>
  <c r="C43" i="23"/>
  <c r="D43" i="23"/>
  <c r="E43" i="23"/>
  <c r="F43" i="23"/>
  <c r="B44" i="23"/>
  <c r="C44" i="23"/>
  <c r="D44" i="23"/>
  <c r="E44" i="23"/>
  <c r="F44" i="23"/>
  <c r="B45" i="23"/>
  <c r="C45" i="23"/>
  <c r="D45" i="23"/>
  <c r="E45" i="23"/>
  <c r="F45" i="23"/>
  <c r="B46" i="23"/>
  <c r="C46" i="23"/>
  <c r="D46" i="23"/>
  <c r="E46" i="23"/>
  <c r="F46" i="23"/>
  <c r="B47" i="23"/>
  <c r="C47" i="23"/>
  <c r="D47" i="23"/>
  <c r="E47" i="23"/>
  <c r="F47" i="23"/>
  <c r="B48" i="23"/>
  <c r="C48" i="23"/>
  <c r="D48" i="23"/>
  <c r="E48" i="23"/>
  <c r="F48" i="23"/>
  <c r="B49" i="23"/>
  <c r="C49" i="23"/>
  <c r="D49" i="23"/>
  <c r="E49" i="23"/>
  <c r="F49" i="23"/>
  <c r="B50" i="23"/>
  <c r="C50" i="23"/>
  <c r="D50" i="23"/>
  <c r="E50" i="23"/>
  <c r="F50" i="23"/>
  <c r="B51" i="23"/>
  <c r="C51" i="23"/>
  <c r="D51" i="23"/>
  <c r="E51" i="23"/>
  <c r="F51" i="23"/>
  <c r="B52" i="23"/>
  <c r="C52" i="23"/>
  <c r="D52" i="23"/>
  <c r="E52" i="23"/>
  <c r="F52" i="23"/>
  <c r="B53" i="23"/>
  <c r="C53" i="23"/>
  <c r="D53" i="23"/>
  <c r="E53" i="23"/>
  <c r="F53" i="23"/>
  <c r="B54" i="23"/>
  <c r="C54" i="23"/>
  <c r="D54" i="23"/>
  <c r="E54" i="23"/>
  <c r="F54" i="23"/>
  <c r="B55" i="23"/>
  <c r="C55" i="23"/>
  <c r="D55" i="23"/>
  <c r="E55" i="23"/>
  <c r="F55" i="23"/>
  <c r="B56" i="23"/>
  <c r="C56" i="23"/>
  <c r="D56" i="23"/>
  <c r="E56" i="23"/>
  <c r="F56" i="23"/>
  <c r="B57" i="23"/>
  <c r="C57" i="23"/>
  <c r="D57" i="23"/>
  <c r="E57" i="23"/>
  <c r="F57" i="23"/>
  <c r="B58" i="23"/>
  <c r="C58" i="23"/>
  <c r="D58" i="23"/>
  <c r="E58" i="23"/>
  <c r="F58" i="23"/>
  <c r="B59" i="23"/>
  <c r="C59" i="23"/>
  <c r="D59" i="23"/>
  <c r="E59" i="23"/>
  <c r="F59" i="23"/>
  <c r="B60" i="23"/>
  <c r="C60" i="23"/>
  <c r="D60" i="23"/>
  <c r="E60" i="23"/>
  <c r="F60" i="23"/>
  <c r="B61" i="23"/>
  <c r="C61" i="23"/>
  <c r="D61" i="23"/>
  <c r="E61" i="23"/>
  <c r="F61" i="23"/>
  <c r="B62" i="23"/>
  <c r="C62" i="23"/>
  <c r="D62" i="23"/>
  <c r="E62" i="23"/>
  <c r="F62" i="23"/>
  <c r="B63" i="23"/>
  <c r="C63" i="23"/>
  <c r="D63" i="23"/>
  <c r="E63" i="23"/>
  <c r="F63" i="23"/>
  <c r="B64" i="23"/>
  <c r="C64" i="23"/>
  <c r="D64" i="23"/>
  <c r="E64" i="23"/>
  <c r="F64" i="23"/>
  <c r="B65" i="23"/>
  <c r="C65" i="23"/>
  <c r="D65" i="23"/>
  <c r="E65" i="23"/>
  <c r="F65" i="23"/>
  <c r="B66" i="23"/>
  <c r="C66" i="23"/>
  <c r="D66" i="23"/>
  <c r="E66" i="23"/>
  <c r="F66" i="23"/>
  <c r="B67" i="23"/>
  <c r="C67" i="23"/>
  <c r="D67" i="23"/>
  <c r="E67" i="23"/>
  <c r="F67" i="23"/>
  <c r="B68" i="23"/>
  <c r="C68" i="23"/>
  <c r="D68" i="23"/>
  <c r="E68" i="23"/>
  <c r="F68" i="23"/>
  <c r="B69" i="23"/>
  <c r="C69" i="23"/>
  <c r="D69" i="23"/>
  <c r="E69" i="23"/>
  <c r="F69" i="23"/>
  <c r="B70" i="23"/>
  <c r="C70" i="23"/>
  <c r="D70" i="23"/>
  <c r="E70" i="23"/>
  <c r="F70" i="23"/>
  <c r="B71" i="23"/>
  <c r="C71" i="23"/>
  <c r="D71" i="23"/>
  <c r="E71" i="23"/>
  <c r="F71" i="23"/>
  <c r="B72" i="23"/>
  <c r="C72" i="23"/>
  <c r="D72" i="23"/>
  <c r="E72" i="23"/>
  <c r="F72" i="23"/>
  <c r="B73" i="23"/>
  <c r="C73" i="23"/>
  <c r="D73" i="23"/>
  <c r="E73" i="23"/>
  <c r="F73" i="23"/>
  <c r="B74" i="23"/>
  <c r="C74" i="23"/>
  <c r="D74" i="23"/>
  <c r="E74" i="23"/>
  <c r="F74" i="23"/>
  <c r="B75" i="23"/>
  <c r="C75" i="23"/>
  <c r="D75" i="23"/>
  <c r="E75" i="23"/>
  <c r="F75" i="23"/>
  <c r="B76" i="23"/>
  <c r="C76" i="23"/>
  <c r="D76" i="23"/>
  <c r="E76" i="23"/>
  <c r="F76" i="23"/>
  <c r="B77" i="23"/>
  <c r="C77" i="23"/>
  <c r="D77" i="23"/>
  <c r="E77" i="23"/>
  <c r="F77" i="23"/>
  <c r="B78" i="23"/>
  <c r="C78" i="23"/>
  <c r="D78" i="23"/>
  <c r="E78" i="23"/>
  <c r="F78" i="23"/>
  <c r="B79" i="23"/>
  <c r="C79" i="23"/>
  <c r="D79" i="23"/>
  <c r="E79" i="23"/>
  <c r="F79" i="23"/>
  <c r="B80" i="23"/>
  <c r="C80" i="23"/>
  <c r="D80" i="23"/>
  <c r="E80" i="23"/>
  <c r="F80" i="23"/>
  <c r="B81" i="23"/>
  <c r="C81" i="23"/>
  <c r="D81" i="23"/>
  <c r="E81" i="23"/>
  <c r="F81" i="23"/>
  <c r="B82" i="23"/>
  <c r="C82" i="23"/>
  <c r="D82" i="23"/>
  <c r="E82" i="23"/>
  <c r="F82" i="23"/>
  <c r="B83" i="23"/>
  <c r="C83" i="23"/>
  <c r="D83" i="23"/>
  <c r="E83" i="23"/>
  <c r="F83" i="23"/>
  <c r="B84" i="23"/>
  <c r="C84" i="23"/>
  <c r="D84" i="23"/>
  <c r="E84" i="23"/>
  <c r="F84" i="23"/>
  <c r="B85" i="23"/>
  <c r="C85" i="23"/>
  <c r="D85" i="23"/>
  <c r="E85" i="23"/>
  <c r="F85" i="23"/>
  <c r="B86" i="23"/>
  <c r="C86" i="23"/>
  <c r="D86" i="23"/>
  <c r="E86" i="23"/>
  <c r="F86" i="23"/>
  <c r="B87" i="23"/>
  <c r="C87" i="23"/>
  <c r="D87" i="23"/>
  <c r="E87" i="23"/>
  <c r="F87" i="23"/>
  <c r="B88" i="23"/>
  <c r="C88" i="23"/>
  <c r="D88" i="23"/>
  <c r="E88" i="23"/>
  <c r="F88" i="23"/>
  <c r="B89" i="23"/>
  <c r="C89" i="23"/>
  <c r="D89" i="23"/>
  <c r="E89" i="23"/>
  <c r="F89" i="23"/>
  <c r="B90" i="23"/>
  <c r="C90" i="23"/>
  <c r="D90" i="23"/>
  <c r="E90" i="23"/>
  <c r="F90" i="23"/>
  <c r="B91" i="23"/>
  <c r="C91" i="23"/>
  <c r="D91" i="23"/>
  <c r="E91" i="23"/>
  <c r="F91" i="23"/>
  <c r="B92" i="23"/>
  <c r="C92" i="23"/>
  <c r="D92" i="23"/>
  <c r="E92" i="23"/>
  <c r="F92" i="23"/>
  <c r="B93" i="23"/>
  <c r="C93" i="23"/>
  <c r="D93" i="23"/>
  <c r="E93" i="23"/>
  <c r="F93" i="23"/>
  <c r="B94" i="23"/>
  <c r="C94" i="23"/>
  <c r="D94" i="23"/>
  <c r="E94" i="23"/>
  <c r="F94" i="23"/>
  <c r="B95" i="23"/>
  <c r="C95" i="23"/>
  <c r="D95" i="23"/>
  <c r="E95" i="23"/>
  <c r="F95" i="23"/>
  <c r="B96" i="23"/>
  <c r="C96" i="23"/>
  <c r="D96" i="23"/>
  <c r="E96" i="23"/>
  <c r="F96" i="23"/>
  <c r="B97" i="23"/>
  <c r="C97" i="23"/>
  <c r="D97" i="23"/>
  <c r="E97" i="23"/>
  <c r="F97" i="23"/>
  <c r="B98" i="23"/>
  <c r="C98" i="23"/>
  <c r="D98" i="23"/>
  <c r="E98" i="23"/>
  <c r="F98" i="23"/>
  <c r="B99" i="23"/>
  <c r="C99" i="23"/>
  <c r="D99" i="23"/>
  <c r="E99" i="23"/>
  <c r="F99" i="23"/>
  <c r="B100" i="23"/>
  <c r="C100" i="23"/>
  <c r="D100" i="23"/>
  <c r="E100" i="23"/>
  <c r="F100" i="23"/>
  <c r="B101" i="23"/>
  <c r="C101" i="23"/>
  <c r="D101" i="23"/>
  <c r="E101" i="23"/>
  <c r="F101" i="23"/>
  <c r="B102" i="23"/>
  <c r="C102" i="23"/>
  <c r="D102" i="23"/>
  <c r="E102" i="23"/>
  <c r="F102" i="23"/>
  <c r="B103" i="23"/>
  <c r="C103" i="23"/>
  <c r="D103" i="23"/>
  <c r="E103" i="23"/>
  <c r="F103" i="23"/>
  <c r="B104" i="23"/>
  <c r="C104" i="23"/>
  <c r="D104" i="23"/>
  <c r="E104" i="23"/>
  <c r="F104" i="23"/>
  <c r="B105" i="23"/>
  <c r="C105" i="23"/>
  <c r="D105" i="23"/>
  <c r="E105" i="23"/>
  <c r="F105" i="23"/>
  <c r="B106" i="23"/>
  <c r="C106" i="23"/>
  <c r="D106" i="23"/>
  <c r="E106" i="23"/>
  <c r="F106" i="23"/>
  <c r="B107" i="23"/>
  <c r="C107" i="23"/>
  <c r="D107" i="23"/>
  <c r="E107" i="23"/>
  <c r="F107" i="23"/>
  <c r="B108" i="23"/>
  <c r="C108" i="23"/>
  <c r="D108" i="23"/>
  <c r="E108" i="23"/>
  <c r="F108" i="23"/>
  <c r="B109" i="23"/>
  <c r="C109" i="23"/>
  <c r="D109" i="23"/>
  <c r="E109" i="23"/>
  <c r="F109" i="23"/>
  <c r="B110" i="23"/>
  <c r="C110" i="23"/>
  <c r="D110" i="23"/>
  <c r="E110" i="23"/>
  <c r="F110" i="23"/>
  <c r="B111" i="23"/>
  <c r="C111" i="23"/>
  <c r="D111" i="23"/>
  <c r="E111" i="23"/>
  <c r="F111" i="23"/>
  <c r="B112" i="23"/>
  <c r="C112" i="23"/>
  <c r="D112" i="23"/>
  <c r="E112" i="23"/>
  <c r="F112" i="23"/>
  <c r="B113" i="23"/>
  <c r="C113" i="23"/>
  <c r="D113" i="23"/>
  <c r="E113" i="23"/>
  <c r="F113" i="23"/>
  <c r="B114" i="23"/>
  <c r="C114" i="23"/>
  <c r="D114" i="23"/>
  <c r="E114" i="23"/>
  <c r="F114" i="23"/>
  <c r="B115" i="23"/>
  <c r="C115" i="23"/>
  <c r="D115" i="23"/>
  <c r="E115" i="23"/>
  <c r="F115" i="23"/>
  <c r="B116" i="23"/>
  <c r="C116" i="23"/>
  <c r="D116" i="23"/>
  <c r="E116" i="23"/>
  <c r="F116" i="23"/>
  <c r="B117" i="23"/>
  <c r="C117" i="23"/>
  <c r="D117" i="23"/>
  <c r="E117" i="23"/>
  <c r="F117" i="23"/>
  <c r="B118" i="23"/>
  <c r="C118" i="23"/>
  <c r="D118" i="23"/>
  <c r="E118" i="23"/>
  <c r="F118" i="23"/>
  <c r="B119" i="23"/>
  <c r="C119" i="23"/>
  <c r="D119" i="23"/>
  <c r="E119" i="23"/>
  <c r="F119" i="23"/>
  <c r="B120" i="23"/>
  <c r="C120" i="23"/>
  <c r="D120" i="23"/>
  <c r="E120" i="23"/>
  <c r="F120" i="23"/>
  <c r="B121" i="23"/>
  <c r="C121" i="23"/>
  <c r="D121" i="23"/>
  <c r="E121" i="23"/>
  <c r="F121" i="23"/>
  <c r="B122" i="23"/>
  <c r="C122" i="23"/>
  <c r="D122" i="23"/>
  <c r="E122" i="23"/>
  <c r="F122" i="23"/>
  <c r="B123" i="23"/>
  <c r="C123" i="23"/>
  <c r="D123" i="23"/>
  <c r="E123" i="23"/>
  <c r="F123" i="23"/>
  <c r="B124" i="23"/>
  <c r="C124" i="23"/>
  <c r="D124" i="23"/>
  <c r="E124" i="23"/>
  <c r="F124" i="23"/>
  <c r="B125" i="23"/>
  <c r="C125" i="23"/>
  <c r="D125" i="23"/>
  <c r="E125" i="23"/>
  <c r="F125" i="23"/>
  <c r="B126" i="23"/>
  <c r="C126" i="23"/>
  <c r="D126" i="23"/>
  <c r="E126" i="23"/>
  <c r="F126" i="23"/>
  <c r="B127" i="23"/>
  <c r="C127" i="23"/>
  <c r="D127" i="23"/>
  <c r="E127" i="23"/>
  <c r="F127" i="23"/>
  <c r="B128" i="23"/>
  <c r="C128" i="23"/>
  <c r="D128" i="23"/>
  <c r="E128" i="23"/>
  <c r="F128" i="23"/>
  <c r="B129" i="23"/>
  <c r="C129" i="23"/>
  <c r="D129" i="23"/>
  <c r="E129" i="23"/>
  <c r="F129" i="23"/>
  <c r="B130" i="23"/>
  <c r="C130" i="23"/>
  <c r="D130" i="23"/>
  <c r="E130" i="23"/>
  <c r="F130" i="23"/>
  <c r="B131" i="23"/>
  <c r="C131" i="23"/>
  <c r="D131" i="23"/>
  <c r="E131" i="23"/>
  <c r="F131" i="23"/>
  <c r="B132" i="23"/>
  <c r="C132" i="23"/>
  <c r="D132" i="23"/>
  <c r="E132" i="23"/>
  <c r="F132" i="23"/>
  <c r="B133" i="23"/>
  <c r="C133" i="23"/>
  <c r="D133" i="23"/>
  <c r="E133" i="23"/>
  <c r="F133" i="23"/>
  <c r="B134" i="23"/>
  <c r="C134" i="23"/>
  <c r="D134" i="23"/>
  <c r="E134" i="23"/>
  <c r="F134" i="23"/>
  <c r="B135" i="23"/>
  <c r="C135" i="23"/>
  <c r="D135" i="23"/>
  <c r="E135" i="23"/>
  <c r="F135" i="23"/>
  <c r="B136" i="23"/>
  <c r="C136" i="23"/>
  <c r="D136" i="23"/>
  <c r="E136" i="23"/>
  <c r="F136" i="23"/>
  <c r="B137" i="23"/>
  <c r="C137" i="23"/>
  <c r="D137" i="23"/>
  <c r="E137" i="23"/>
  <c r="F137" i="23"/>
  <c r="B138" i="23"/>
  <c r="C138" i="23"/>
  <c r="D138" i="23"/>
  <c r="E138" i="23"/>
  <c r="F138" i="23"/>
  <c r="B139" i="23"/>
  <c r="C139" i="23"/>
  <c r="D139" i="23"/>
  <c r="E139" i="23"/>
  <c r="F139" i="23"/>
  <c r="B140" i="23"/>
  <c r="C140" i="23"/>
  <c r="D140" i="23"/>
  <c r="E140" i="23"/>
  <c r="F140" i="23"/>
  <c r="B141" i="23"/>
  <c r="C141" i="23"/>
  <c r="D141" i="23"/>
  <c r="E141" i="23"/>
  <c r="F141" i="23"/>
  <c r="B142" i="23"/>
  <c r="C142" i="23"/>
  <c r="D142" i="23"/>
  <c r="E142" i="23"/>
  <c r="F142" i="23"/>
  <c r="B143" i="23"/>
  <c r="C143" i="23"/>
  <c r="D143" i="23"/>
  <c r="E143" i="23"/>
  <c r="F143" i="23"/>
  <c r="B144" i="23"/>
  <c r="C144" i="23"/>
  <c r="D144" i="23"/>
  <c r="E144" i="23"/>
  <c r="F144" i="23"/>
  <c r="B145" i="23"/>
  <c r="C145" i="23"/>
  <c r="D145" i="23"/>
  <c r="E145" i="23"/>
  <c r="F145" i="23"/>
  <c r="B146" i="23"/>
  <c r="C146" i="23"/>
  <c r="D146" i="23"/>
  <c r="E146" i="23"/>
  <c r="F146" i="23"/>
  <c r="B147" i="23"/>
  <c r="C147" i="23"/>
  <c r="D147" i="23"/>
  <c r="E147" i="23"/>
  <c r="F147" i="23"/>
  <c r="B148" i="23"/>
  <c r="C148" i="23"/>
  <c r="D148" i="23"/>
  <c r="E148" i="23"/>
  <c r="F148" i="23"/>
  <c r="B149" i="23"/>
  <c r="C149" i="23"/>
  <c r="D149" i="23"/>
  <c r="E149" i="23"/>
  <c r="F149" i="23"/>
  <c r="B150" i="23"/>
  <c r="C150" i="23"/>
  <c r="D150" i="23"/>
  <c r="E150" i="23"/>
  <c r="F150" i="23"/>
  <c r="B151" i="23"/>
  <c r="C151" i="23"/>
  <c r="D151" i="23"/>
  <c r="E151" i="23"/>
  <c r="F151" i="23"/>
  <c r="B152" i="23"/>
  <c r="C152" i="23"/>
  <c r="D152" i="23"/>
  <c r="E152" i="23"/>
  <c r="F152" i="23"/>
  <c r="B153" i="23"/>
  <c r="C153" i="23"/>
  <c r="D153" i="23"/>
  <c r="E153" i="23"/>
  <c r="F153" i="23"/>
  <c r="B154" i="23"/>
  <c r="C154" i="23"/>
  <c r="D154" i="23"/>
  <c r="E154" i="23"/>
  <c r="F154" i="23"/>
  <c r="B155" i="23"/>
  <c r="C155" i="23"/>
  <c r="D155" i="23"/>
  <c r="E155" i="23"/>
  <c r="F155" i="23"/>
  <c r="B156" i="23"/>
  <c r="C156" i="23"/>
  <c r="D156" i="23"/>
  <c r="E156" i="23"/>
  <c r="F156" i="23"/>
  <c r="B157" i="23"/>
  <c r="C157" i="23"/>
  <c r="D157" i="23"/>
  <c r="E157" i="23"/>
  <c r="F157" i="23"/>
  <c r="B158" i="23"/>
  <c r="C158" i="23"/>
  <c r="D158" i="23"/>
  <c r="E158" i="23"/>
  <c r="F158" i="23"/>
  <c r="B159" i="23"/>
  <c r="C159" i="23"/>
  <c r="D159" i="23"/>
  <c r="E159" i="23"/>
  <c r="F159" i="23"/>
  <c r="B160" i="23"/>
  <c r="C160" i="23"/>
  <c r="D160" i="23"/>
  <c r="E160" i="23"/>
  <c r="F160" i="23"/>
  <c r="B161" i="23"/>
  <c r="C161" i="23"/>
  <c r="D161" i="23"/>
  <c r="E161" i="23"/>
  <c r="F161" i="23"/>
  <c r="B162" i="23"/>
  <c r="C162" i="23"/>
  <c r="D162" i="23"/>
  <c r="E162" i="23"/>
  <c r="F162" i="23"/>
  <c r="B163" i="23"/>
  <c r="C163" i="23"/>
  <c r="D163" i="23"/>
  <c r="E163" i="23"/>
  <c r="F163" i="23"/>
  <c r="B164" i="23"/>
  <c r="C164" i="23"/>
  <c r="D164" i="23"/>
  <c r="E164" i="23"/>
  <c r="F164" i="23"/>
  <c r="B165" i="23"/>
  <c r="C165" i="23"/>
  <c r="D165" i="23"/>
  <c r="E165" i="23"/>
  <c r="F165" i="23"/>
  <c r="B166" i="23"/>
  <c r="C166" i="23"/>
  <c r="D166" i="23"/>
  <c r="E166" i="23"/>
  <c r="F166" i="23"/>
  <c r="B167" i="23"/>
  <c r="C167" i="23"/>
  <c r="D167" i="23"/>
  <c r="E167" i="23"/>
  <c r="F167" i="23"/>
  <c r="B168" i="23"/>
  <c r="C168" i="23"/>
  <c r="D168" i="23"/>
  <c r="E168" i="23"/>
  <c r="F168" i="23"/>
  <c r="B169" i="23"/>
  <c r="C169" i="23"/>
  <c r="D169" i="23"/>
  <c r="E169" i="23"/>
  <c r="F169" i="23"/>
  <c r="B170" i="23"/>
  <c r="C170" i="23"/>
  <c r="D170" i="23"/>
  <c r="E170" i="23"/>
  <c r="F170" i="23"/>
  <c r="B171" i="23"/>
  <c r="C171" i="23"/>
  <c r="D171" i="23"/>
  <c r="E171" i="23"/>
  <c r="F171" i="23"/>
  <c r="B172" i="23"/>
  <c r="C172" i="23"/>
  <c r="D172" i="23"/>
  <c r="E172" i="23"/>
  <c r="F172" i="23"/>
  <c r="B173" i="23"/>
  <c r="C173" i="23"/>
  <c r="D173" i="23"/>
  <c r="E173" i="23"/>
  <c r="F173" i="23"/>
  <c r="B174" i="23"/>
  <c r="C174" i="23"/>
  <c r="D174" i="23"/>
  <c r="E174" i="23"/>
  <c r="F174" i="23"/>
  <c r="B175" i="23"/>
  <c r="C175" i="23"/>
  <c r="D175" i="23"/>
  <c r="E175" i="23"/>
  <c r="F175" i="23"/>
  <c r="B176" i="23"/>
  <c r="C176" i="23"/>
  <c r="D176" i="23"/>
  <c r="E176" i="23"/>
  <c r="F176" i="23"/>
  <c r="B177" i="23"/>
  <c r="C177" i="23"/>
  <c r="D177" i="23"/>
  <c r="E177" i="23"/>
  <c r="F177" i="23"/>
  <c r="B178" i="23"/>
  <c r="C178" i="23"/>
  <c r="D178" i="23"/>
  <c r="E178" i="23"/>
  <c r="F178" i="23"/>
  <c r="B179" i="23"/>
  <c r="C179" i="23"/>
  <c r="D179" i="23"/>
  <c r="E179" i="23"/>
  <c r="F179" i="23"/>
  <c r="B180" i="23"/>
  <c r="C180" i="23"/>
  <c r="D180" i="23"/>
  <c r="E180" i="23"/>
  <c r="F180" i="23"/>
  <c r="B181" i="23"/>
  <c r="C181" i="23"/>
  <c r="D181" i="23"/>
  <c r="E181" i="23"/>
  <c r="F181" i="23"/>
  <c r="B182" i="23"/>
  <c r="C182" i="23"/>
  <c r="D182" i="23"/>
  <c r="E182" i="23"/>
  <c r="F182" i="23"/>
  <c r="B183" i="23"/>
  <c r="C183" i="23"/>
  <c r="D183" i="23"/>
  <c r="E183" i="23"/>
  <c r="F183" i="23"/>
  <c r="B184" i="23"/>
  <c r="C184" i="23"/>
  <c r="D184" i="23"/>
  <c r="E184" i="23"/>
  <c r="F184" i="23"/>
  <c r="B185" i="23"/>
  <c r="C185" i="23"/>
  <c r="D185" i="23"/>
  <c r="E185" i="23"/>
  <c r="F185" i="23"/>
  <c r="B186" i="23"/>
  <c r="C186" i="23"/>
  <c r="D186" i="23"/>
  <c r="E186" i="23"/>
  <c r="F186" i="23"/>
  <c r="B187" i="23"/>
  <c r="C187" i="23"/>
  <c r="D187" i="23"/>
  <c r="E187" i="23"/>
  <c r="F187" i="23"/>
  <c r="B188" i="23"/>
  <c r="C188" i="23"/>
  <c r="D188" i="23"/>
  <c r="E188" i="23"/>
  <c r="F188" i="23"/>
  <c r="B189" i="23"/>
  <c r="C189" i="23"/>
  <c r="D189" i="23"/>
  <c r="E189" i="23"/>
  <c r="F189" i="23"/>
  <c r="B190" i="23"/>
  <c r="C190" i="23"/>
  <c r="D190" i="23"/>
  <c r="E190" i="23"/>
  <c r="F190" i="23"/>
  <c r="B191" i="23"/>
  <c r="C191" i="23"/>
  <c r="D191" i="23"/>
  <c r="E191" i="23"/>
  <c r="F191" i="23"/>
  <c r="B192" i="23"/>
  <c r="C192" i="23"/>
  <c r="D192" i="23"/>
  <c r="E192" i="23"/>
  <c r="F192" i="23"/>
  <c r="B193" i="23"/>
  <c r="C193" i="23"/>
  <c r="D193" i="23"/>
  <c r="E193" i="23"/>
  <c r="F193" i="23"/>
  <c r="B194" i="23"/>
  <c r="C194" i="23"/>
  <c r="D194" i="23"/>
  <c r="E194" i="23"/>
  <c r="F194" i="23"/>
  <c r="B195" i="23"/>
  <c r="C195" i="23"/>
  <c r="D195" i="23"/>
  <c r="E195" i="23"/>
  <c r="F195" i="23"/>
  <c r="B196" i="23"/>
  <c r="C196" i="23"/>
  <c r="D196" i="23"/>
  <c r="E196" i="23"/>
  <c r="F196" i="23"/>
  <c r="B197" i="23"/>
  <c r="C197" i="23"/>
  <c r="D197" i="23"/>
  <c r="E197" i="23"/>
  <c r="F197" i="23"/>
  <c r="B198" i="23"/>
  <c r="C198" i="23"/>
  <c r="D198" i="23"/>
  <c r="E198" i="23"/>
  <c r="F198" i="23"/>
  <c r="B199" i="23"/>
  <c r="C199" i="23"/>
  <c r="D199" i="23"/>
  <c r="E199" i="23"/>
  <c r="F199" i="23"/>
  <c r="B200" i="23"/>
  <c r="C200" i="23"/>
  <c r="D200" i="23"/>
  <c r="E200" i="23"/>
  <c r="F200" i="23"/>
  <c r="B201" i="23"/>
  <c r="C201" i="23"/>
  <c r="D201" i="23"/>
  <c r="E201" i="23"/>
  <c r="F201" i="23"/>
  <c r="B202" i="23"/>
  <c r="C202" i="23"/>
  <c r="D202" i="23"/>
  <c r="E202" i="23"/>
  <c r="F202" i="23"/>
  <c r="B203" i="23"/>
  <c r="C203" i="23"/>
  <c r="D203" i="23"/>
  <c r="E203" i="23"/>
  <c r="F203" i="23"/>
  <c r="B204" i="23"/>
  <c r="C204" i="23"/>
  <c r="D204" i="23"/>
  <c r="E204" i="23"/>
  <c r="F204" i="23"/>
  <c r="B205" i="23"/>
  <c r="C205" i="23"/>
  <c r="D205" i="23"/>
  <c r="E205" i="23"/>
  <c r="F205" i="23"/>
  <c r="B206" i="23"/>
  <c r="C206" i="23"/>
  <c r="D206" i="23"/>
  <c r="E206" i="23"/>
  <c r="F206" i="23"/>
  <c r="B207" i="23"/>
  <c r="C207" i="23"/>
  <c r="D207" i="23"/>
  <c r="E207" i="23"/>
  <c r="F207" i="23"/>
  <c r="B208" i="23"/>
  <c r="C208" i="23"/>
  <c r="D208" i="23"/>
  <c r="E208" i="23"/>
  <c r="F208" i="23"/>
  <c r="B209" i="23"/>
  <c r="C209" i="23"/>
  <c r="D209" i="23"/>
  <c r="E209" i="23"/>
  <c r="F209" i="23"/>
  <c r="B210" i="23"/>
  <c r="C210" i="23"/>
  <c r="D210" i="23"/>
  <c r="E210" i="23"/>
  <c r="F210" i="23"/>
  <c r="B211" i="23"/>
  <c r="C211" i="23"/>
  <c r="D211" i="23"/>
  <c r="E211" i="23"/>
  <c r="F211" i="23"/>
  <c r="B212" i="23"/>
  <c r="C212" i="23"/>
  <c r="D212" i="23"/>
  <c r="E212" i="23"/>
  <c r="F212" i="23"/>
  <c r="B213" i="23"/>
  <c r="C213" i="23"/>
  <c r="D213" i="23"/>
  <c r="E213" i="23"/>
  <c r="F213" i="23"/>
  <c r="B214" i="23"/>
  <c r="C214" i="23"/>
  <c r="D214" i="23"/>
  <c r="E214" i="23"/>
  <c r="F214" i="23"/>
  <c r="B215" i="23"/>
  <c r="C215" i="23"/>
  <c r="D215" i="23"/>
  <c r="E215" i="23"/>
  <c r="F215" i="23"/>
  <c r="B216" i="23"/>
  <c r="C216" i="23"/>
  <c r="D216" i="23"/>
  <c r="E216" i="23"/>
  <c r="F216" i="23"/>
  <c r="B217" i="23"/>
  <c r="C217" i="23"/>
  <c r="D217" i="23"/>
  <c r="E217" i="23"/>
  <c r="F217" i="23"/>
  <c r="B218" i="23"/>
  <c r="C218" i="23"/>
  <c r="D218" i="23"/>
  <c r="E218" i="23"/>
  <c r="F218" i="23"/>
  <c r="B219" i="23"/>
  <c r="C219" i="23"/>
  <c r="D219" i="23"/>
  <c r="E219" i="23"/>
  <c r="F219" i="23"/>
  <c r="B220" i="23"/>
  <c r="C220" i="23"/>
  <c r="D220" i="23"/>
  <c r="E220" i="23"/>
  <c r="F220" i="23"/>
  <c r="B221" i="23"/>
  <c r="C221" i="23"/>
  <c r="D221" i="23"/>
  <c r="E221" i="23"/>
  <c r="F221" i="23"/>
  <c r="B222" i="23"/>
  <c r="C222" i="23"/>
  <c r="D222" i="23"/>
  <c r="E222" i="23"/>
  <c r="F222" i="23"/>
  <c r="B223" i="23"/>
  <c r="C223" i="23"/>
  <c r="D223" i="23"/>
  <c r="E223" i="23"/>
  <c r="F223" i="23"/>
  <c r="B224" i="23"/>
  <c r="C224" i="23"/>
  <c r="D224" i="23"/>
  <c r="E224" i="23"/>
  <c r="F224" i="23"/>
  <c r="B225" i="23"/>
  <c r="C225" i="23"/>
  <c r="D225" i="23"/>
  <c r="E225" i="23"/>
  <c r="F225" i="23"/>
  <c r="B226" i="23"/>
  <c r="C226" i="23"/>
  <c r="D226" i="23"/>
  <c r="E226" i="23"/>
  <c r="F226" i="23"/>
  <c r="B227" i="23"/>
  <c r="C227" i="23"/>
  <c r="D227" i="23"/>
  <c r="E227" i="23"/>
  <c r="F227" i="23"/>
  <c r="B228" i="23"/>
  <c r="C228" i="23"/>
  <c r="D228" i="23"/>
  <c r="E228" i="23"/>
  <c r="F228" i="23"/>
  <c r="B229" i="23"/>
  <c r="C229" i="23"/>
  <c r="D229" i="23"/>
  <c r="E229" i="23"/>
  <c r="F229" i="23"/>
  <c r="B230" i="23"/>
  <c r="C230" i="23"/>
  <c r="D230" i="23"/>
  <c r="E230" i="23"/>
  <c r="F230" i="23"/>
  <c r="B231" i="23"/>
  <c r="C231" i="23"/>
  <c r="D231" i="23"/>
  <c r="E231" i="23"/>
  <c r="F231" i="23"/>
  <c r="B232" i="23"/>
  <c r="C232" i="23"/>
  <c r="D232" i="23"/>
  <c r="E232" i="23"/>
  <c r="F232" i="23"/>
  <c r="B233" i="23"/>
  <c r="C233" i="23"/>
  <c r="D233" i="23"/>
  <c r="E233" i="23"/>
  <c r="F233" i="23"/>
  <c r="B234" i="23"/>
  <c r="C234" i="23"/>
  <c r="D234" i="23"/>
  <c r="E234" i="23"/>
  <c r="F234" i="23"/>
  <c r="C2" i="23"/>
  <c r="D2" i="23"/>
  <c r="E2" i="23"/>
  <c r="F2" i="23"/>
  <c r="H25" i="30"/>
  <c r="H24" i="30"/>
  <c r="H34" i="10"/>
  <c r="H8" i="17" l="1"/>
  <c r="H9" i="17"/>
  <c r="H10" i="17"/>
  <c r="H7" i="17" l="1"/>
  <c r="W38" i="21"/>
  <c r="P32" i="17" l="1"/>
  <c r="R10" i="17"/>
  <c r="O11" i="17"/>
  <c r="O10" i="17"/>
  <c r="H84" i="3"/>
  <c r="H55" i="3"/>
  <c r="H61" i="3"/>
  <c r="H77" i="3"/>
  <c r="H43" i="3"/>
  <c r="H26" i="3"/>
  <c r="G5" i="62"/>
  <c r="C5" i="62"/>
  <c r="O43" i="62"/>
  <c r="W53" i="62"/>
  <c r="I53" i="62" s="1"/>
  <c r="W54" i="62"/>
  <c r="I54" i="62" s="1"/>
  <c r="W55" i="62"/>
  <c r="I55" i="62" s="1"/>
  <c r="W56" i="62"/>
  <c r="I56" i="62" s="1"/>
  <c r="W57" i="62"/>
  <c r="I57" i="62" s="1"/>
  <c r="T57" i="62"/>
  <c r="J57" i="62" s="1"/>
  <c r="T55" i="62"/>
  <c r="J55" i="62" s="1"/>
  <c r="S55" i="62"/>
  <c r="E55" i="62" s="1"/>
  <c r="S56" i="62"/>
  <c r="E56" i="62" s="1"/>
  <c r="S57" i="62"/>
  <c r="E57" i="62" s="1"/>
  <c r="S58" i="62"/>
  <c r="E58" i="62" s="1"/>
  <c r="R56" i="62"/>
  <c r="F56" i="62" s="1"/>
  <c r="R57" i="62"/>
  <c r="F57" i="62" s="1"/>
  <c r="R58" i="62"/>
  <c r="F58" i="62" s="1"/>
  <c r="R55" i="62"/>
  <c r="F55" i="62" s="1"/>
  <c r="S53" i="62"/>
  <c r="E53" i="62" s="1"/>
  <c r="T53" i="62"/>
  <c r="J53" i="62" s="1"/>
  <c r="R53" i="62"/>
  <c r="R43" i="62"/>
  <c r="F43" i="62" s="1"/>
  <c r="S43" i="62"/>
  <c r="E43" i="62" s="1"/>
  <c r="T43" i="62"/>
  <c r="J43" i="62" s="1"/>
  <c r="U43" i="62"/>
  <c r="H43" i="62" s="1"/>
  <c r="V43" i="62"/>
  <c r="G43" i="62" s="1"/>
  <c r="W43" i="62"/>
  <c r="I43" i="62" s="1"/>
  <c r="Q43" i="62"/>
  <c r="D43" i="62" s="1"/>
  <c r="Q48" i="62"/>
  <c r="D48" i="62" s="1"/>
  <c r="Q49" i="62"/>
  <c r="D49" i="62" s="1"/>
  <c r="R47" i="62"/>
  <c r="F47" i="62" s="1"/>
  <c r="S47" i="62"/>
  <c r="E47" i="62" s="1"/>
  <c r="T47" i="62"/>
  <c r="J47" i="62" s="1"/>
  <c r="U47" i="62"/>
  <c r="V47" i="62"/>
  <c r="G47" i="62" s="1"/>
  <c r="W47" i="62"/>
  <c r="I47" i="62" s="1"/>
  <c r="R48" i="62"/>
  <c r="F48" i="62" s="1"/>
  <c r="S48" i="62"/>
  <c r="E48" i="62" s="1"/>
  <c r="T48" i="62"/>
  <c r="J48" i="62" s="1"/>
  <c r="U48" i="62"/>
  <c r="H48" i="62" s="1"/>
  <c r="V48" i="62"/>
  <c r="G48" i="62" s="1"/>
  <c r="W48" i="62"/>
  <c r="I48" i="62" s="1"/>
  <c r="R49" i="62"/>
  <c r="F49" i="62" s="1"/>
  <c r="S49" i="62"/>
  <c r="E49" i="62" s="1"/>
  <c r="T49" i="62"/>
  <c r="J49" i="62" s="1"/>
  <c r="U49" i="62"/>
  <c r="H49" i="62" s="1"/>
  <c r="V49" i="62"/>
  <c r="G49" i="62" s="1"/>
  <c r="W49" i="62"/>
  <c r="I49" i="62" s="1"/>
  <c r="R50" i="62"/>
  <c r="F50" i="62" s="1"/>
  <c r="S50" i="62"/>
  <c r="E50" i="62" s="1"/>
  <c r="T50" i="62"/>
  <c r="J50" i="62" s="1"/>
  <c r="U50" i="62"/>
  <c r="H50" i="62" s="1"/>
  <c r="V50" i="62"/>
  <c r="G50" i="62" s="1"/>
  <c r="W50" i="62"/>
  <c r="I50" i="62" s="1"/>
  <c r="W45" i="62"/>
  <c r="I45" i="62" s="1"/>
  <c r="P46" i="62"/>
  <c r="Q46" i="62"/>
  <c r="R46" i="62"/>
  <c r="F46" i="62" s="1"/>
  <c r="S46" i="62"/>
  <c r="E46" i="62" s="1"/>
  <c r="T46" i="62"/>
  <c r="J46" i="62" s="1"/>
  <c r="U46" i="62"/>
  <c r="H46" i="62" s="1"/>
  <c r="V46" i="62"/>
  <c r="G46" i="62" s="1"/>
  <c r="W46" i="62"/>
  <c r="I46" i="62" s="1"/>
  <c r="P51" i="62"/>
  <c r="Q51" i="62"/>
  <c r="R51" i="62"/>
  <c r="F51" i="62" s="1"/>
  <c r="S51" i="62"/>
  <c r="T51" i="62"/>
  <c r="J51" i="62" s="1"/>
  <c r="U51" i="62"/>
  <c r="H51" i="62" s="1"/>
  <c r="V51" i="62"/>
  <c r="G51" i="62" s="1"/>
  <c r="W51" i="62"/>
  <c r="I51" i="62" s="1"/>
  <c r="X51" i="62"/>
  <c r="X42" i="62" s="1"/>
  <c r="O44" i="62"/>
  <c r="C44" i="62" s="1"/>
  <c r="O45" i="62"/>
  <c r="C45" i="62" s="1"/>
  <c r="O46" i="62"/>
  <c r="C46" i="62" s="1"/>
  <c r="O47" i="62"/>
  <c r="C47" i="62" s="1"/>
  <c r="O48" i="62"/>
  <c r="C48" i="62" s="1"/>
  <c r="O49" i="62"/>
  <c r="C49" i="62" s="1"/>
  <c r="O50" i="62"/>
  <c r="C50" i="62" s="1"/>
  <c r="O51" i="62"/>
  <c r="C51" i="62" s="1"/>
  <c r="J21" i="62"/>
  <c r="H21" i="62"/>
  <c r="H91" i="62" s="1"/>
  <c r="G21" i="62"/>
  <c r="G91" i="62" s="1"/>
  <c r="E21" i="62"/>
  <c r="D21" i="62"/>
  <c r="C21" i="62"/>
  <c r="J19" i="62"/>
  <c r="H19" i="62"/>
  <c r="H89" i="62" s="1"/>
  <c r="G19" i="62"/>
  <c r="G89" i="62" s="1"/>
  <c r="E19" i="62"/>
  <c r="D19" i="62"/>
  <c r="C19" i="62"/>
  <c r="C17" i="62"/>
  <c r="C87" i="62" s="1"/>
  <c r="D17" i="62"/>
  <c r="D87" i="62" s="1"/>
  <c r="G17" i="62"/>
  <c r="G87" i="62" s="1"/>
  <c r="H17" i="62"/>
  <c r="H87" i="62" s="1"/>
  <c r="J17" i="62"/>
  <c r="C18" i="62"/>
  <c r="C88" i="62" s="1"/>
  <c r="D18" i="62"/>
  <c r="D88" i="62" s="1"/>
  <c r="G18" i="62"/>
  <c r="G88" i="62" s="1"/>
  <c r="H18" i="62"/>
  <c r="J18" i="62"/>
  <c r="D16" i="62"/>
  <c r="D86" i="62" s="1"/>
  <c r="E16" i="62"/>
  <c r="G16" i="62"/>
  <c r="G86" i="62" s="1"/>
  <c r="H16" i="62"/>
  <c r="H86" i="62" s="1"/>
  <c r="J16" i="62"/>
  <c r="C16" i="62"/>
  <c r="C22" i="62"/>
  <c r="G15" i="62"/>
  <c r="J15" i="62"/>
  <c r="C15" i="62"/>
  <c r="C85" i="62" s="1"/>
  <c r="E6" i="62"/>
  <c r="H6" i="62"/>
  <c r="G6" i="62"/>
  <c r="J6" i="62"/>
  <c r="D8" i="62"/>
  <c r="E8" i="62"/>
  <c r="H8" i="62"/>
  <c r="G8" i="62"/>
  <c r="J8" i="62"/>
  <c r="D10" i="62"/>
  <c r="E10" i="62"/>
  <c r="H10" i="62"/>
  <c r="G10" i="62"/>
  <c r="J10" i="62"/>
  <c r="D11" i="62"/>
  <c r="E11" i="62"/>
  <c r="H11" i="62"/>
  <c r="G11" i="62"/>
  <c r="J11" i="62"/>
  <c r="D12" i="62"/>
  <c r="E12" i="62"/>
  <c r="H12" i="62"/>
  <c r="G12" i="62"/>
  <c r="J12" i="62"/>
  <c r="D13" i="62"/>
  <c r="E13" i="62"/>
  <c r="H13" i="62"/>
  <c r="G13" i="62"/>
  <c r="J13" i="62"/>
  <c r="D14" i="62"/>
  <c r="E14" i="62"/>
  <c r="H14" i="62"/>
  <c r="G14" i="62"/>
  <c r="J14" i="62"/>
  <c r="C8" i="62"/>
  <c r="C10" i="62"/>
  <c r="C11" i="62"/>
  <c r="C12" i="62"/>
  <c r="C13" i="62"/>
  <c r="C14" i="62"/>
  <c r="C6" i="62"/>
  <c r="J59" i="62"/>
  <c r="I59" i="62"/>
  <c r="H59" i="62"/>
  <c r="G59" i="62"/>
  <c r="F59" i="62"/>
  <c r="E59" i="62"/>
  <c r="D59" i="62"/>
  <c r="C59" i="62"/>
  <c r="J58" i="62"/>
  <c r="I58" i="62"/>
  <c r="H58" i="62"/>
  <c r="G58" i="62"/>
  <c r="D58" i="62"/>
  <c r="C58" i="62"/>
  <c r="H57" i="62"/>
  <c r="G57" i="62"/>
  <c r="D57" i="62"/>
  <c r="C57" i="62"/>
  <c r="J56" i="62"/>
  <c r="H56" i="62"/>
  <c r="G56" i="62"/>
  <c r="D56" i="62"/>
  <c r="C56" i="62"/>
  <c r="H55" i="62"/>
  <c r="G55" i="62"/>
  <c r="D55" i="62"/>
  <c r="C55" i="62"/>
  <c r="J54" i="62"/>
  <c r="H54" i="62"/>
  <c r="G54" i="62"/>
  <c r="F54" i="62"/>
  <c r="E54" i="62"/>
  <c r="D54" i="62"/>
  <c r="C54" i="62"/>
  <c r="H53" i="62"/>
  <c r="G53" i="62"/>
  <c r="D53" i="62"/>
  <c r="C53" i="62"/>
  <c r="X52" i="62"/>
  <c r="V52" i="62"/>
  <c r="G52" i="62" s="1"/>
  <c r="U52" i="62"/>
  <c r="H52" i="62" s="1"/>
  <c r="Q52" i="62"/>
  <c r="P52" i="62"/>
  <c r="O52" i="62"/>
  <c r="D52" i="62"/>
  <c r="C52" i="62"/>
  <c r="D50" i="62"/>
  <c r="D47" i="62"/>
  <c r="J45" i="62"/>
  <c r="H45" i="62"/>
  <c r="G45" i="62"/>
  <c r="F45" i="62"/>
  <c r="E45" i="62"/>
  <c r="D45" i="62"/>
  <c r="J44" i="62"/>
  <c r="I44" i="62"/>
  <c r="H44" i="62"/>
  <c r="G44" i="62"/>
  <c r="F44" i="62"/>
  <c r="E44" i="62"/>
  <c r="D44" i="62"/>
  <c r="J22" i="62"/>
  <c r="I22" i="62"/>
  <c r="H22" i="62"/>
  <c r="H92" i="62" s="1"/>
  <c r="G22" i="62"/>
  <c r="G92" i="62" s="1"/>
  <c r="F22" i="62"/>
  <c r="E22" i="62"/>
  <c r="D22" i="62"/>
  <c r="J20" i="62"/>
  <c r="I20" i="62"/>
  <c r="H20" i="62"/>
  <c r="H90" i="62" s="1"/>
  <c r="G20" i="62"/>
  <c r="F20" i="62"/>
  <c r="E20" i="62"/>
  <c r="D20" i="62"/>
  <c r="C20" i="62"/>
  <c r="C90" i="62" s="1"/>
  <c r="E18" i="62"/>
  <c r="E17" i="62"/>
  <c r="H15" i="62"/>
  <c r="H85" i="62" s="1"/>
  <c r="E15" i="62"/>
  <c r="D15" i="62"/>
  <c r="D6" i="62"/>
  <c r="I5" i="62"/>
  <c r="H5" i="62"/>
  <c r="E5" i="62"/>
  <c r="J5" i="62"/>
  <c r="D5" i="62"/>
  <c r="J59" i="60"/>
  <c r="J58" i="60"/>
  <c r="J56" i="60"/>
  <c r="J54" i="60"/>
  <c r="J45" i="60"/>
  <c r="J44" i="60"/>
  <c r="J22" i="60"/>
  <c r="J20" i="60"/>
  <c r="J21" i="60"/>
  <c r="J19" i="60"/>
  <c r="J18" i="60"/>
  <c r="J17" i="60"/>
  <c r="J16" i="60"/>
  <c r="J15" i="60"/>
  <c r="J14" i="60"/>
  <c r="J13" i="60"/>
  <c r="J12" i="60"/>
  <c r="J11" i="60"/>
  <c r="J10" i="60"/>
  <c r="J8" i="60"/>
  <c r="J7" i="60"/>
  <c r="J6" i="60"/>
  <c r="J5" i="60"/>
  <c r="E7" i="62" l="1"/>
  <c r="F5" i="62"/>
  <c r="Q11" i="17"/>
  <c r="G85" i="62"/>
  <c r="D92" i="62"/>
  <c r="G90" i="62"/>
  <c r="H88" i="62"/>
  <c r="C92" i="62"/>
  <c r="J91" i="60"/>
  <c r="C86" i="62"/>
  <c r="J92" i="60"/>
  <c r="D90" i="62"/>
  <c r="C89" i="62"/>
  <c r="C91" i="62"/>
  <c r="D89" i="62"/>
  <c r="D91" i="62"/>
  <c r="D85" i="62"/>
  <c r="P11" i="17"/>
  <c r="R11" i="17" s="1"/>
  <c r="O12" i="17"/>
  <c r="P42" i="62"/>
  <c r="D51" i="62"/>
  <c r="D46" i="62"/>
  <c r="G73" i="21" s="1"/>
  <c r="K74" i="21"/>
  <c r="G74" i="21"/>
  <c r="N73" i="21"/>
  <c r="L74" i="21"/>
  <c r="I74" i="21"/>
  <c r="I73" i="21"/>
  <c r="E88" i="62"/>
  <c r="E89" i="62"/>
  <c r="J9" i="62"/>
  <c r="J79" i="62" s="1"/>
  <c r="H9" i="62"/>
  <c r="H79" i="62" s="1"/>
  <c r="L63" i="21"/>
  <c r="F14" i="62"/>
  <c r="H83" i="62"/>
  <c r="J82" i="62"/>
  <c r="E76" i="62"/>
  <c r="S42" i="62"/>
  <c r="E42" i="62" s="1"/>
  <c r="E75" i="62" s="1"/>
  <c r="G78" i="62"/>
  <c r="E91" i="62"/>
  <c r="H76" i="62"/>
  <c r="F8" i="62"/>
  <c r="F78" i="62" s="1"/>
  <c r="G7" i="62"/>
  <c r="G77" i="62" s="1"/>
  <c r="J7" i="62"/>
  <c r="J77" i="62" s="1"/>
  <c r="H7" i="62"/>
  <c r="H77" i="62" s="1"/>
  <c r="G9" i="62"/>
  <c r="F16" i="62"/>
  <c r="F17" i="62"/>
  <c r="F87" i="62" s="1"/>
  <c r="D7" i="62"/>
  <c r="D77" i="62" s="1"/>
  <c r="I8" i="62"/>
  <c r="I78" i="62" s="1"/>
  <c r="E9" i="62"/>
  <c r="E79" i="62" s="1"/>
  <c r="C9" i="62"/>
  <c r="F9" i="62"/>
  <c r="F79" i="62" s="1"/>
  <c r="I13" i="62"/>
  <c r="I83" i="62" s="1"/>
  <c r="F12" i="62"/>
  <c r="F82" i="62" s="1"/>
  <c r="I10" i="62"/>
  <c r="I80" i="62" s="1"/>
  <c r="I6" i="62"/>
  <c r="I76" i="62" s="1"/>
  <c r="F6" i="62"/>
  <c r="F76" i="62" s="1"/>
  <c r="F15" i="62"/>
  <c r="I12" i="62"/>
  <c r="F13" i="62"/>
  <c r="F83" i="62" s="1"/>
  <c r="F19" i="62"/>
  <c r="F89" i="62" s="1"/>
  <c r="I11" i="62"/>
  <c r="I81" i="62" s="1"/>
  <c r="F11" i="62"/>
  <c r="F81" i="62" s="1"/>
  <c r="F10" i="62"/>
  <c r="F80" i="62" s="1"/>
  <c r="I9" i="62"/>
  <c r="I79" i="62" s="1"/>
  <c r="D9" i="62"/>
  <c r="I7" i="62"/>
  <c r="I77" i="62" s="1"/>
  <c r="I18" i="62"/>
  <c r="I88" i="62" s="1"/>
  <c r="F18" i="62"/>
  <c r="F88" i="62" s="1"/>
  <c r="F21" i="62"/>
  <c r="F91" i="62" s="1"/>
  <c r="I15" i="62"/>
  <c r="I17" i="62"/>
  <c r="I87" i="62" s="1"/>
  <c r="F7" i="62"/>
  <c r="F77" i="62" s="1"/>
  <c r="C7" i="62"/>
  <c r="C77" i="62" s="1"/>
  <c r="I14" i="62"/>
  <c r="I84" i="62" s="1"/>
  <c r="I21" i="62"/>
  <c r="I91" i="62" s="1"/>
  <c r="I16" i="62"/>
  <c r="I86" i="62" s="1"/>
  <c r="I19" i="62"/>
  <c r="I89" i="62" s="1"/>
  <c r="I90" i="62"/>
  <c r="W52" i="62"/>
  <c r="I52" i="62" s="1"/>
  <c r="I92" i="62"/>
  <c r="J91" i="62"/>
  <c r="J90" i="62"/>
  <c r="J92" i="62"/>
  <c r="E87" i="62"/>
  <c r="E92" i="62"/>
  <c r="R52" i="62"/>
  <c r="F52" i="62" s="1"/>
  <c r="J87" i="62"/>
  <c r="J88" i="62"/>
  <c r="J86" i="62"/>
  <c r="E86" i="62"/>
  <c r="E90" i="62"/>
  <c r="J89" i="62"/>
  <c r="F92" i="62"/>
  <c r="J78" i="62"/>
  <c r="E82" i="62"/>
  <c r="J81" i="62"/>
  <c r="D76" i="62"/>
  <c r="Q42" i="62"/>
  <c r="D42" i="62" s="1"/>
  <c r="D75" i="62" s="1"/>
  <c r="D82" i="62"/>
  <c r="D84" i="62"/>
  <c r="D81" i="62"/>
  <c r="H81" i="62"/>
  <c r="E78" i="62"/>
  <c r="D78" i="62"/>
  <c r="I82" i="62"/>
  <c r="D83" i="62"/>
  <c r="E77" i="62"/>
  <c r="E83" i="62"/>
  <c r="H82" i="62"/>
  <c r="D80" i="62"/>
  <c r="G82" i="62"/>
  <c r="G76" i="62"/>
  <c r="H78" i="62"/>
  <c r="E51" i="62"/>
  <c r="E80" i="62"/>
  <c r="J83" i="62"/>
  <c r="J84" i="62"/>
  <c r="G84" i="62"/>
  <c r="U42" i="62"/>
  <c r="H42" i="62" s="1"/>
  <c r="H75" i="62" s="1"/>
  <c r="J76" i="62"/>
  <c r="G80" i="62"/>
  <c r="E81" i="62"/>
  <c r="J80" i="62"/>
  <c r="H84" i="62"/>
  <c r="C83" i="62"/>
  <c r="C80" i="62"/>
  <c r="C82" i="62"/>
  <c r="C78" i="62"/>
  <c r="O42" i="62"/>
  <c r="C42" i="62" s="1"/>
  <c r="C75" i="62" s="1"/>
  <c r="C84" i="62"/>
  <c r="C79" i="62"/>
  <c r="C81" i="62"/>
  <c r="G83" i="62"/>
  <c r="F90" i="62"/>
  <c r="G81" i="62"/>
  <c r="S52" i="62"/>
  <c r="E52" i="62" s="1"/>
  <c r="E85" i="62" s="1"/>
  <c r="R42" i="62"/>
  <c r="F42" i="62" s="1"/>
  <c r="F75" i="62" s="1"/>
  <c r="H47" i="62"/>
  <c r="H80" i="62" s="1"/>
  <c r="T52" i="62"/>
  <c r="J52" i="62" s="1"/>
  <c r="J85" i="62" s="1"/>
  <c r="F53" i="62"/>
  <c r="H74" i="21" s="1"/>
  <c r="T42" i="62"/>
  <c r="J42" i="62" s="1"/>
  <c r="J75" i="62" s="1"/>
  <c r="C43" i="62"/>
  <c r="V42" i="62"/>
  <c r="G42" i="62" s="1"/>
  <c r="G75" i="62" s="1"/>
  <c r="W42" i="62"/>
  <c r="I42" i="62" s="1"/>
  <c r="I75" i="62" s="1"/>
  <c r="J87" i="60"/>
  <c r="J78" i="60"/>
  <c r="J77" i="60"/>
  <c r="J89" i="60"/>
  <c r="J9" i="60"/>
  <c r="F22" i="60"/>
  <c r="F20" i="60"/>
  <c r="I59" i="60"/>
  <c r="H59" i="60"/>
  <c r="G59" i="60"/>
  <c r="F59" i="60"/>
  <c r="E59" i="60"/>
  <c r="D59" i="60"/>
  <c r="C59" i="60"/>
  <c r="I58" i="60"/>
  <c r="H58" i="60"/>
  <c r="G58" i="60"/>
  <c r="D58" i="60"/>
  <c r="C58" i="60"/>
  <c r="H57" i="60"/>
  <c r="G57" i="60"/>
  <c r="D57" i="60"/>
  <c r="C57" i="60"/>
  <c r="H56" i="60"/>
  <c r="G56" i="60"/>
  <c r="D56" i="60"/>
  <c r="C56" i="60"/>
  <c r="H55" i="60"/>
  <c r="G55" i="60"/>
  <c r="D55" i="60"/>
  <c r="C55" i="60"/>
  <c r="H54" i="60"/>
  <c r="G54" i="60"/>
  <c r="F54" i="60"/>
  <c r="E54" i="60"/>
  <c r="D54" i="60"/>
  <c r="C54" i="60"/>
  <c r="H53" i="60"/>
  <c r="G53" i="60"/>
  <c r="D53" i="60"/>
  <c r="C53" i="60"/>
  <c r="I44" i="60"/>
  <c r="H45" i="60"/>
  <c r="H44" i="60"/>
  <c r="G45" i="60"/>
  <c r="G44" i="60"/>
  <c r="F45" i="60"/>
  <c r="F44" i="60"/>
  <c r="E45" i="60"/>
  <c r="E44" i="60"/>
  <c r="D50" i="60"/>
  <c r="D47" i="60"/>
  <c r="D45" i="60"/>
  <c r="D44" i="60"/>
  <c r="I22" i="60"/>
  <c r="H22" i="60"/>
  <c r="G22" i="60"/>
  <c r="I20" i="60"/>
  <c r="H20" i="60"/>
  <c r="G20" i="60"/>
  <c r="E22" i="60"/>
  <c r="E20" i="60"/>
  <c r="D22" i="60"/>
  <c r="D20" i="60"/>
  <c r="C22" i="60"/>
  <c r="C20" i="60"/>
  <c r="D6" i="60"/>
  <c r="X52" i="60"/>
  <c r="V52" i="60"/>
  <c r="G52" i="60" s="1"/>
  <c r="U52" i="60"/>
  <c r="H52" i="60" s="1"/>
  <c r="Q52" i="60"/>
  <c r="P52" i="60"/>
  <c r="O52" i="60"/>
  <c r="C52" i="60" s="1"/>
  <c r="S58" i="60"/>
  <c r="E58" i="60" s="1"/>
  <c r="R58" i="60"/>
  <c r="F58" i="60" s="1"/>
  <c r="W57" i="60"/>
  <c r="I57" i="60" s="1"/>
  <c r="T57" i="60"/>
  <c r="J57" i="60" s="1"/>
  <c r="J90" i="60" s="1"/>
  <c r="S57" i="60"/>
  <c r="E57" i="60" s="1"/>
  <c r="R57" i="60"/>
  <c r="F57" i="60" s="1"/>
  <c r="W56" i="60"/>
  <c r="I56" i="60" s="1"/>
  <c r="S56" i="60"/>
  <c r="E56" i="60" s="1"/>
  <c r="R56" i="60"/>
  <c r="F56" i="60" s="1"/>
  <c r="W55" i="60"/>
  <c r="I55" i="60" s="1"/>
  <c r="T55" i="60"/>
  <c r="J55" i="60" s="1"/>
  <c r="J88" i="60" s="1"/>
  <c r="S55" i="60"/>
  <c r="E55" i="60" s="1"/>
  <c r="R55" i="60"/>
  <c r="F55" i="60" s="1"/>
  <c r="W54" i="60"/>
  <c r="I54" i="60" s="1"/>
  <c r="W53" i="60"/>
  <c r="I53" i="60" s="1"/>
  <c r="T53" i="60"/>
  <c r="J53" i="60" s="1"/>
  <c r="J86" i="60" s="1"/>
  <c r="S53" i="60"/>
  <c r="E53" i="60" s="1"/>
  <c r="R53" i="60"/>
  <c r="F53" i="60" s="1"/>
  <c r="X51" i="60"/>
  <c r="X42" i="60" s="1"/>
  <c r="W51" i="60"/>
  <c r="I51" i="60" s="1"/>
  <c r="V51" i="60"/>
  <c r="G51" i="60" s="1"/>
  <c r="U51" i="60"/>
  <c r="H51" i="60" s="1"/>
  <c r="T51" i="60"/>
  <c r="J51" i="60" s="1"/>
  <c r="J84" i="60" s="1"/>
  <c r="S51" i="60"/>
  <c r="E51" i="60" s="1"/>
  <c r="R51" i="60"/>
  <c r="F51" i="60" s="1"/>
  <c r="Q51" i="60"/>
  <c r="P51" i="60"/>
  <c r="W50" i="60"/>
  <c r="I50" i="60" s="1"/>
  <c r="V50" i="60"/>
  <c r="G50" i="60" s="1"/>
  <c r="U50" i="60"/>
  <c r="H50" i="60" s="1"/>
  <c r="T50" i="60"/>
  <c r="J50" i="60" s="1"/>
  <c r="J83" i="60" s="1"/>
  <c r="S50" i="60"/>
  <c r="E50" i="60" s="1"/>
  <c r="R50" i="60"/>
  <c r="F50" i="60" s="1"/>
  <c r="W49" i="60"/>
  <c r="I49" i="60" s="1"/>
  <c r="V49" i="60"/>
  <c r="G49" i="60" s="1"/>
  <c r="U49" i="60"/>
  <c r="H49" i="60" s="1"/>
  <c r="T49" i="60"/>
  <c r="J49" i="60" s="1"/>
  <c r="J82" i="60" s="1"/>
  <c r="S49" i="60"/>
  <c r="E49" i="60" s="1"/>
  <c r="R49" i="60"/>
  <c r="F49" i="60" s="1"/>
  <c r="Q49" i="60"/>
  <c r="D49" i="60" s="1"/>
  <c r="W48" i="60"/>
  <c r="I48" i="60" s="1"/>
  <c r="V48" i="60"/>
  <c r="G48" i="60" s="1"/>
  <c r="U48" i="60"/>
  <c r="H48" i="60" s="1"/>
  <c r="T48" i="60"/>
  <c r="J48" i="60" s="1"/>
  <c r="J81" i="60" s="1"/>
  <c r="S48" i="60"/>
  <c r="E48" i="60" s="1"/>
  <c r="R48" i="60"/>
  <c r="F48" i="60" s="1"/>
  <c r="Q48" i="60"/>
  <c r="D48" i="60" s="1"/>
  <c r="W47" i="60"/>
  <c r="I47" i="60" s="1"/>
  <c r="V47" i="60"/>
  <c r="G47" i="60" s="1"/>
  <c r="U47" i="60"/>
  <c r="H47" i="60" s="1"/>
  <c r="T47" i="60"/>
  <c r="J47" i="60" s="1"/>
  <c r="J80" i="60" s="1"/>
  <c r="S47" i="60"/>
  <c r="E47" i="60" s="1"/>
  <c r="R47" i="60"/>
  <c r="F47" i="60" s="1"/>
  <c r="W46" i="60"/>
  <c r="I46" i="60" s="1"/>
  <c r="V46" i="60"/>
  <c r="G46" i="60" s="1"/>
  <c r="U46" i="60"/>
  <c r="H46" i="60" s="1"/>
  <c r="T46" i="60"/>
  <c r="J46" i="60" s="1"/>
  <c r="S46" i="60"/>
  <c r="E46" i="60" s="1"/>
  <c r="R46" i="60"/>
  <c r="F46" i="60" s="1"/>
  <c r="Q46" i="60"/>
  <c r="P46" i="60"/>
  <c r="W45" i="60"/>
  <c r="I45" i="60" s="1"/>
  <c r="W43" i="60"/>
  <c r="I43" i="60" s="1"/>
  <c r="V43" i="60"/>
  <c r="G43" i="60" s="1"/>
  <c r="U43" i="60"/>
  <c r="H43" i="60" s="1"/>
  <c r="T43" i="60"/>
  <c r="J43" i="60" s="1"/>
  <c r="J76" i="60" s="1"/>
  <c r="S43" i="60"/>
  <c r="E43" i="60" s="1"/>
  <c r="R43" i="60"/>
  <c r="F43" i="60" s="1"/>
  <c r="Q43" i="60"/>
  <c r="D43" i="60" s="1"/>
  <c r="O51" i="60"/>
  <c r="C51" i="60" s="1"/>
  <c r="O50" i="60"/>
  <c r="C50" i="60" s="1"/>
  <c r="O49" i="60"/>
  <c r="C49" i="60" s="1"/>
  <c r="O48" i="60"/>
  <c r="C48" i="60" s="1"/>
  <c r="O47" i="60"/>
  <c r="C47" i="60" s="1"/>
  <c r="O46" i="60"/>
  <c r="C46" i="60" s="1"/>
  <c r="O45" i="60"/>
  <c r="C45" i="60" s="1"/>
  <c r="O44" i="60"/>
  <c r="C44" i="60" s="1"/>
  <c r="O43" i="60"/>
  <c r="C43" i="60" s="1"/>
  <c r="H21" i="60"/>
  <c r="H91" i="60" s="1"/>
  <c r="G21" i="60"/>
  <c r="G91" i="60" s="1"/>
  <c r="E21" i="60"/>
  <c r="D21" i="60"/>
  <c r="C21" i="60"/>
  <c r="C91" i="60" s="1"/>
  <c r="H19" i="60"/>
  <c r="H89" i="60" s="1"/>
  <c r="G19" i="60"/>
  <c r="G89" i="60" s="1"/>
  <c r="E19" i="60"/>
  <c r="D19" i="60"/>
  <c r="D89" i="60" s="1"/>
  <c r="C19" i="60"/>
  <c r="C89" i="60" s="1"/>
  <c r="H18" i="60"/>
  <c r="H88" i="60" s="1"/>
  <c r="G18" i="60"/>
  <c r="G88" i="60" s="1"/>
  <c r="E18" i="60"/>
  <c r="D18" i="60"/>
  <c r="D88" i="60" s="1"/>
  <c r="C18" i="60"/>
  <c r="H17" i="60"/>
  <c r="H87" i="60" s="1"/>
  <c r="G17" i="60"/>
  <c r="G87" i="60" s="1"/>
  <c r="E17" i="60"/>
  <c r="E87" i="60" s="1"/>
  <c r="D17" i="60"/>
  <c r="D87" i="60" s="1"/>
  <c r="C17" i="60"/>
  <c r="H16" i="60"/>
  <c r="H86" i="60" s="1"/>
  <c r="G16" i="60"/>
  <c r="E16" i="60"/>
  <c r="D16" i="60"/>
  <c r="D86" i="60" s="1"/>
  <c r="C16" i="60"/>
  <c r="C86" i="60" s="1"/>
  <c r="H15" i="60"/>
  <c r="G15" i="60"/>
  <c r="E15" i="60"/>
  <c r="D15" i="60"/>
  <c r="C15" i="60"/>
  <c r="C85" i="60" s="1"/>
  <c r="G14" i="60"/>
  <c r="H14" i="60"/>
  <c r="H84" i="60" s="1"/>
  <c r="E14" i="60"/>
  <c r="E84" i="60" s="1"/>
  <c r="D14" i="60"/>
  <c r="G13" i="60"/>
  <c r="H13" i="60"/>
  <c r="E13" i="60"/>
  <c r="E83" i="60" s="1"/>
  <c r="D13" i="60"/>
  <c r="D83" i="60" s="1"/>
  <c r="G12" i="60"/>
  <c r="H12" i="60"/>
  <c r="E12" i="60"/>
  <c r="E82" i="60" s="1"/>
  <c r="D12" i="60"/>
  <c r="G11" i="60"/>
  <c r="H11" i="60"/>
  <c r="E11" i="60"/>
  <c r="D11" i="60"/>
  <c r="G10" i="60"/>
  <c r="H10" i="60"/>
  <c r="E10" i="60"/>
  <c r="D10" i="60"/>
  <c r="D80" i="60" s="1"/>
  <c r="G8" i="60"/>
  <c r="H8" i="60"/>
  <c r="H78" i="60" s="1"/>
  <c r="E8" i="60"/>
  <c r="E78" i="60" s="1"/>
  <c r="D8" i="60"/>
  <c r="G6" i="60"/>
  <c r="H6" i="60"/>
  <c r="E6" i="60"/>
  <c r="C14" i="60"/>
  <c r="C13" i="60"/>
  <c r="C12" i="60"/>
  <c r="C11" i="60"/>
  <c r="C10" i="60"/>
  <c r="C8" i="60"/>
  <c r="C6" i="60"/>
  <c r="D5" i="60"/>
  <c r="E5" i="60"/>
  <c r="H5" i="60"/>
  <c r="G5" i="60"/>
  <c r="C5" i="60"/>
  <c r="P8" i="30"/>
  <c r="Q8" i="30" l="1"/>
  <c r="E86" i="60"/>
  <c r="D79" i="62"/>
  <c r="F74" i="21"/>
  <c r="G79" i="62"/>
  <c r="L73" i="21"/>
  <c r="C76" i="62"/>
  <c r="H73" i="21"/>
  <c r="E84" i="62"/>
  <c r="J73" i="21"/>
  <c r="H63" i="21"/>
  <c r="J62" i="21"/>
  <c r="K63" i="21"/>
  <c r="I63" i="21"/>
  <c r="G63" i="21"/>
  <c r="F84" i="62"/>
  <c r="I62" i="21"/>
  <c r="N62" i="21"/>
  <c r="K62" i="21"/>
  <c r="L62" i="21"/>
  <c r="G62" i="21"/>
  <c r="H62" i="21"/>
  <c r="K73" i="21"/>
  <c r="F86" i="62"/>
  <c r="F85" i="62"/>
  <c r="I85" i="62"/>
  <c r="H83" i="60"/>
  <c r="C84" i="60"/>
  <c r="I92" i="60"/>
  <c r="J79" i="60"/>
  <c r="C76" i="60"/>
  <c r="C83" i="60"/>
  <c r="C87" i="60"/>
  <c r="E88" i="60"/>
  <c r="H92" i="60"/>
  <c r="F92" i="60"/>
  <c r="F21" i="60"/>
  <c r="F91" i="60" s="1"/>
  <c r="F19" i="60"/>
  <c r="F89" i="60" s="1"/>
  <c r="F18" i="60"/>
  <c r="F88" i="60" s="1"/>
  <c r="F17" i="60"/>
  <c r="F87" i="60" s="1"/>
  <c r="F16" i="60"/>
  <c r="F86" i="60" s="1"/>
  <c r="E80" i="60"/>
  <c r="G83" i="60"/>
  <c r="G84" i="60"/>
  <c r="H82" i="60"/>
  <c r="G82" i="60"/>
  <c r="D91" i="60"/>
  <c r="H81" i="60"/>
  <c r="D82" i="60"/>
  <c r="C7" i="60"/>
  <c r="C77" i="60" s="1"/>
  <c r="G90" i="60"/>
  <c r="C92" i="60"/>
  <c r="H90" i="60"/>
  <c r="G92" i="60"/>
  <c r="D51" i="60"/>
  <c r="D84" i="60" s="1"/>
  <c r="G7" i="60"/>
  <c r="G77" i="60" s="1"/>
  <c r="E76" i="60"/>
  <c r="P42" i="60"/>
  <c r="D52" i="60"/>
  <c r="D85" i="60" s="1"/>
  <c r="D92" i="60"/>
  <c r="I14" i="60"/>
  <c r="I84" i="60" s="1"/>
  <c r="H85" i="60"/>
  <c r="E92" i="60"/>
  <c r="C90" i="60"/>
  <c r="G86" i="60"/>
  <c r="G85" i="60"/>
  <c r="C78" i="60"/>
  <c r="G76" i="60"/>
  <c r="D90" i="60"/>
  <c r="I90" i="60"/>
  <c r="H76" i="60"/>
  <c r="G78" i="60"/>
  <c r="C80" i="60"/>
  <c r="D78" i="60"/>
  <c r="H80" i="60"/>
  <c r="D46" i="60"/>
  <c r="G81" i="60"/>
  <c r="C88" i="60"/>
  <c r="I21" i="60"/>
  <c r="I91" i="60" s="1"/>
  <c r="I19" i="60"/>
  <c r="I89" i="60" s="1"/>
  <c r="I18" i="60"/>
  <c r="I88" i="60" s="1"/>
  <c r="I17" i="60"/>
  <c r="I87" i="60" s="1"/>
  <c r="I16" i="60"/>
  <c r="I86" i="60" s="1"/>
  <c r="F13" i="60"/>
  <c r="F83" i="60" s="1"/>
  <c r="F15" i="60"/>
  <c r="H7" i="60"/>
  <c r="H77" i="60" s="1"/>
  <c r="I15" i="60"/>
  <c r="E90" i="60"/>
  <c r="D81" i="60"/>
  <c r="C81" i="60"/>
  <c r="G80" i="60"/>
  <c r="E81" i="60"/>
  <c r="E91" i="60"/>
  <c r="F90" i="60"/>
  <c r="C82" i="60"/>
  <c r="E89" i="60"/>
  <c r="D76" i="60"/>
  <c r="F8" i="60"/>
  <c r="F78" i="60" s="1"/>
  <c r="I13" i="60"/>
  <c r="I83" i="60" s="1"/>
  <c r="I8" i="60"/>
  <c r="I78" i="60" s="1"/>
  <c r="I11" i="60"/>
  <c r="I81" i="60" s="1"/>
  <c r="H9" i="60"/>
  <c r="H79" i="60" s="1"/>
  <c r="F11" i="60"/>
  <c r="F81" i="60" s="1"/>
  <c r="I7" i="60"/>
  <c r="I77" i="60" s="1"/>
  <c r="G9" i="60"/>
  <c r="G79" i="60" s="1"/>
  <c r="I6" i="60"/>
  <c r="I76" i="60" s="1"/>
  <c r="E9" i="60"/>
  <c r="E79" i="60" s="1"/>
  <c r="I9" i="60"/>
  <c r="I79" i="60" s="1"/>
  <c r="I12" i="60"/>
  <c r="I82" i="60" s="1"/>
  <c r="I10" i="60"/>
  <c r="I80" i="60" s="1"/>
  <c r="I5" i="60"/>
  <c r="E7" i="60"/>
  <c r="E77" i="60" s="1"/>
  <c r="F5" i="60"/>
  <c r="C9" i="60"/>
  <c r="D9" i="60"/>
  <c r="F12" i="60"/>
  <c r="F82" i="60" s="1"/>
  <c r="F10" i="60"/>
  <c r="F80" i="60" s="1"/>
  <c r="F14" i="60"/>
  <c r="F84" i="60" s="1"/>
  <c r="F7" i="60"/>
  <c r="F77" i="60" s="1"/>
  <c r="F6" i="60"/>
  <c r="F76" i="60" s="1"/>
  <c r="F9" i="60"/>
  <c r="F79" i="60" s="1"/>
  <c r="D7" i="60"/>
  <c r="D77" i="60" s="1"/>
  <c r="Q42" i="60"/>
  <c r="R52" i="60"/>
  <c r="F52" i="60" s="1"/>
  <c r="V42" i="60"/>
  <c r="G42" i="60" s="1"/>
  <c r="G75" i="60" s="1"/>
  <c r="T52" i="60"/>
  <c r="J52" i="60" s="1"/>
  <c r="J85" i="60" s="1"/>
  <c r="T42" i="60"/>
  <c r="J42" i="60" s="1"/>
  <c r="J75" i="60" s="1"/>
  <c r="W42" i="60"/>
  <c r="I42" i="60" s="1"/>
  <c r="W52" i="60"/>
  <c r="I52" i="60" s="1"/>
  <c r="S42" i="60"/>
  <c r="E42" i="60" s="1"/>
  <c r="E75" i="60" s="1"/>
  <c r="O42" i="60"/>
  <c r="C42" i="60" s="1"/>
  <c r="C75" i="60" s="1"/>
  <c r="R42" i="60"/>
  <c r="F42" i="60" s="1"/>
  <c r="U42" i="60"/>
  <c r="H42" i="60" s="1"/>
  <c r="H75" i="60" s="1"/>
  <c r="S52" i="60"/>
  <c r="E52" i="60" s="1"/>
  <c r="E85" i="60" s="1"/>
  <c r="Q11" i="30"/>
  <c r="Q10" i="30"/>
  <c r="Q9" i="30"/>
  <c r="H7" i="30" s="1"/>
  <c r="G61" i="20"/>
  <c r="C79" i="60" l="1"/>
  <c r="E60" i="20"/>
  <c r="F60" i="20"/>
  <c r="F91" i="20" s="1"/>
  <c r="K60" i="20"/>
  <c r="K91" i="20" s="1"/>
  <c r="H60" i="20"/>
  <c r="H91" i="20" s="1"/>
  <c r="J60" i="20"/>
  <c r="J91" i="20" s="1"/>
  <c r="I60" i="20"/>
  <c r="I91" i="20" s="1"/>
  <c r="G60" i="20"/>
  <c r="G91" i="20" s="1"/>
  <c r="H14" i="30"/>
  <c r="H15" i="30"/>
  <c r="H13" i="30"/>
  <c r="H12" i="30"/>
  <c r="H11" i="30"/>
  <c r="H5" i="30"/>
  <c r="H6" i="30"/>
  <c r="H10" i="30"/>
  <c r="H8" i="30"/>
  <c r="H9" i="30"/>
  <c r="H16" i="30"/>
  <c r="H18" i="30"/>
  <c r="H20" i="30"/>
  <c r="H17" i="30"/>
  <c r="H21" i="30"/>
  <c r="H22" i="30"/>
  <c r="H19" i="30"/>
  <c r="D42" i="60"/>
  <c r="D75" i="60" s="1"/>
  <c r="F85" i="60"/>
  <c r="I85" i="60"/>
  <c r="D79" i="60"/>
  <c r="F75" i="60"/>
  <c r="I75" i="60"/>
  <c r="F7" i="51"/>
  <c r="F8" i="51"/>
  <c r="F9" i="51"/>
  <c r="F10" i="51"/>
  <c r="F21" i="51"/>
  <c r="J12" i="54"/>
  <c r="F12" i="51" s="1"/>
  <c r="J13" i="54"/>
  <c r="J14" i="54"/>
  <c r="J15" i="54"/>
  <c r="J16" i="54"/>
  <c r="J17" i="54"/>
  <c r="F11" i="51" s="1"/>
  <c r="J18" i="54"/>
  <c r="F19" i="51" s="1"/>
  <c r="J19" i="54"/>
  <c r="J20" i="54"/>
  <c r="J21" i="54"/>
  <c r="J22" i="54"/>
  <c r="J23" i="54"/>
  <c r="J11" i="54"/>
  <c r="J10" i="54"/>
  <c r="F6" i="51" s="1"/>
  <c r="J9" i="54"/>
  <c r="F5" i="51" s="1"/>
  <c r="J8" i="54"/>
  <c r="F4" i="51" s="1"/>
  <c r="J7" i="54"/>
  <c r="F3" i="51" s="1"/>
  <c r="J6" i="54"/>
  <c r="F22" i="51" s="1"/>
  <c r="J5" i="54"/>
  <c r="J4" i="54"/>
  <c r="F20" i="51" s="1"/>
  <c r="C4" i="51"/>
  <c r="C5" i="51"/>
  <c r="C6" i="51"/>
  <c r="C7" i="51"/>
  <c r="C8" i="51"/>
  <c r="C9" i="51"/>
  <c r="C10" i="51"/>
  <c r="C11" i="51"/>
  <c r="C12" i="51"/>
  <c r="C19" i="51"/>
  <c r="C20" i="51"/>
  <c r="C21" i="51"/>
  <c r="C22" i="51"/>
  <c r="C3" i="51"/>
  <c r="E91" i="20" l="1"/>
  <c r="D60" i="20"/>
  <c r="D6" i="51"/>
  <c r="G6" i="51"/>
  <c r="D3" i="51"/>
  <c r="G3" i="51"/>
  <c r="D7" i="51"/>
  <c r="G7" i="51"/>
  <c r="D12" i="51"/>
  <c r="E12" i="51" s="1"/>
  <c r="G12" i="51"/>
  <c r="H12" i="51" s="1"/>
  <c r="D11" i="51"/>
  <c r="E11" i="51" s="1"/>
  <c r="G11" i="51"/>
  <c r="H11" i="51" s="1"/>
  <c r="D8" i="51"/>
  <c r="G8" i="51"/>
  <c r="D10" i="51"/>
  <c r="G10" i="51"/>
  <c r="G15" i="51"/>
  <c r="D17" i="51"/>
  <c r="G17" i="51"/>
  <c r="D9" i="51"/>
  <c r="G9" i="51"/>
  <c r="D20" i="51"/>
  <c r="G20" i="51"/>
  <c r="G16" i="51"/>
  <c r="D13" i="51"/>
  <c r="G13" i="51"/>
  <c r="B2" i="23"/>
  <c r="O50" i="17"/>
  <c r="H11" i="19"/>
  <c r="H39" i="19"/>
  <c r="H38" i="19"/>
  <c r="E13" i="51" l="1"/>
  <c r="H13" i="51"/>
  <c r="D16" i="51"/>
  <c r="E16" i="51" s="1"/>
  <c r="D18" i="51"/>
  <c r="E18" i="51" s="1"/>
  <c r="D14" i="51"/>
  <c r="E14" i="51" s="1"/>
  <c r="D15" i="51"/>
  <c r="E15" i="51" s="1"/>
  <c r="G18" i="51"/>
  <c r="H18" i="51" s="1"/>
  <c r="H16" i="51"/>
  <c r="G14" i="51"/>
  <c r="H14" i="51" s="1"/>
  <c r="H17" i="51"/>
  <c r="E20" i="51"/>
  <c r="E7" i="51"/>
  <c r="H21" i="51"/>
  <c r="E6" i="51"/>
  <c r="H7" i="51"/>
  <c r="E3" i="51"/>
  <c r="H6" i="51"/>
  <c r="H20" i="51"/>
  <c r="E8" i="51"/>
  <c r="H9" i="51"/>
  <c r="H15" i="51"/>
  <c r="H3" i="51"/>
  <c r="E10" i="51"/>
  <c r="E9" i="51"/>
  <c r="H10" i="51"/>
  <c r="E21" i="51"/>
  <c r="H8" i="51"/>
  <c r="E17" i="51"/>
  <c r="H15" i="9"/>
  <c r="O36" i="28"/>
  <c r="O12" i="10"/>
  <c r="O11" i="10"/>
  <c r="P11" i="10" s="1"/>
  <c r="Q11" i="10" s="1"/>
  <c r="R11" i="10" s="1"/>
  <c r="H24" i="10"/>
  <c r="O23" i="14"/>
  <c r="H11" i="14" s="1"/>
  <c r="P17" i="14"/>
  <c r="Q17" i="14" s="1"/>
  <c r="S17" i="14" s="1"/>
  <c r="H16" i="14" s="1"/>
  <c r="P18" i="14"/>
  <c r="Q18" i="14"/>
  <c r="S18" i="14" s="1"/>
  <c r="H5" i="14" s="1"/>
  <c r="P16" i="14"/>
  <c r="Q16" i="14" s="1"/>
  <c r="S16" i="14" s="1"/>
  <c r="H17" i="14" s="1"/>
  <c r="T24" i="14"/>
  <c r="O24" i="14"/>
  <c r="V24" i="14"/>
  <c r="H6" i="14"/>
  <c r="H7" i="9" l="1"/>
  <c r="T12" i="10"/>
  <c r="D22" i="51"/>
  <c r="E22" i="51" s="1"/>
  <c r="D19" i="51"/>
  <c r="E19" i="51" s="1"/>
  <c r="P12" i="10"/>
  <c r="Q12" i="10" s="1"/>
  <c r="R12" i="10" s="1"/>
  <c r="G19" i="51"/>
  <c r="H19" i="51" s="1"/>
  <c r="G22" i="51"/>
  <c r="H22" i="51" s="1"/>
  <c r="P29" i="10"/>
  <c r="P31" i="10"/>
  <c r="R21" i="10" l="1"/>
  <c r="O19" i="10"/>
  <c r="O20" i="10"/>
  <c r="H22" i="10"/>
  <c r="H19" i="10"/>
  <c r="H6" i="10"/>
  <c r="H7" i="10"/>
  <c r="H8" i="10"/>
  <c r="H9" i="10"/>
  <c r="H10" i="10"/>
  <c r="H5" i="10"/>
  <c r="O38" i="19"/>
  <c r="O37" i="19"/>
  <c r="O35" i="19"/>
  <c r="O36" i="19"/>
  <c r="O30" i="19"/>
  <c r="H54" i="19" s="1"/>
  <c r="N22" i="19"/>
  <c r="O11" i="19"/>
  <c r="T11" i="10" l="1"/>
  <c r="N23" i="19"/>
  <c r="H43" i="19" s="1"/>
  <c r="O80" i="17" l="1"/>
  <c r="O81" i="17"/>
  <c r="O87" i="17"/>
  <c r="O84" i="17"/>
  <c r="O75" i="17"/>
  <c r="O19" i="17"/>
  <c r="O76" i="17"/>
  <c r="H6" i="17"/>
  <c r="H5" i="17" l="1"/>
  <c r="H38" i="10"/>
  <c r="H18" i="19"/>
  <c r="R19" i="32"/>
  <c r="Q19" i="32"/>
  <c r="Q20" i="32"/>
  <c r="Q21" i="32"/>
  <c r="Q18" i="32"/>
  <c r="Q22" i="32"/>
  <c r="R22" i="32" s="1"/>
  <c r="N64" i="21"/>
  <c r="R20" i="32" l="1"/>
  <c r="Q26" i="32" s="1"/>
  <c r="Q27" i="32" s="1"/>
  <c r="Q28" i="32" s="1"/>
  <c r="Q29" i="32" s="1"/>
  <c r="H44" i="20"/>
  <c r="N95" i="21"/>
  <c r="N85" i="21" s="1"/>
  <c r="N93" i="21"/>
  <c r="N83" i="21" s="1"/>
  <c r="N60" i="21"/>
  <c r="N41" i="21" s="1"/>
  <c r="N59" i="21"/>
  <c r="N58" i="21"/>
  <c r="N37" i="21" s="1"/>
  <c r="M37" i="21"/>
  <c r="M38" i="21"/>
  <c r="M39" i="21"/>
  <c r="M40" i="21"/>
  <c r="M41" i="21"/>
  <c r="M42" i="21"/>
  <c r="M43" i="21"/>
  <c r="N43" i="21"/>
  <c r="M44" i="21"/>
  <c r="N44" i="21"/>
  <c r="M45" i="21"/>
  <c r="M46" i="21"/>
  <c r="M47" i="21"/>
  <c r="N47" i="21"/>
  <c r="M48" i="21"/>
  <c r="N48" i="21"/>
  <c r="M49" i="21"/>
  <c r="M50" i="21"/>
  <c r="N70" i="21"/>
  <c r="N40" i="21" s="1"/>
  <c r="N71" i="21"/>
  <c r="N42" i="21" s="1"/>
  <c r="N46" i="21"/>
  <c r="N69" i="21"/>
  <c r="N38" i="21" s="1"/>
  <c r="N75" i="21"/>
  <c r="N50" i="21" s="1"/>
  <c r="J48" i="21"/>
  <c r="J47" i="21"/>
  <c r="L44" i="21"/>
  <c r="K44" i="21"/>
  <c r="J44" i="21"/>
  <c r="H44" i="21"/>
  <c r="G44" i="21"/>
  <c r="L43" i="21"/>
  <c r="K43" i="21"/>
  <c r="J43" i="21"/>
  <c r="H43" i="21"/>
  <c r="G43" i="21"/>
  <c r="N90" i="21" l="1"/>
  <c r="N80" i="21" s="1"/>
  <c r="H19" i="3"/>
  <c r="N91" i="21"/>
  <c r="N81" i="21" s="1"/>
  <c r="N68" i="21"/>
  <c r="N92" i="21"/>
  <c r="N82" i="21" s="1"/>
  <c r="N49" i="21"/>
  <c r="N96" i="21"/>
  <c r="N86" i="21" s="1"/>
  <c r="N39" i="21"/>
  <c r="L47" i="21"/>
  <c r="L48" i="21"/>
  <c r="K48" i="21"/>
  <c r="I48" i="21"/>
  <c r="H48" i="21"/>
  <c r="I45" i="21" l="1"/>
  <c r="L45" i="21"/>
  <c r="K45" i="21"/>
  <c r="G48" i="21"/>
  <c r="O48" i="21" s="1"/>
  <c r="I46" i="21"/>
  <c r="G46" i="21"/>
  <c r="K46" i="21"/>
  <c r="H46" i="21"/>
  <c r="K47" i="21" l="1"/>
  <c r="G47" i="21"/>
  <c r="N45" i="21"/>
  <c r="N94" i="21"/>
  <c r="N84" i="21" s="1"/>
  <c r="N57" i="21"/>
  <c r="N89" i="21" s="1"/>
  <c r="N79" i="21" s="1"/>
  <c r="G45" i="21"/>
  <c r="H47" i="21"/>
  <c r="I47" i="21"/>
  <c r="L46" i="21"/>
  <c r="H45" i="21" l="1"/>
  <c r="O47" i="21"/>
  <c r="F63" i="21"/>
  <c r="H13" i="14" l="1"/>
  <c r="H14" i="14"/>
  <c r="H15" i="14"/>
  <c r="H20" i="14"/>
  <c r="H7" i="14"/>
  <c r="H87" i="3" l="1"/>
  <c r="H23" i="30"/>
  <c r="H16" i="3"/>
  <c r="H15" i="3"/>
  <c r="H14" i="3"/>
  <c r="H13" i="3"/>
  <c r="H12" i="3"/>
  <c r="H11" i="3"/>
  <c r="H10" i="3"/>
  <c r="H9" i="3"/>
  <c r="H8" i="3"/>
  <c r="G93" i="21"/>
  <c r="G83" i="21" s="1"/>
  <c r="H93" i="21"/>
  <c r="H83" i="21" s="1"/>
  <c r="J93" i="21"/>
  <c r="J83" i="21" s="1"/>
  <c r="K93" i="21"/>
  <c r="K83" i="21" s="1"/>
  <c r="L93" i="21"/>
  <c r="L83" i="21" s="1"/>
  <c r="J95" i="21"/>
  <c r="J85" i="21" s="1"/>
  <c r="K95" i="21"/>
  <c r="K85" i="21" s="1"/>
  <c r="L95" i="21"/>
  <c r="L85" i="21" s="1"/>
  <c r="I61" i="21"/>
  <c r="F61" i="21" s="1"/>
  <c r="L3" i="23"/>
  <c r="L4" i="23"/>
  <c r="L5" i="23"/>
  <c r="L6" i="23"/>
  <c r="L7" i="23"/>
  <c r="L8" i="23"/>
  <c r="L9" i="23"/>
  <c r="L10" i="23"/>
  <c r="L11" i="23"/>
  <c r="L12" i="23"/>
  <c r="L13" i="23"/>
  <c r="L14" i="23"/>
  <c r="L15" i="23"/>
  <c r="L16" i="23"/>
  <c r="L17" i="23"/>
  <c r="L18" i="23"/>
  <c r="L19" i="23"/>
  <c r="L20" i="23"/>
  <c r="L21" i="23"/>
  <c r="L22" i="23"/>
  <c r="L23" i="23"/>
  <c r="L24" i="23"/>
  <c r="L25" i="23"/>
  <c r="L26" i="23"/>
  <c r="L27" i="23"/>
  <c r="L28" i="23"/>
  <c r="L29" i="23"/>
  <c r="L30" i="23"/>
  <c r="L31" i="23"/>
  <c r="L32" i="23"/>
  <c r="L33" i="23"/>
  <c r="L34" i="23"/>
  <c r="L35" i="23"/>
  <c r="L36" i="23"/>
  <c r="L37" i="23"/>
  <c r="L38" i="23"/>
  <c r="L39" i="23"/>
  <c r="L40" i="23"/>
  <c r="L41" i="23"/>
  <c r="L42" i="23"/>
  <c r="L43" i="23"/>
  <c r="L44" i="23"/>
  <c r="L45" i="23"/>
  <c r="L46" i="23"/>
  <c r="L47" i="23"/>
  <c r="L48" i="23"/>
  <c r="L49" i="23"/>
  <c r="L50" i="23"/>
  <c r="L51" i="23"/>
  <c r="L52" i="23"/>
  <c r="L53" i="23"/>
  <c r="L54" i="23"/>
  <c r="L55" i="23"/>
  <c r="L56" i="23"/>
  <c r="L57" i="23"/>
  <c r="L58" i="23"/>
  <c r="L59" i="23"/>
  <c r="L60" i="23"/>
  <c r="L61" i="23"/>
  <c r="L62" i="23"/>
  <c r="L63" i="23"/>
  <c r="L64" i="23"/>
  <c r="L2" i="23"/>
  <c r="N3" i="23"/>
  <c r="N4" i="23"/>
  <c r="N5" i="23"/>
  <c r="N6" i="23"/>
  <c r="N7" i="23"/>
  <c r="N8" i="23"/>
  <c r="N9" i="23"/>
  <c r="N10" i="23"/>
  <c r="N11" i="23"/>
  <c r="N12" i="23"/>
  <c r="N13" i="23"/>
  <c r="N14" i="23"/>
  <c r="N15" i="23"/>
  <c r="N16" i="23"/>
  <c r="N17" i="23"/>
  <c r="N18" i="23"/>
  <c r="N19" i="23"/>
  <c r="N20" i="23"/>
  <c r="N21" i="23"/>
  <c r="N22" i="23"/>
  <c r="N23" i="23"/>
  <c r="N24" i="23"/>
  <c r="N25" i="23"/>
  <c r="N26" i="23"/>
  <c r="N27"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2" i="23"/>
  <c r="M3" i="23"/>
  <c r="M4" i="23"/>
  <c r="M5" i="23"/>
  <c r="M6" i="23"/>
  <c r="M7" i="23"/>
  <c r="M8" i="23"/>
  <c r="H95" i="21" s="1"/>
  <c r="H85" i="21" s="1"/>
  <c r="M9" i="23"/>
  <c r="M10" i="23"/>
  <c r="M11" i="23"/>
  <c r="M12" i="23"/>
  <c r="M13" i="23"/>
  <c r="M14" i="23"/>
  <c r="M15" i="23"/>
  <c r="M16" i="23"/>
  <c r="M17" i="23"/>
  <c r="M18" i="23"/>
  <c r="M19" i="23"/>
  <c r="M20" i="23"/>
  <c r="M21" i="23"/>
  <c r="M22" i="23"/>
  <c r="M23" i="23"/>
  <c r="M24" i="23"/>
  <c r="M25" i="23"/>
  <c r="M26" i="23"/>
  <c r="M27" i="23"/>
  <c r="M28" i="23"/>
  <c r="M29" i="23"/>
  <c r="M30" i="23"/>
  <c r="M31" i="23"/>
  <c r="M32" i="23"/>
  <c r="I95" i="21" s="1"/>
  <c r="I85" i="21" s="1"/>
  <c r="M33" i="23"/>
  <c r="M34" i="23"/>
  <c r="I72" i="21" s="1"/>
  <c r="F72" i="21" s="1"/>
  <c r="M35" i="23"/>
  <c r="M36" i="23"/>
  <c r="M37" i="23"/>
  <c r="M38" i="23"/>
  <c r="M39" i="23"/>
  <c r="M40" i="23"/>
  <c r="M41" i="23"/>
  <c r="M42" i="23"/>
  <c r="M43" i="23"/>
  <c r="M44" i="23"/>
  <c r="M45" i="23"/>
  <c r="M46" i="23"/>
  <c r="M47" i="23"/>
  <c r="M48" i="23"/>
  <c r="M49" i="23"/>
  <c r="M50" i="23"/>
  <c r="M51" i="23"/>
  <c r="M52" i="23"/>
  <c r="M53" i="23"/>
  <c r="M54" i="23"/>
  <c r="M55" i="23"/>
  <c r="M56" i="23"/>
  <c r="M57" i="23"/>
  <c r="M58" i="23"/>
  <c r="M59" i="23"/>
  <c r="M60" i="23"/>
  <c r="M61" i="23"/>
  <c r="M62" i="23"/>
  <c r="M63" i="23"/>
  <c r="M64" i="23"/>
  <c r="M2" i="23"/>
  <c r="O13" i="28"/>
  <c r="O9" i="28"/>
  <c r="O12" i="28" s="1"/>
  <c r="P26" i="10"/>
  <c r="H36" i="10"/>
  <c r="H37" i="10"/>
  <c r="H18" i="10"/>
  <c r="H17" i="10"/>
  <c r="O18" i="10"/>
  <c r="T38" i="20"/>
  <c r="W11" i="21" s="1"/>
  <c r="W41" i="21"/>
  <c r="H65" i="17"/>
  <c r="H74" i="17"/>
  <c r="H60" i="17"/>
  <c r="H68" i="17" l="1"/>
  <c r="H73" i="17"/>
  <c r="H6" i="3"/>
  <c r="O14" i="28"/>
  <c r="H5" i="28" s="1"/>
  <c r="P19" i="10"/>
  <c r="H59" i="17"/>
  <c r="I43" i="21"/>
  <c r="O43" i="21" s="1"/>
  <c r="I44" i="21"/>
  <c r="O44" i="21" s="1"/>
  <c r="T10" i="20"/>
  <c r="H58" i="20"/>
  <c r="I38" i="20" s="1"/>
  <c r="F62" i="21"/>
  <c r="F73" i="21"/>
  <c r="W45" i="21"/>
  <c r="G95" i="21"/>
  <c r="G85" i="21" s="1"/>
  <c r="I93" i="21"/>
  <c r="I83" i="21" s="1"/>
  <c r="W44" i="21"/>
  <c r="O82" i="17"/>
  <c r="H70" i="17" l="1"/>
  <c r="M43" i="20"/>
  <c r="J46" i="21"/>
  <c r="O46" i="21" s="1"/>
  <c r="J45" i="21"/>
  <c r="O45" i="21" s="1"/>
  <c r="J59" i="21"/>
  <c r="O77" i="17"/>
  <c r="J39" i="21" l="1"/>
  <c r="F94" i="21"/>
  <c r="J71" i="21"/>
  <c r="J42" i="21" s="1"/>
  <c r="H23" i="19"/>
  <c r="H62" i="19"/>
  <c r="H61" i="19"/>
  <c r="H60" i="19"/>
  <c r="H51" i="19"/>
  <c r="H53" i="19"/>
  <c r="H52" i="19"/>
  <c r="H42" i="19"/>
  <c r="H41" i="19"/>
  <c r="H40" i="19"/>
  <c r="N17" i="19"/>
  <c r="N16" i="19"/>
  <c r="G55" i="19"/>
  <c r="G56" i="19"/>
  <c r="H56" i="19" s="1"/>
  <c r="G57" i="19"/>
  <c r="H57" i="19" s="1"/>
  <c r="G58" i="19"/>
  <c r="H58" i="19" s="1"/>
  <c r="G59" i="19"/>
  <c r="H59" i="19" s="1"/>
  <c r="G54" i="19"/>
  <c r="H19" i="19"/>
  <c r="H12" i="19"/>
  <c r="H37" i="19"/>
  <c r="H36" i="19"/>
  <c r="H17" i="19"/>
  <c r="H16" i="19"/>
  <c r="H15" i="19"/>
  <c r="H14" i="19"/>
  <c r="H13" i="19"/>
  <c r="G58" i="21"/>
  <c r="H18" i="17"/>
  <c r="H25" i="17"/>
  <c r="H26" i="17"/>
  <c r="H57" i="3"/>
  <c r="E66" i="20"/>
  <c r="O18" i="17"/>
  <c r="M28" i="21"/>
  <c r="W48" i="21"/>
  <c r="M27" i="21" s="1"/>
  <c r="T40" i="20"/>
  <c r="T41" i="20"/>
  <c r="H70" i="20"/>
  <c r="I45" i="20" s="1"/>
  <c r="K70" i="20"/>
  <c r="L45" i="20" s="1"/>
  <c r="G57" i="20"/>
  <c r="H36" i="20" s="1"/>
  <c r="T44" i="20"/>
  <c r="K57" i="20" s="1"/>
  <c r="L36" i="20" s="1"/>
  <c r="T34" i="20"/>
  <c r="K58" i="20" s="1"/>
  <c r="L38" i="20" s="1"/>
  <c r="K66" i="20"/>
  <c r="L37" i="20" s="1"/>
  <c r="L64" i="21"/>
  <c r="L49" i="21" s="1"/>
  <c r="G64" i="21"/>
  <c r="W20" i="21"/>
  <c r="M34" i="21" s="1"/>
  <c r="W19" i="21"/>
  <c r="J64" i="21" s="1"/>
  <c r="J49" i="21" s="1"/>
  <c r="M31" i="21"/>
  <c r="H94" i="21"/>
  <c r="H84" i="21" s="1"/>
  <c r="L59" i="21"/>
  <c r="L39" i="21" s="1"/>
  <c r="W35" i="21"/>
  <c r="I59" i="21" s="1"/>
  <c r="I39" i="21" s="1"/>
  <c r="W30" i="21"/>
  <c r="W14" i="21"/>
  <c r="X14" i="21"/>
  <c r="J58" i="20"/>
  <c r="K38" i="20" s="1"/>
  <c r="M38" i="20" s="1"/>
  <c r="T28" i="20"/>
  <c r="G58" i="20" s="1"/>
  <c r="H38" i="20" s="1"/>
  <c r="T24" i="20"/>
  <c r="H59" i="20"/>
  <c r="I40" i="20" s="1"/>
  <c r="J61" i="20"/>
  <c r="K44" i="20" s="1"/>
  <c r="E61" i="20"/>
  <c r="F44" i="20" s="1"/>
  <c r="U13" i="20"/>
  <c r="H61" i="20"/>
  <c r="I44" i="20" s="1"/>
  <c r="T13" i="20"/>
  <c r="G68" i="20"/>
  <c r="H41" i="20" s="1"/>
  <c r="K61" i="20"/>
  <c r="L44" i="20" s="1"/>
  <c r="K64" i="21"/>
  <c r="K49" i="21" s="1"/>
  <c r="I64" i="21"/>
  <c r="I49" i="21" s="1"/>
  <c r="H64" i="21"/>
  <c r="H49" i="21" s="1"/>
  <c r="M29" i="21"/>
  <c r="K60" i="21"/>
  <c r="K41" i="21" s="1"/>
  <c r="J60" i="21"/>
  <c r="J41" i="21" s="1"/>
  <c r="H60" i="21"/>
  <c r="H41" i="21" s="1"/>
  <c r="G60" i="21"/>
  <c r="K59" i="21"/>
  <c r="K39" i="21" s="1"/>
  <c r="H59" i="21"/>
  <c r="H39" i="21" s="1"/>
  <c r="G59" i="21"/>
  <c r="G39" i="21" s="1"/>
  <c r="L58" i="21"/>
  <c r="L37" i="21" s="1"/>
  <c r="K58" i="21"/>
  <c r="K37" i="21" s="1"/>
  <c r="J58" i="21"/>
  <c r="J37" i="21" s="1"/>
  <c r="I58" i="21"/>
  <c r="I37" i="21" s="1"/>
  <c r="H58" i="21"/>
  <c r="H37" i="21" s="1"/>
  <c r="I61" i="20"/>
  <c r="J44" i="20" s="1"/>
  <c r="F61" i="20"/>
  <c r="G44" i="20" s="1"/>
  <c r="K59" i="20"/>
  <c r="L40" i="20" s="1"/>
  <c r="I59" i="20"/>
  <c r="J40" i="20" s="1"/>
  <c r="F59" i="20"/>
  <c r="G40" i="20" s="1"/>
  <c r="E59" i="20"/>
  <c r="F40" i="20" s="1"/>
  <c r="I58" i="20"/>
  <c r="J38" i="20" s="1"/>
  <c r="F58" i="20"/>
  <c r="G38" i="20" s="1"/>
  <c r="E58" i="20"/>
  <c r="F38" i="20" s="1"/>
  <c r="J57" i="20"/>
  <c r="K36" i="20" s="1"/>
  <c r="I57" i="20"/>
  <c r="J36" i="20" s="1"/>
  <c r="H57" i="20"/>
  <c r="I36" i="20" s="1"/>
  <c r="F57" i="20"/>
  <c r="G36" i="20" s="1"/>
  <c r="E57" i="20"/>
  <c r="F36" i="20" s="1"/>
  <c r="L75" i="21"/>
  <c r="L50" i="21" s="1"/>
  <c r="K75" i="21"/>
  <c r="J75" i="21"/>
  <c r="J50" i="21" s="1"/>
  <c r="I75" i="21"/>
  <c r="H75" i="21"/>
  <c r="H50" i="21" s="1"/>
  <c r="G75" i="21"/>
  <c r="K94" i="21"/>
  <c r="K84" i="21" s="1"/>
  <c r="I94" i="21"/>
  <c r="I84" i="21" s="1"/>
  <c r="L71" i="21"/>
  <c r="L42" i="21" s="1"/>
  <c r="K71" i="21"/>
  <c r="K42" i="21" s="1"/>
  <c r="I71" i="21"/>
  <c r="I42" i="21" s="1"/>
  <c r="H71" i="21"/>
  <c r="H42" i="21" s="1"/>
  <c r="L70" i="21"/>
  <c r="L40" i="21" s="1"/>
  <c r="K70" i="21"/>
  <c r="K40" i="21" s="1"/>
  <c r="J70" i="21"/>
  <c r="J40" i="21" s="1"/>
  <c r="I70" i="21"/>
  <c r="I40" i="21" s="1"/>
  <c r="H70" i="21"/>
  <c r="H40" i="21" s="1"/>
  <c r="G70" i="21"/>
  <c r="L69" i="21"/>
  <c r="L38" i="21" s="1"/>
  <c r="K69" i="21"/>
  <c r="K38" i="21" s="1"/>
  <c r="J69" i="21"/>
  <c r="J38" i="21" s="1"/>
  <c r="I69" i="21"/>
  <c r="I38" i="21" s="1"/>
  <c r="H69" i="21"/>
  <c r="H38" i="21" s="1"/>
  <c r="G69" i="21"/>
  <c r="F66" i="20"/>
  <c r="G66" i="20"/>
  <c r="H37" i="20" s="1"/>
  <c r="H66" i="20"/>
  <c r="I37" i="20" s="1"/>
  <c r="I66" i="20"/>
  <c r="J37" i="20" s="1"/>
  <c r="J66" i="20"/>
  <c r="K37" i="20" s="1"/>
  <c r="E67" i="20"/>
  <c r="F67" i="20"/>
  <c r="G39" i="20" s="1"/>
  <c r="G67" i="20"/>
  <c r="I67" i="20"/>
  <c r="J39" i="20" s="1"/>
  <c r="J67" i="20"/>
  <c r="K39" i="20" s="1"/>
  <c r="K67" i="20"/>
  <c r="L39" i="20" s="1"/>
  <c r="E68" i="20"/>
  <c r="F68" i="20"/>
  <c r="H68" i="20"/>
  <c r="I41" i="20" s="1"/>
  <c r="I68" i="20"/>
  <c r="J41" i="20" s="1"/>
  <c r="J68" i="20"/>
  <c r="K41" i="20" s="1"/>
  <c r="K68" i="20"/>
  <c r="E70" i="20"/>
  <c r="F70" i="20"/>
  <c r="G70" i="20"/>
  <c r="H45" i="20" s="1"/>
  <c r="I70" i="20"/>
  <c r="J70" i="20"/>
  <c r="G59" i="20" l="1"/>
  <c r="H40" i="20" s="1"/>
  <c r="H21" i="19"/>
  <c r="O39" i="21"/>
  <c r="N18" i="19"/>
  <c r="P36" i="19"/>
  <c r="H66" i="19" s="1"/>
  <c r="P38" i="19"/>
  <c r="H68" i="19" s="1"/>
  <c r="I60" i="21"/>
  <c r="I41" i="21" s="1"/>
  <c r="G41" i="21"/>
  <c r="G49" i="21"/>
  <c r="O49" i="21" s="1"/>
  <c r="F64" i="21"/>
  <c r="G37" i="21"/>
  <c r="O37" i="21" s="1"/>
  <c r="F58" i="21"/>
  <c r="F59" i="21"/>
  <c r="F92" i="20"/>
  <c r="F83" i="20" s="1"/>
  <c r="G45" i="20"/>
  <c r="F39" i="20"/>
  <c r="G40" i="21"/>
  <c r="F70" i="21"/>
  <c r="F45" i="20"/>
  <c r="D70" i="20"/>
  <c r="F90" i="20"/>
  <c r="F81" i="20" s="1"/>
  <c r="G41" i="20"/>
  <c r="F88" i="20"/>
  <c r="F79" i="20" s="1"/>
  <c r="G37" i="20"/>
  <c r="G50" i="21"/>
  <c r="F75" i="21"/>
  <c r="I92" i="20"/>
  <c r="I83" i="20" s="1"/>
  <c r="J45" i="20"/>
  <c r="D68" i="20"/>
  <c r="F41" i="20"/>
  <c r="G89" i="20"/>
  <c r="G80" i="20" s="1"/>
  <c r="H39" i="20"/>
  <c r="G38" i="21"/>
  <c r="F69" i="21"/>
  <c r="G42" i="21"/>
  <c r="O42" i="21" s="1"/>
  <c r="F71" i="21"/>
  <c r="F37" i="20"/>
  <c r="D66" i="20"/>
  <c r="J92" i="20"/>
  <c r="J83" i="20" s="1"/>
  <c r="K45" i="20"/>
  <c r="K90" i="20"/>
  <c r="K81" i="20" s="1"/>
  <c r="L41" i="20"/>
  <c r="H55" i="19"/>
  <c r="K96" i="21"/>
  <c r="K86" i="21" s="1"/>
  <c r="K50" i="21"/>
  <c r="I96" i="21"/>
  <c r="I86" i="21" s="1"/>
  <c r="I50" i="21"/>
  <c r="M18" i="21"/>
  <c r="M8" i="21" s="1"/>
  <c r="L60" i="21"/>
  <c r="K88" i="20"/>
  <c r="K79" i="20" s="1"/>
  <c r="I90" i="20"/>
  <c r="I81" i="20" s="1"/>
  <c r="J88" i="20"/>
  <c r="J79" i="20" s="1"/>
  <c r="H90" i="20"/>
  <c r="H81" i="20" s="1"/>
  <c r="J96" i="21"/>
  <c r="J86" i="21" s="1"/>
  <c r="K92" i="20"/>
  <c r="K83" i="20" s="1"/>
  <c r="F89" i="20"/>
  <c r="F80" i="20" s="1"/>
  <c r="I88" i="20"/>
  <c r="I79" i="20" s="1"/>
  <c r="D57" i="20"/>
  <c r="D61" i="20"/>
  <c r="W40" i="20"/>
  <c r="G82" i="20"/>
  <c r="E82" i="20"/>
  <c r="H49" i="19"/>
  <c r="E89" i="20"/>
  <c r="E80" i="20" s="1"/>
  <c r="E56" i="20"/>
  <c r="F42" i="20" s="1"/>
  <c r="H88" i="20"/>
  <c r="H79" i="20" s="1"/>
  <c r="D58" i="20"/>
  <c r="G92" i="20"/>
  <c r="G83" i="20" s="1"/>
  <c r="J82" i="20"/>
  <c r="E90" i="20"/>
  <c r="E81" i="20" s="1"/>
  <c r="I89" i="20"/>
  <c r="I80" i="20" s="1"/>
  <c r="G88" i="20"/>
  <c r="G79" i="20" s="1"/>
  <c r="H92" i="21"/>
  <c r="H82" i="21" s="1"/>
  <c r="H96" i="21"/>
  <c r="H86" i="21" s="1"/>
  <c r="L96" i="21"/>
  <c r="L86" i="21" s="1"/>
  <c r="K82" i="20"/>
  <c r="E92" i="20"/>
  <c r="E83" i="20" s="1"/>
  <c r="K89" i="20"/>
  <c r="K80" i="20" s="1"/>
  <c r="L91" i="21"/>
  <c r="L81" i="21" s="1"/>
  <c r="K92" i="21"/>
  <c r="K82" i="21" s="1"/>
  <c r="H92" i="20"/>
  <c r="H83" i="20" s="1"/>
  <c r="J94" i="21"/>
  <c r="J84" i="21" s="1"/>
  <c r="E88" i="20"/>
  <c r="E79" i="20" s="1"/>
  <c r="J92" i="21"/>
  <c r="J82" i="21" s="1"/>
  <c r="J89" i="20"/>
  <c r="J80" i="20" s="1"/>
  <c r="G68" i="21"/>
  <c r="G92" i="21"/>
  <c r="G82" i="21" s="1"/>
  <c r="G96" i="21"/>
  <c r="G86" i="21" s="1"/>
  <c r="G91" i="21"/>
  <c r="G81" i="21" s="1"/>
  <c r="J90" i="21"/>
  <c r="J80" i="21" s="1"/>
  <c r="G90" i="21"/>
  <c r="G80" i="21" s="1"/>
  <c r="K90" i="21"/>
  <c r="K80" i="21" s="1"/>
  <c r="H91" i="21"/>
  <c r="H81" i="21" s="1"/>
  <c r="M20" i="21"/>
  <c r="M10" i="21" s="1"/>
  <c r="K91" i="21"/>
  <c r="K81" i="21" s="1"/>
  <c r="M22" i="21"/>
  <c r="M12" i="21" s="1"/>
  <c r="L90" i="21"/>
  <c r="L80" i="21" s="1"/>
  <c r="I90" i="21"/>
  <c r="I80" i="21" s="1"/>
  <c r="M16" i="21"/>
  <c r="M6" i="21" s="1"/>
  <c r="I91" i="21"/>
  <c r="I81" i="21" s="1"/>
  <c r="H57" i="21"/>
  <c r="M17" i="21"/>
  <c r="M7" i="21" s="1"/>
  <c r="O52" i="17"/>
  <c r="J91" i="21"/>
  <c r="J81" i="21" s="1"/>
  <c r="H68" i="21"/>
  <c r="I68" i="21"/>
  <c r="H90" i="21"/>
  <c r="H80" i="21" s="1"/>
  <c r="I65" i="20"/>
  <c r="J65" i="20"/>
  <c r="F65" i="20"/>
  <c r="K65" i="20"/>
  <c r="G65" i="20"/>
  <c r="E65" i="20"/>
  <c r="I56" i="20"/>
  <c r="J42" i="20" s="1"/>
  <c r="F56" i="20"/>
  <c r="G42" i="20" s="1"/>
  <c r="O29" i="17"/>
  <c r="O20" i="17"/>
  <c r="H56" i="20"/>
  <c r="I42" i="20" s="1"/>
  <c r="K56" i="20"/>
  <c r="L42" i="20" s="1"/>
  <c r="J59" i="20"/>
  <c r="D59" i="20" s="1"/>
  <c r="H82" i="20"/>
  <c r="I82" i="20"/>
  <c r="M26" i="21"/>
  <c r="K57" i="21"/>
  <c r="J57" i="21"/>
  <c r="K68" i="21"/>
  <c r="J68" i="21"/>
  <c r="L68" i="21"/>
  <c r="F82" i="20"/>
  <c r="O40" i="21" l="1"/>
  <c r="D92" i="20"/>
  <c r="M37" i="20"/>
  <c r="M41" i="20"/>
  <c r="O38" i="21"/>
  <c r="M45" i="20"/>
  <c r="H65" i="19"/>
  <c r="H22" i="19"/>
  <c r="O50" i="21"/>
  <c r="F60" i="21"/>
  <c r="P30" i="17"/>
  <c r="P31" i="17"/>
  <c r="H19" i="17" s="1"/>
  <c r="H67" i="19"/>
  <c r="J56" i="20"/>
  <c r="K40" i="20"/>
  <c r="M40" i="20" s="1"/>
  <c r="F68" i="21"/>
  <c r="F93" i="21"/>
  <c r="F83" i="21" s="1"/>
  <c r="L92" i="21"/>
  <c r="L82" i="21" s="1"/>
  <c r="L41" i="21"/>
  <c r="O41" i="21" s="1"/>
  <c r="H67" i="20"/>
  <c r="H65" i="20" s="1"/>
  <c r="H87" i="20" s="1"/>
  <c r="E87" i="20"/>
  <c r="I87" i="20"/>
  <c r="D56" i="20"/>
  <c r="G56" i="20"/>
  <c r="K87" i="20"/>
  <c r="I92" i="21"/>
  <c r="I82" i="21" s="1"/>
  <c r="G90" i="20"/>
  <c r="G81" i="20" s="1"/>
  <c r="F87" i="20"/>
  <c r="F96" i="21"/>
  <c r="F86" i="21" s="1"/>
  <c r="J90" i="20"/>
  <c r="J81" i="20" s="1"/>
  <c r="D90" i="20"/>
  <c r="G57" i="21"/>
  <c r="G94" i="21"/>
  <c r="G84" i="21" s="1"/>
  <c r="I57" i="21"/>
  <c r="I89" i="21" s="1"/>
  <c r="I79" i="21" s="1"/>
  <c r="H89" i="21"/>
  <c r="H79" i="21" s="1"/>
  <c r="J89" i="21"/>
  <c r="J79" i="21" s="1"/>
  <c r="M15" i="21"/>
  <c r="M5" i="21" s="1"/>
  <c r="H22" i="17"/>
  <c r="F91" i="21"/>
  <c r="F81" i="21" s="1"/>
  <c r="K89" i="21"/>
  <c r="K79" i="21" s="1"/>
  <c r="D88" i="20"/>
  <c r="D79" i="20" s="1"/>
  <c r="D83" i="20"/>
  <c r="G87" i="20" l="1"/>
  <c r="H42" i="20"/>
  <c r="J87" i="20"/>
  <c r="K42" i="20"/>
  <c r="H89" i="20"/>
  <c r="H80" i="20" s="1"/>
  <c r="I39" i="20"/>
  <c r="M39" i="20" s="1"/>
  <c r="D67" i="20"/>
  <c r="F90" i="21"/>
  <c r="F80" i="21" s="1"/>
  <c r="F92" i="21"/>
  <c r="F82" i="21" s="1"/>
  <c r="D91" i="20"/>
  <c r="D82" i="20" s="1"/>
  <c r="G89" i="21"/>
  <c r="G79" i="21" s="1"/>
  <c r="P35" i="17"/>
  <c r="H20" i="17" s="1"/>
  <c r="P34" i="17"/>
  <c r="D81" i="20"/>
  <c r="M42" i="20" l="1"/>
  <c r="D65" i="20"/>
  <c r="D87" i="20" s="1"/>
  <c r="D78" i="20" s="1"/>
  <c r="D89" i="20"/>
  <c r="D80" i="20" s="1"/>
  <c r="H21" i="17"/>
  <c r="H29" i="17" l="1"/>
  <c r="H30" i="17"/>
  <c r="H17" i="17"/>
  <c r="O58" i="17" l="1"/>
  <c r="H32" i="17" s="1"/>
  <c r="H31" i="17"/>
  <c r="H35" i="17" l="1"/>
  <c r="O53" i="17" l="1"/>
  <c r="O54" i="17" s="1"/>
  <c r="H80" i="17" l="1"/>
  <c r="P20" i="10" l="1"/>
  <c r="Q20" i="10" s="1"/>
  <c r="P18" i="10"/>
  <c r="Q18" i="10" s="1"/>
  <c r="S12" i="10"/>
  <c r="U12" i="10" s="1"/>
  <c r="H8" i="28" s="1"/>
  <c r="N12" i="10"/>
  <c r="N11" i="10"/>
  <c r="P27" i="10"/>
  <c r="R27" i="10" s="1"/>
  <c r="H43" i="10" s="1"/>
  <c r="P28" i="10"/>
  <c r="S11" i="10" l="1"/>
  <c r="U11" i="10" s="1"/>
  <c r="H6" i="28" s="1"/>
  <c r="R26" i="10"/>
  <c r="H42" i="10" s="1"/>
  <c r="R28" i="10"/>
  <c r="H44" i="10" s="1"/>
  <c r="Q19" i="10"/>
  <c r="H7" i="28" l="1"/>
  <c r="Q21" i="10"/>
  <c r="T22" i="10" l="1"/>
  <c r="R20" i="10" s="1"/>
  <c r="T20" i="10" s="1"/>
  <c r="H9" i="28" l="1"/>
  <c r="R19" i="10"/>
  <c r="T19" i="10" s="1"/>
  <c r="H78" i="17" s="1"/>
  <c r="H27" i="17"/>
  <c r="R18" i="10"/>
  <c r="T18" i="10" s="1"/>
  <c r="H26" i="10" s="1"/>
  <c r="L94" i="21"/>
  <c r="L84" i="21" s="1"/>
  <c r="F84" i="21"/>
  <c r="L57" i="21"/>
  <c r="F57" i="21" s="1"/>
  <c r="L89" i="21" l="1"/>
  <c r="L79" i="21" s="1"/>
  <c r="F95" i="21"/>
  <c r="F85" i="21" s="1"/>
  <c r="E78" i="20"/>
  <c r="F78" i="20"/>
  <c r="G78" i="20"/>
  <c r="H78" i="20"/>
  <c r="I78" i="20"/>
  <c r="J78" i="20"/>
  <c r="K78" i="20"/>
  <c r="F89" i="21" l="1"/>
  <c r="F79" i="21" s="1"/>
</calcChain>
</file>

<file path=xl/sharedStrings.xml><?xml version="1.0" encoding="utf-8"?>
<sst xmlns="http://schemas.openxmlformats.org/spreadsheetml/2006/main" count="7142" uniqueCount="2804">
  <si>
    <t>(realisatie)</t>
  </si>
  <si>
    <t>Industrie</t>
  </si>
  <si>
    <t>Industriële activiteiten in de energiesector</t>
  </si>
  <si>
    <t>Gebouwde omgeving</t>
  </si>
  <si>
    <t>Huishoudens</t>
  </si>
  <si>
    <t>Totaal exclusief landgebruik</t>
  </si>
  <si>
    <t>Landgebruik</t>
  </si>
  <si>
    <t>Totaal inclusief landgebruik</t>
  </si>
  <si>
    <t>Winning</t>
  </si>
  <si>
    <t>Invoer</t>
  </si>
  <si>
    <t>Uitvoer</t>
  </si>
  <si>
    <t>Bunkers</t>
  </si>
  <si>
    <t>Voorraad
mutaties</t>
  </si>
  <si>
    <t>Statistisch verschil</t>
  </si>
  <si>
    <t>Fluorhoudend</t>
  </si>
  <si>
    <t>HFK</t>
  </si>
  <si>
    <t>PFK</t>
  </si>
  <si>
    <t>Totaal</t>
  </si>
  <si>
    <t>ETS</t>
  </si>
  <si>
    <t>Kolen</t>
  </si>
  <si>
    <t>Kolengrondstoffen</t>
  </si>
  <si>
    <t>Kolenproducten</t>
  </si>
  <si>
    <t>Olie</t>
  </si>
  <si>
    <t>Oliegrondstoffen</t>
  </si>
  <si>
    <t>Aardgas</t>
  </si>
  <si>
    <t>Kernenergie</t>
  </si>
  <si>
    <t>Elektriciteit</t>
  </si>
  <si>
    <t>Wind</t>
  </si>
  <si>
    <t>Zon</t>
  </si>
  <si>
    <t>Water</t>
  </si>
  <si>
    <t>Warmte</t>
  </si>
  <si>
    <t>Geothermie</t>
  </si>
  <si>
    <t>Omgevingsenergie</t>
  </si>
  <si>
    <t>Biomassa</t>
  </si>
  <si>
    <t>Biogeen huishoudelijk afval</t>
  </si>
  <si>
    <t>Biogas</t>
  </si>
  <si>
    <t>Overige energiedragers</t>
  </si>
  <si>
    <t>Productie warmte uit WKK-omzetting (PJ)</t>
  </si>
  <si>
    <t>(vastgesteld en voorgenomen beleid)</t>
  </si>
  <si>
    <t>key</t>
  </si>
  <si>
    <t>output_of_bio_oil</t>
  </si>
  <si>
    <t>output_of_imported_hydrogen</t>
  </si>
  <si>
    <t>agriculture_burner_crude_oil</t>
  </si>
  <si>
    <t>agriculture_burner_hydrogen</t>
  </si>
  <si>
    <t>agriculture_burner_network_gas</t>
  </si>
  <si>
    <t>agriculture_burner_wood_pellets</t>
  </si>
  <si>
    <t>agriculture_final_demand_crude_oil</t>
  </si>
  <si>
    <t>agriculture_final_demand_electricity</t>
  </si>
  <si>
    <t>agriculture_final_demand_hydrogen</t>
  </si>
  <si>
    <t>agriculture_final_demand_network_gas</t>
  </si>
  <si>
    <t>agriculture_final_demand_steam_hot_water</t>
  </si>
  <si>
    <t>agriculture_final_demand_wood_pellets</t>
  </si>
  <si>
    <t>agriculture_geothermal</t>
  </si>
  <si>
    <t>agriculture_heatpump_water_water_ts_electricity</t>
  </si>
  <si>
    <t>agriculture_useful_demand_electricity</t>
  </si>
  <si>
    <t>agriculture_useful_demand_useable_heat</t>
  </si>
  <si>
    <t>buildings_appliances_coal</t>
  </si>
  <si>
    <t>buildings_appliances_crude_oil</t>
  </si>
  <si>
    <t>buildings_appliances_electricity</t>
  </si>
  <si>
    <t>buildings_appliances_network_gas</t>
  </si>
  <si>
    <t>buildings_appliances_wood_pellets</t>
  </si>
  <si>
    <t>buildings_cooling_airconditioning_electricity</t>
  </si>
  <si>
    <t>buildings_cooling_collective_heatpump_water_water_ts_electricity</t>
  </si>
  <si>
    <t>buildings_cooling_heatpump_air_water_network_gas</t>
  </si>
  <si>
    <t>buildings_cooling_savings_insulation_cooling</t>
  </si>
  <si>
    <t>buildings_final_demand_coal</t>
  </si>
  <si>
    <t>buildings_final_demand_crude_oil</t>
  </si>
  <si>
    <t>buildings_final_demand_electricity</t>
  </si>
  <si>
    <t>buildings_final_demand_for_appliances_coal</t>
  </si>
  <si>
    <t>buildings_final_demand_for_appliances_crude_oil</t>
  </si>
  <si>
    <t>buildings_final_demand_for_appliances_electricity</t>
  </si>
  <si>
    <t>buildings_final_demand_for_appliances_network_gas</t>
  </si>
  <si>
    <t>buildings_final_demand_for_appliances_wood_pellets</t>
  </si>
  <si>
    <t>buildings_final_demand_for_cooling_electricity</t>
  </si>
  <si>
    <t>buildings_final_demand_for_cooling_network_gas</t>
  </si>
  <si>
    <t>buildings_final_demand_for_lighting_electricity</t>
  </si>
  <si>
    <t>buildings_final_demand_for_space_heating_coal</t>
  </si>
  <si>
    <t>buildings_final_demand_for_space_heating_crude_oil</t>
  </si>
  <si>
    <t>buildings_final_demand_for_space_heating_electricity</t>
  </si>
  <si>
    <t>buildings_final_demand_for_space_heating_network_gas</t>
  </si>
  <si>
    <t>buildings_final_demand_for_space_heating_steam_hot_water</t>
  </si>
  <si>
    <t>buildings_final_demand_for_space_heating_wood_pellets</t>
  </si>
  <si>
    <t>buildings_final_demand_network_gas</t>
  </si>
  <si>
    <t>buildings_final_demand_solar_thermal</t>
  </si>
  <si>
    <t>buildings_final_demand_steam_hot_water</t>
  </si>
  <si>
    <t>buildings_final_demand_wood_pellets</t>
  </si>
  <si>
    <t>buildings_heating_savings_from_insulation_useable_heat</t>
  </si>
  <si>
    <t>buildings_lighting_efficient_fluorescent_electricity</t>
  </si>
  <si>
    <t>buildings_lighting_led_electricity</t>
  </si>
  <si>
    <t>buildings_lighting_savings_from_daylight_control_light</t>
  </si>
  <si>
    <t>buildings_lighting_savings_from_motion_detection_light</t>
  </si>
  <si>
    <t>buildings_lighting_standard_fluorescent_electricity</t>
  </si>
  <si>
    <t>buildings_local_production_electricity</t>
  </si>
  <si>
    <t>buildings_solar_pv_solar_radiation</t>
  </si>
  <si>
    <t>buildings_space_heater_coal</t>
  </si>
  <si>
    <t>buildings_space_heater_coal_aggregator</t>
  </si>
  <si>
    <t>buildings_space_heater_collective_heatpump_water_water_ts_electricity</t>
  </si>
  <si>
    <t>buildings_space_heater_collective_heatpump_water_water_ts_electricity_aggregator</t>
  </si>
  <si>
    <t>buildings_space_heater_crude_oil</t>
  </si>
  <si>
    <t>buildings_space_heater_crude_oil_aggregator</t>
  </si>
  <si>
    <t>buildings_space_heater_deficit</t>
  </si>
  <si>
    <t>buildings_space_heater_district_heating_steam_hot_water</t>
  </si>
  <si>
    <t>buildings_space_heater_district_heating_steam_hot_water_aggregator</t>
  </si>
  <si>
    <t>buildings_space_heater_electricity</t>
  </si>
  <si>
    <t>buildings_space_heater_electricity_aggregator</t>
  </si>
  <si>
    <t>buildings_space_heater_heatpump_air_water_network_gas</t>
  </si>
  <si>
    <t>buildings_space_heater_heatpump_air_water_network_gas_aggregator</t>
  </si>
  <si>
    <t>buildings_space_heater_network_gas</t>
  </si>
  <si>
    <t>buildings_space_heater_network_gas_aggregator</t>
  </si>
  <si>
    <t>buildings_space_heater_solar_thermal</t>
  </si>
  <si>
    <t>buildings_space_heater_wood_pellets</t>
  </si>
  <si>
    <t>buildings_space_heater_wood_pellets_aggregator</t>
  </si>
  <si>
    <t>buildings_useful_demand_after_insulation_cooling</t>
  </si>
  <si>
    <t>buildings_useful_demand_after_motion_detection_daylight_control_light</t>
  </si>
  <si>
    <t>buildings_useful_demand_after_motion_detection_light</t>
  </si>
  <si>
    <t>buildings_useful_demand_cooling</t>
  </si>
  <si>
    <t>buildings_useful_demand_for_appliances</t>
  </si>
  <si>
    <t>buildings_useful_demand_for_space_heating</t>
  </si>
  <si>
    <t>buildings_useful_demand_for_space_heating_after_insulation</t>
  </si>
  <si>
    <t>buildings_useful_demand_for_space_heating_after_insulation_and_solar_thermal</t>
  </si>
  <si>
    <t>buildings_useful_demand_light</t>
  </si>
  <si>
    <t>bunkers_aviation_mixer_kerosene</t>
  </si>
  <si>
    <t>bunkers_final_demand_bio_kerosene</t>
  </si>
  <si>
    <t>bunkers_final_demand_for_aviation_bio_kerosene</t>
  </si>
  <si>
    <t>bunkers_final_demand_for_aviation_kerosene</t>
  </si>
  <si>
    <t>bunkers_final_demand_for_shipping_heavy_fuel_oil</t>
  </si>
  <si>
    <t>bunkers_final_demand_for_shipping_lng</t>
  </si>
  <si>
    <t>bunkers_final_demand_heavy_fuel_oil</t>
  </si>
  <si>
    <t>bunkers_final_demand_kerosene</t>
  </si>
  <si>
    <t>bunkers_final_demand_lng</t>
  </si>
  <si>
    <t>bunkers_plane_using_kerosene</t>
  </si>
  <si>
    <t>bunkers_ship_using_heavy_fuel_oil</t>
  </si>
  <si>
    <t>bunkers_ship_using_lng</t>
  </si>
  <si>
    <t>bunkers_total_useful_demand_planes</t>
  </si>
  <si>
    <t>bunkers_total_useful_demand_ships</t>
  </si>
  <si>
    <t>bunkers_useful_demand_planes</t>
  </si>
  <si>
    <t>bunkers_useful_demand_ships</t>
  </si>
  <si>
    <t>energy_biogas_fermentation_wet_biomass</t>
  </si>
  <si>
    <t>energy_chp_combined_cycle_network_gas</t>
  </si>
  <si>
    <t>energy_chp_local_engine_biogas</t>
  </si>
  <si>
    <t>energy_chp_local_engine_network_gas</t>
  </si>
  <si>
    <t>energy_chp_local_wood_pellets</t>
  </si>
  <si>
    <t>energy_chp_supercritical_waste_mix</t>
  </si>
  <si>
    <t>energy_chp_ultra_supercritical_coal</t>
  </si>
  <si>
    <t>energy_chp_ultra_supercritical_cofiring_coal</t>
  </si>
  <si>
    <t>energy_chp_ultra_supercritical_lignite</t>
  </si>
  <si>
    <t>energy_cokesoven_transformation_coal</t>
  </si>
  <si>
    <t>energy_compressor_network_gas</t>
  </si>
  <si>
    <t>energy_direct_air_capture_co2_electricity</t>
  </si>
  <si>
    <t>energy_distribution_bio_ethanol</t>
  </si>
  <si>
    <t>energy_distribution_bio_kerosene</t>
  </si>
  <si>
    <t>energy_distribution_bio_lng</t>
  </si>
  <si>
    <t>energy_distribution_bio_oil</t>
  </si>
  <si>
    <t>energy_distribution_biodiesel</t>
  </si>
  <si>
    <t>energy_distribution_biogas</t>
  </si>
  <si>
    <t>energy_distribution_biogenic_waste</t>
  </si>
  <si>
    <t>energy_distribution_coal</t>
  </si>
  <si>
    <t>energy_distribution_coal_gas</t>
  </si>
  <si>
    <t>energy_distribution_cokes</t>
  </si>
  <si>
    <t>energy_distribution_crude_oil</t>
  </si>
  <si>
    <t>energy_distribution_crude_oil_loss</t>
  </si>
  <si>
    <t>energy_distribution_diesel</t>
  </si>
  <si>
    <t>energy_distribution_dry_biomass</t>
  </si>
  <si>
    <t>energy_distribution_gasoline</t>
  </si>
  <si>
    <t>energy_distribution_greengas</t>
  </si>
  <si>
    <t>energy_distribution_heavy_fuel_oil</t>
  </si>
  <si>
    <t>energy_distribution_hydrogen_after_transport</t>
  </si>
  <si>
    <t>energy_distribution_hydrogen_before_transport</t>
  </si>
  <si>
    <t>energy_distribution_imported_heat</t>
  </si>
  <si>
    <t>energy_distribution_kerosene</t>
  </si>
  <si>
    <t>energy_distribution_lignite</t>
  </si>
  <si>
    <t>energy_distribution_lng</t>
  </si>
  <si>
    <t>energy_distribution_lpg</t>
  </si>
  <si>
    <t>energy_distribution_network_gas_loss</t>
  </si>
  <si>
    <t>energy_distribution_non_biogenic_waste</t>
  </si>
  <si>
    <t>energy_distribution_oily_biomass</t>
  </si>
  <si>
    <t>energy_distribution_steam_hot_water</t>
  </si>
  <si>
    <t>energy_distribution_torrefied_biomass_pellets</t>
  </si>
  <si>
    <t>energy_distribution_uranium_oxide</t>
  </si>
  <si>
    <t>energy_distribution_waste_mix</t>
  </si>
  <si>
    <t>energy_distribution_wet_biomass</t>
  </si>
  <si>
    <t>energy_distribution_wood_pellets</t>
  </si>
  <si>
    <t>energy_export_coal</t>
  </si>
  <si>
    <t>energy_export_crude_oil</t>
  </si>
  <si>
    <t>energy_export_diesel</t>
  </si>
  <si>
    <t>energy_export_electricity</t>
  </si>
  <si>
    <t>energy_export_gasoline</t>
  </si>
  <si>
    <t>energy_export_greengas</t>
  </si>
  <si>
    <t>energy_export_heavy_fuel_oil</t>
  </si>
  <si>
    <t>energy_export_hydrogen</t>
  </si>
  <si>
    <t>energy_export_kerosene</t>
  </si>
  <si>
    <t>energy_export_lignite</t>
  </si>
  <si>
    <t>energy_export_lpg</t>
  </si>
  <si>
    <t>energy_export_network_gas</t>
  </si>
  <si>
    <t>energy_export_non_biogenic_waste</t>
  </si>
  <si>
    <t>energy_export_oil_products</t>
  </si>
  <si>
    <t>energy_export_uranium_oxide</t>
  </si>
  <si>
    <t>energy_extraction_coal</t>
  </si>
  <si>
    <t>energy_extraction_crude_oil</t>
  </si>
  <si>
    <t>energy_extraction_lignite</t>
  </si>
  <si>
    <t>energy_extraction_natural_gas</t>
  </si>
  <si>
    <t>energy_extraction_uranium_oxide</t>
  </si>
  <si>
    <t>energy_flexibility_curtailment_electricity</t>
  </si>
  <si>
    <t>energy_flexibility_hv_opac_electricity</t>
  </si>
  <si>
    <t>energy_flexibility_mv_batteries_electricity</t>
  </si>
  <si>
    <t>energy_flexibility_pumped_storage_electricity</t>
  </si>
  <si>
    <t>energy_greengas_gasification_dry_biomass</t>
  </si>
  <si>
    <t>energy_greengas_gasification_wet_biomass</t>
  </si>
  <si>
    <t>energy_greengas_upgrade_biogas</t>
  </si>
  <si>
    <t>energy_heat_backup_burner_network_gas</t>
  </si>
  <si>
    <t>energy_heat_burner_coal</t>
  </si>
  <si>
    <t>energy_heat_burner_crude_oil</t>
  </si>
  <si>
    <t>energy_heat_burner_hydrogen</t>
  </si>
  <si>
    <t>energy_heat_burner_network_gas</t>
  </si>
  <si>
    <t>energy_heat_burner_waste_mix</t>
  </si>
  <si>
    <t>energy_heat_burner_wood_pellets</t>
  </si>
  <si>
    <t>energy_heat_distribution_loss</t>
  </si>
  <si>
    <t>energy_heat_dumped_steam_hot_water</t>
  </si>
  <si>
    <t>energy_heat_flexibility_p2h_boiler_electricity</t>
  </si>
  <si>
    <t>energy_heat_flexibility_p2h_heatpump_electricity</t>
  </si>
  <si>
    <t>energy_heat_heatpump_water_water_electricity</t>
  </si>
  <si>
    <t>energy_heat_import_steam_hot_water</t>
  </si>
  <si>
    <t>energy_heat_industry_chemicals_fertilizers_residual_heat</t>
  </si>
  <si>
    <t>energy_heat_industry_chemicals_other_residual_heat</t>
  </si>
  <si>
    <t>energy_heat_industry_chemicals_refineries_residual_heat</t>
  </si>
  <si>
    <t>energy_heat_industry_other_ict_residual_heat</t>
  </si>
  <si>
    <t>energy_heat_network_storage</t>
  </si>
  <si>
    <t>energy_heat_solar_thermal</t>
  </si>
  <si>
    <t>energy_heat_unused_steam_hot_water</t>
  </si>
  <si>
    <t>energy_heat_well_geothermal</t>
  </si>
  <si>
    <t>energy_hydrogen_biomass_gasification</t>
  </si>
  <si>
    <t>energy_hydrogen_biomass_gasification_ccs</t>
  </si>
  <si>
    <t>energy_hydrogen_curtailed_electricity</t>
  </si>
  <si>
    <t>energy_hydrogen_electrolysis_solar_electricity</t>
  </si>
  <si>
    <t>energy_hydrogen_electrolysis_wind_electricity</t>
  </si>
  <si>
    <t>energy_hydrogen_flexibility_p2g_electricity</t>
  </si>
  <si>
    <t>energy_hydrogen_solar_pv_solar_radiation</t>
  </si>
  <si>
    <t>energy_hydrogen_steam_methane_reformer</t>
  </si>
  <si>
    <t>energy_hydrogen_steam_methane_reformer_ccs</t>
  </si>
  <si>
    <t>energy_hydrogen_storage</t>
  </si>
  <si>
    <t>energy_hydrogen_wind_turbine_offshore</t>
  </si>
  <si>
    <t>energy_import_biogenic_waste</t>
  </si>
  <si>
    <t>energy_import_coal</t>
  </si>
  <si>
    <t>energy_import_crude_oil</t>
  </si>
  <si>
    <t>energy_import_diesel</t>
  </si>
  <si>
    <t>energy_import_dry_biomass</t>
  </si>
  <si>
    <t>energy_import_electricity</t>
  </si>
  <si>
    <t>energy_import_gasoline</t>
  </si>
  <si>
    <t>energy_import_heat</t>
  </si>
  <si>
    <t>energy_import_heavy_fuel_oil</t>
  </si>
  <si>
    <t>energy_import_hydrogen</t>
  </si>
  <si>
    <t>energy_import_kerosene</t>
  </si>
  <si>
    <t>energy_import_lignite</t>
  </si>
  <si>
    <t>energy_import_lng</t>
  </si>
  <si>
    <t>energy_import_lpg</t>
  </si>
  <si>
    <t>energy_import_natural_gas</t>
  </si>
  <si>
    <t>energy_import_non_biogenic_waste</t>
  </si>
  <si>
    <t>energy_import_oily_biomass</t>
  </si>
  <si>
    <t>energy_import_uranium_oxide</t>
  </si>
  <si>
    <t>energy_import_wet_biomass</t>
  </si>
  <si>
    <t>energy_imported_hydrogen_backup</t>
  </si>
  <si>
    <t>energy_imported_hydrogen_baseload</t>
  </si>
  <si>
    <t>energy_interconnector_1_exported_electricity</t>
  </si>
  <si>
    <t>energy_interconnector_1_imported_electricity</t>
  </si>
  <si>
    <t>energy_interconnector_2_exported_electricity</t>
  </si>
  <si>
    <t>energy_interconnector_2_imported_electricity</t>
  </si>
  <si>
    <t>energy_interconnector_3_exported_electricity</t>
  </si>
  <si>
    <t>energy_interconnector_3_imported_electricity</t>
  </si>
  <si>
    <t>energy_interconnector_4_exported_electricity</t>
  </si>
  <si>
    <t>energy_interconnector_4_imported_electricity</t>
  </si>
  <si>
    <t>energy_interconnector_5_exported_electricity</t>
  </si>
  <si>
    <t>energy_interconnector_5_imported_electricity</t>
  </si>
  <si>
    <t>energy_interconnector_6_exported_electricity</t>
  </si>
  <si>
    <t>energy_interconnector_6_imported_electricity</t>
  </si>
  <si>
    <t>energy_mixer_for_gas_power_fuel</t>
  </si>
  <si>
    <t>energy_national_gas_network_natural_gas</t>
  </si>
  <si>
    <t>energy_network_gas_storage</t>
  </si>
  <si>
    <t>energy_offshore_sequestration_co2_electricity</t>
  </si>
  <si>
    <t>energy_power_combined_cycle_ccs_coal</t>
  </si>
  <si>
    <t>energy_power_combined_cycle_ccs_network_gas</t>
  </si>
  <si>
    <t>energy_power_combined_cycle_coal</t>
  </si>
  <si>
    <t>energy_power_combined_cycle_hydrogen</t>
  </si>
  <si>
    <t>energy_power_combined_cycle_network_gas</t>
  </si>
  <si>
    <t>energy_power_engine_diesel</t>
  </si>
  <si>
    <t>energy_power_engine_network_gas</t>
  </si>
  <si>
    <t>energy_power_geothermal</t>
  </si>
  <si>
    <t>energy_power_hv_network_electricity</t>
  </si>
  <si>
    <t>energy_power_hv_network_loss</t>
  </si>
  <si>
    <t>energy_power_hv_network_shortage</t>
  </si>
  <si>
    <t>energy_power_hydro_mountain</t>
  </si>
  <si>
    <t>energy_power_hydro_river</t>
  </si>
  <si>
    <t>energy_power_lv_network_electricity</t>
  </si>
  <si>
    <t>energy_power_mv_distribution_network_electricity</t>
  </si>
  <si>
    <t>energy_power_mv_transport_network_electricity</t>
  </si>
  <si>
    <t>energy_power_nuclear_gen2_uranium_oxide</t>
  </si>
  <si>
    <t>energy_power_nuclear_gen3_uranium_oxide</t>
  </si>
  <si>
    <t>energy_power_sector_own_use_electricity</t>
  </si>
  <si>
    <t>energy_power_solar_csp_solar_radiation</t>
  </si>
  <si>
    <t>energy_power_solar_pv_solar_radiation</t>
  </si>
  <si>
    <t>energy_power_supercritical_coal</t>
  </si>
  <si>
    <t>energy_power_supercritical_waste_mix</t>
  </si>
  <si>
    <t>energy_power_transformer_lv_mv_electricity</t>
  </si>
  <si>
    <t>energy_power_transformer_mv_hv_electricity</t>
  </si>
  <si>
    <t>energy_power_turbine_hydrogen</t>
  </si>
  <si>
    <t>energy_power_turbine_network_gas</t>
  </si>
  <si>
    <t>energy_power_ultra_supercritical_ccs_coal</t>
  </si>
  <si>
    <t>energy_power_ultra_supercritical_coal</t>
  </si>
  <si>
    <t>energy_power_ultra_supercritical_cofiring_coal</t>
  </si>
  <si>
    <t>energy_power_ultra_supercritical_crude_oil</t>
  </si>
  <si>
    <t>energy_power_ultra_supercritical_lignite</t>
  </si>
  <si>
    <t>energy_power_ultra_supercritical_network_gas</t>
  </si>
  <si>
    <t>energy_power_ultra_supercritical_oxyfuel_ccs_lignite</t>
  </si>
  <si>
    <t>energy_power_wind_turbine_coastal</t>
  </si>
  <si>
    <t>energy_power_wind_turbine_inland</t>
  </si>
  <si>
    <t>energy_power_wind_turbine_offshore</t>
  </si>
  <si>
    <t>energy_production_aggregator_steam_hot_water</t>
  </si>
  <si>
    <t>energy_production_bio_ethanol</t>
  </si>
  <si>
    <t>energy_production_bio_kerosene</t>
  </si>
  <si>
    <t>energy_production_bio_lng</t>
  </si>
  <si>
    <t>energy_production_bio_oil</t>
  </si>
  <si>
    <t>energy_production_biodiesel</t>
  </si>
  <si>
    <t>energy_production_biogenic_waste</t>
  </si>
  <si>
    <t>energy_production_dry_biomass</t>
  </si>
  <si>
    <t>energy_production_excess_electricity</t>
  </si>
  <si>
    <t>energy_production_non_biogenic_waste</t>
  </si>
  <si>
    <t>energy_production_oily_biomass</t>
  </si>
  <si>
    <t>energy_production_solar_thermal</t>
  </si>
  <si>
    <t>energy_production_synthetic_kerosene</t>
  </si>
  <si>
    <t>energy_production_synthetic_kerosene_electricity</t>
  </si>
  <si>
    <t>energy_production_synthetic_kerosene_hydrogen_non_energetic</t>
  </si>
  <si>
    <t>energy_production_synthetic_methanol</t>
  </si>
  <si>
    <t>energy_production_synthetic_methanol_electricity</t>
  </si>
  <si>
    <t>energy_production_synthetic_methanol_hydrogen_non_energetic</t>
  </si>
  <si>
    <t>energy_production_wet_biomass</t>
  </si>
  <si>
    <t>energy_production_wood_pellets</t>
  </si>
  <si>
    <t>energy_regasification_lng</t>
  </si>
  <si>
    <t>energy_synthetic_products_electricity</t>
  </si>
  <si>
    <t>energy_synthetic_products_hydrogen_non_energetic</t>
  </si>
  <si>
    <t>energy_torrefaction_wood</t>
  </si>
  <si>
    <t>energy_transmission_steam_hot_water</t>
  </si>
  <si>
    <t>energy_transport_hydrogen_compressed_trucks</t>
  </si>
  <si>
    <t>energy_transport_hydrogen_pipelines</t>
  </si>
  <si>
    <t>energy_treatment_natural_gas</t>
  </si>
  <si>
    <t>environment_air_ambient_cold</t>
  </si>
  <si>
    <t>environment_air_ambient_heat</t>
  </si>
  <si>
    <t>environment_air_wind</t>
  </si>
  <si>
    <t>environment_earth_ambient_cold</t>
  </si>
  <si>
    <t>environment_earth_ambient_heat</t>
  </si>
  <si>
    <t>environment_earth_geothermal</t>
  </si>
  <si>
    <t>environment_sun_solar_radiation</t>
  </si>
  <si>
    <t>environment_sun_solar_thermal</t>
  </si>
  <si>
    <t>environment_water_ambient_cold</t>
  </si>
  <si>
    <t>environment_water_water</t>
  </si>
  <si>
    <t>households_apartments_useful_demand_for_space_heating</t>
  </si>
  <si>
    <t>households_apartments_useful_demand_for_space_heating_after_insulation</t>
  </si>
  <si>
    <t>households_appliances_clothes_dryer_electricity</t>
  </si>
  <si>
    <t>households_appliances_computer_media_electricity</t>
  </si>
  <si>
    <t>households_appliances_dishwasher_electricity</t>
  </si>
  <si>
    <t>households_appliances_fridge_freezer_electricity</t>
  </si>
  <si>
    <t>households_appliances_other_electricity</t>
  </si>
  <si>
    <t>households_appliances_television_electricity</t>
  </si>
  <si>
    <t>households_appliances_vacuum_cleaner_electricity</t>
  </si>
  <si>
    <t>households_appliances_washing_machine_electricity</t>
  </si>
  <si>
    <t>households_cooker_halogen_electricity</t>
  </si>
  <si>
    <t>households_cooker_induction_electricity</t>
  </si>
  <si>
    <t>households_cooker_network_gas</t>
  </si>
  <si>
    <t>households_cooker_resistive_electricity</t>
  </si>
  <si>
    <t>households_cooker_wood_pellets</t>
  </si>
  <si>
    <t>households_cooling_airconditioning_electricity</t>
  </si>
  <si>
    <t>households_cooling_heatpump_air_water_electricity</t>
  </si>
  <si>
    <t>households_cooling_heatpump_ground_water_electricity</t>
  </si>
  <si>
    <t>households_corner_houses_useful_demand_for_space_heating</t>
  </si>
  <si>
    <t>households_corner_houses_useful_demand_for_space_heating_after_insulation</t>
  </si>
  <si>
    <t>households_detached_houses_useful_demand_for_space_heating</t>
  </si>
  <si>
    <t>households_detached_houses_useful_demand_for_space_heating_after_insulation</t>
  </si>
  <si>
    <t>households_final_demand_coal</t>
  </si>
  <si>
    <t>households_final_demand_crude_oil</t>
  </si>
  <si>
    <t>households_final_demand_electricity</t>
  </si>
  <si>
    <t>households_final_demand_for_appliances_electricity</t>
  </si>
  <si>
    <t>households_final_demand_for_cooking_electricity</t>
  </si>
  <si>
    <t>households_final_demand_for_cooking_network_gas</t>
  </si>
  <si>
    <t>households_final_demand_for_cooking_wood_pellets</t>
  </si>
  <si>
    <t>households_final_demand_for_cooling_electricity</t>
  </si>
  <si>
    <t>households_final_demand_for_cooling_network_gas</t>
  </si>
  <si>
    <t>households_final_demand_for_hot_water_coal</t>
  </si>
  <si>
    <t>households_final_demand_for_hot_water_crude_oil</t>
  </si>
  <si>
    <t>households_final_demand_for_hot_water_electricity</t>
  </si>
  <si>
    <t>households_final_demand_for_hot_water_hydrogen</t>
  </si>
  <si>
    <t>households_final_demand_for_hot_water_network_gas</t>
  </si>
  <si>
    <t>households_final_demand_for_hot_water_solar_thermal</t>
  </si>
  <si>
    <t>households_final_demand_for_hot_water_steam_hot_water</t>
  </si>
  <si>
    <t>households_final_demand_for_hot_water_wood_pellets</t>
  </si>
  <si>
    <t>households_final_demand_for_lighting_electricity</t>
  </si>
  <si>
    <t>households_final_demand_for_space_heating_coal</t>
  </si>
  <si>
    <t>households_final_demand_for_space_heating_crude_oil</t>
  </si>
  <si>
    <t>households_final_demand_for_space_heating_electricity</t>
  </si>
  <si>
    <t>households_final_demand_for_space_heating_hydrogen</t>
  </si>
  <si>
    <t>households_final_demand_for_space_heating_network_gas</t>
  </si>
  <si>
    <t>households_final_demand_for_space_heating_steam_hot_water</t>
  </si>
  <si>
    <t>households_final_demand_for_space_heating_wood_pellets</t>
  </si>
  <si>
    <t>households_final_demand_hydrogen</t>
  </si>
  <si>
    <t>households_final_demand_network_gas</t>
  </si>
  <si>
    <t>households_final_demand_solar_thermal</t>
  </si>
  <si>
    <t>households_final_demand_steam_hot_water</t>
  </si>
  <si>
    <t>households_final_demand_wood_pellets</t>
  </si>
  <si>
    <t>households_flexibility_p2p_electricity</t>
  </si>
  <si>
    <t>households_lighting_efficient_fluorescent_electricity</t>
  </si>
  <si>
    <t>households_lighting_incandescent_electricity</t>
  </si>
  <si>
    <t>households_lighting_led_electricity</t>
  </si>
  <si>
    <t>households_locally_available_electricity</t>
  </si>
  <si>
    <t>households_semi_detached_houses_useful_demand_for_space_heating</t>
  </si>
  <si>
    <t>households_semi_detached_houses_useful_demand_for_space_heating_after_insulation</t>
  </si>
  <si>
    <t>households_solar_pv_solar_radiation</t>
  </si>
  <si>
    <t>households_space_heater_coal</t>
  </si>
  <si>
    <t>households_space_heater_coal_aggregator</t>
  </si>
  <si>
    <t>households_space_heater_combined_network_gas</t>
  </si>
  <si>
    <t>households_space_heater_combined_network_gas_aggregator</t>
  </si>
  <si>
    <t>households_space_heater_crude_oil</t>
  </si>
  <si>
    <t>households_space_heater_crude_oil_aggregator</t>
  </si>
  <si>
    <t>households_space_heater_deficit</t>
  </si>
  <si>
    <t>households_space_heater_district_heating_steam_hot_water</t>
  </si>
  <si>
    <t>households_space_heater_district_heating_steam_hot_water_aggregator</t>
  </si>
  <si>
    <t>households_space_heater_electricity</t>
  </si>
  <si>
    <t>households_space_heater_electricity_aggregator</t>
  </si>
  <si>
    <t>households_space_heater_heatpump_air_water_electricity</t>
  </si>
  <si>
    <t>households_space_heater_heatpump_air_water_electricity_aggregator</t>
  </si>
  <si>
    <t>households_space_heater_heatpump_ground_water_electricity</t>
  </si>
  <si>
    <t>households_space_heater_heatpump_ground_water_electricity_aggregator</t>
  </si>
  <si>
    <t>households_space_heater_hybrid_heatpump_air_water_electricity</t>
  </si>
  <si>
    <t>households_space_heater_hybrid_heatpump_air_water_electricity_aggregator</t>
  </si>
  <si>
    <t>households_space_heater_hybrid_hydrogen_heatpump_air_water_electricity</t>
  </si>
  <si>
    <t>households_space_heater_hybrid_hydrogen_heatpump_air_water_electricity_aggregator</t>
  </si>
  <si>
    <t>households_space_heater_network_gas</t>
  </si>
  <si>
    <t>households_space_heater_network_gas_aggregator</t>
  </si>
  <si>
    <t>households_space_heater_wood_pellets</t>
  </si>
  <si>
    <t>households_space_heater_wood_pellets_aggregator</t>
  </si>
  <si>
    <t>households_space_heating_savings_from_insulation</t>
  </si>
  <si>
    <t>households_terraced_houses_useful_demand_for_space_heating</t>
  </si>
  <si>
    <t>households_terraced_houses_useful_demand_for_space_heating_after_insulation</t>
  </si>
  <si>
    <t>households_useful_demand_cooking_useable_heat</t>
  </si>
  <si>
    <t>households_useful_demand_for_cooling</t>
  </si>
  <si>
    <t>households_useful_demand_for_hot_water_after_solar_heater</t>
  </si>
  <si>
    <t>households_useful_demand_for_hot_water_for_houses_with_solar_heater</t>
  </si>
  <si>
    <t>households_useful_demand_for_space_heating_after_insulation</t>
  </si>
  <si>
    <t>households_useful_demand_hot_water</t>
  </si>
  <si>
    <t>households_useful_demand_light</t>
  </si>
  <si>
    <t>households_water_heater_coal</t>
  </si>
  <si>
    <t>households_water_heater_coal_aggregator</t>
  </si>
  <si>
    <t>households_water_heater_combined_network_gas</t>
  </si>
  <si>
    <t>households_water_heater_combined_network_gas_aggregator</t>
  </si>
  <si>
    <t>households_water_heater_crude_oil</t>
  </si>
  <si>
    <t>households_water_heater_crude_oil_aggregator</t>
  </si>
  <si>
    <t>households_water_heater_deficit</t>
  </si>
  <si>
    <t>households_water_heater_district_heating_steam_hot_water</t>
  </si>
  <si>
    <t>households_water_heater_district_heating_steam_hot_water_aggregator</t>
  </si>
  <si>
    <t>households_water_heater_heatpump_air_water_electricity</t>
  </si>
  <si>
    <t>households_water_heater_heatpump_air_water_electricity_aggregator</t>
  </si>
  <si>
    <t>households_water_heater_heatpump_ground_water_electricity</t>
  </si>
  <si>
    <t>households_water_heater_heatpump_ground_water_electricity_aggregator</t>
  </si>
  <si>
    <t>households_water_heater_hybrid_heatpump_air_water_electricity</t>
  </si>
  <si>
    <t>households_water_heater_hybrid_heatpump_air_water_electricity_aggregator</t>
  </si>
  <si>
    <t>households_water_heater_hybrid_hydrogen_heatpump_air_water_electricity</t>
  </si>
  <si>
    <t>households_water_heater_hybrid_hydrogen_heatpump_air_water_electricity_aggregator</t>
  </si>
  <si>
    <t>households_water_heater_network_gas</t>
  </si>
  <si>
    <t>households_water_heater_network_gas_aggregator</t>
  </si>
  <si>
    <t>households_water_heater_resistive_electricity</t>
  </si>
  <si>
    <t>households_water_heater_resistive_electricity_aggregator</t>
  </si>
  <si>
    <t>households_water_heater_solar_thermal</t>
  </si>
  <si>
    <t>households_water_heater_wood_pellets</t>
  </si>
  <si>
    <t>households_water_heater_wood_pellets_aggregator</t>
  </si>
  <si>
    <t>industry_aluminium_burner_network_gas</t>
  </si>
  <si>
    <t>industry_aluminium_carbothermalreduction_electricity</t>
  </si>
  <si>
    <t>industry_aluminium_electrolysis_bat_electricity</t>
  </si>
  <si>
    <t>industry_aluminium_electrolysis_current_electricity</t>
  </si>
  <si>
    <t>industry_aluminium_production</t>
  </si>
  <si>
    <t>industry_aluminium_smeltoven_electricity</t>
  </si>
  <si>
    <t>industry_chemicals_fertilizers_burner_coal</t>
  </si>
  <si>
    <t>industry_chemicals_fertilizers_burner_crude_oil</t>
  </si>
  <si>
    <t>industry_chemicals_fertilizers_burner_hydrogen</t>
  </si>
  <si>
    <t>industry_chemicals_fertilizers_burner_network_gas</t>
  </si>
  <si>
    <t>industry_chemicals_fertilizers_burner_wood_pellets</t>
  </si>
  <si>
    <t>industry_chemicals_fertilizers_captured_combustion_co2_electricity</t>
  </si>
  <si>
    <t>industry_chemicals_fertilizers_captured_processes_co2_electricity</t>
  </si>
  <si>
    <t>industry_chemicals_fertilizers_flue_gasses_potential_residual_heat</t>
  </si>
  <si>
    <t>industry_chemicals_fertilizers_haber_bosch_process_hydrogen</t>
  </si>
  <si>
    <t>industry_chemicals_fertilizers_locally_available_hydrogen</t>
  </si>
  <si>
    <t>industry_chemicals_fertilizers_processes_potential_residual_heat</t>
  </si>
  <si>
    <t>industry_chemicals_fertilizers_reused_residual_heat</t>
  </si>
  <si>
    <t>industry_chemicals_fertilizers_steam_methane_reformer_hydrogen</t>
  </si>
  <si>
    <t>industry_chemicals_fertilizers_total_potential_residual_heat</t>
  </si>
  <si>
    <t>industry_chemicals_fertilizers_unused_residual_heat</t>
  </si>
  <si>
    <t>industry_chemicals_fertilizers_used_heat</t>
  </si>
  <si>
    <t>industry_chemicals_other_burner_coal</t>
  </si>
  <si>
    <t>industry_chemicals_other_burner_crude_oil</t>
  </si>
  <si>
    <t>industry_chemicals_other_burner_hydrogen</t>
  </si>
  <si>
    <t>industry_chemicals_other_burner_network_gas</t>
  </si>
  <si>
    <t>industry_chemicals_other_burner_wood_pellets</t>
  </si>
  <si>
    <t>industry_chemicals_other_flexibility_p2h_hydrogen_electricity</t>
  </si>
  <si>
    <t>industry_chemicals_other_flexibility_p2h_network_gas_electricity</t>
  </si>
  <si>
    <t>industry_chemicals_other_flue_gasses_potential_residual_heat</t>
  </si>
  <si>
    <t>industry_chemicals_other_heater_electricity</t>
  </si>
  <si>
    <t>industry_chemicals_other_heatpump_water_water_electricity</t>
  </si>
  <si>
    <t>industry_chemicals_other_hydrogen_hybrid_heat</t>
  </si>
  <si>
    <t>industry_chemicals_other_network_gas_hybrid_heat</t>
  </si>
  <si>
    <t>industry_chemicals_other_processes_potential_residual_heat</t>
  </si>
  <si>
    <t>industry_chemicals_other_reused_residual_heat</t>
  </si>
  <si>
    <t>industry_chemicals_other_steam_recompression_electricity</t>
  </si>
  <si>
    <t>industry_chemicals_other_total_potential_residual_heat</t>
  </si>
  <si>
    <t>industry_chemicals_other_unused_residual_heat</t>
  </si>
  <si>
    <t>industry_chemicals_other_used_heat</t>
  </si>
  <si>
    <t>industry_chemicals_refineries_burner_coal</t>
  </si>
  <si>
    <t>industry_chemicals_refineries_burner_crude_oil</t>
  </si>
  <si>
    <t>industry_chemicals_refineries_burner_hydrogen</t>
  </si>
  <si>
    <t>industry_chemicals_refineries_burner_network_gas</t>
  </si>
  <si>
    <t>industry_chemicals_refineries_burner_wood_pellets</t>
  </si>
  <si>
    <t>industry_chemicals_refineries_flexibility_p2h_hydrogen_electricity</t>
  </si>
  <si>
    <t>industry_chemicals_refineries_flexibility_p2h_network_gas_electricity</t>
  </si>
  <si>
    <t>industry_chemicals_refineries_flue_gasses_potential_residual_heat</t>
  </si>
  <si>
    <t>industry_chemicals_refineries_hydrogen_hybrid_heat</t>
  </si>
  <si>
    <t>industry_chemicals_refineries_network_gas_hybrid_heat</t>
  </si>
  <si>
    <t>industry_chemicals_refineries_processes_potential_residual_heat</t>
  </si>
  <si>
    <t>industry_chemicals_refineries_reused_residual_heat</t>
  </si>
  <si>
    <t>industry_chemicals_refineries_total_potential_residual_heat</t>
  </si>
  <si>
    <t>industry_chemicals_refineries_unused_residual_heat</t>
  </si>
  <si>
    <t>industry_chemicals_refineries_used_heat</t>
  </si>
  <si>
    <t>industry_chp_combined_cycle_gas_power_fuelmix</t>
  </si>
  <si>
    <t>industry_chp_engine_gas_power_fuelmix</t>
  </si>
  <si>
    <t>industry_chp_turbine_gas_power_fuelmix</t>
  </si>
  <si>
    <t>industry_chp_ultra_supercritical_coal</t>
  </si>
  <si>
    <t>industry_chp_wood_pellets</t>
  </si>
  <si>
    <t>industry_final_demand_coal</t>
  </si>
  <si>
    <t>industry_final_demand_coal_gas</t>
  </si>
  <si>
    <t>industry_final_demand_coal_non_energetic</t>
  </si>
  <si>
    <t>industry_final_demand_crude_oil</t>
  </si>
  <si>
    <t>industry_final_demand_crude_oil_non_energetic</t>
  </si>
  <si>
    <t>industry_final_demand_electricity</t>
  </si>
  <si>
    <t>industry_final_demand_for_chemical_coal</t>
  </si>
  <si>
    <t>industry_final_demand_for_chemical_coal_non_energetic</t>
  </si>
  <si>
    <t>industry_final_demand_for_chemical_crude_oil</t>
  </si>
  <si>
    <t>industry_final_demand_for_chemical_crude_oil_non_energetic</t>
  </si>
  <si>
    <t>industry_final_demand_for_chemical_electricity</t>
  </si>
  <si>
    <t>industry_final_demand_for_chemical_fertilizers_coal</t>
  </si>
  <si>
    <t>industry_final_demand_for_chemical_fertilizers_coal_non_energetic</t>
  </si>
  <si>
    <t>industry_final_demand_for_chemical_fertilizers_crude_oil</t>
  </si>
  <si>
    <t>industry_final_demand_for_chemical_fertilizers_crude_oil_non_energetic</t>
  </si>
  <si>
    <t>industry_final_demand_for_chemical_fertilizers_electricity</t>
  </si>
  <si>
    <t>industry_final_demand_for_chemical_fertilizers_hydrogen</t>
  </si>
  <si>
    <t>industry_final_demand_for_chemical_fertilizers_hydrogen_non_energetic</t>
  </si>
  <si>
    <t>industry_final_demand_for_chemical_fertilizers_network_gas</t>
  </si>
  <si>
    <t>industry_final_demand_for_chemical_fertilizers_network_gas_non_energetic</t>
  </si>
  <si>
    <t>industry_final_demand_for_chemical_fertilizers_steam_hot_water</t>
  </si>
  <si>
    <t>industry_final_demand_for_chemical_fertilizers_wood_pellets</t>
  </si>
  <si>
    <t>industry_final_demand_for_chemical_fertilizers_wood_pellets_non_energetic</t>
  </si>
  <si>
    <t>industry_final_demand_for_chemical_hydrogen</t>
  </si>
  <si>
    <t>industry_final_demand_for_chemical_hydrogen_non_energetic</t>
  </si>
  <si>
    <t>industry_final_demand_for_chemical_network_gas</t>
  </si>
  <si>
    <t>industry_final_demand_for_chemical_network_gas_non_energetic</t>
  </si>
  <si>
    <t>industry_final_demand_for_chemical_other_coal</t>
  </si>
  <si>
    <t>industry_final_demand_for_chemical_other_coal_non_energetic</t>
  </si>
  <si>
    <t>industry_final_demand_for_chemical_other_crude_oil</t>
  </si>
  <si>
    <t>industry_final_demand_for_chemical_other_crude_oil_non_energetic</t>
  </si>
  <si>
    <t>industry_final_demand_for_chemical_other_electricity</t>
  </si>
  <si>
    <t>industry_final_demand_for_chemical_other_hydrogen</t>
  </si>
  <si>
    <t>industry_final_demand_for_chemical_other_hydrogen_non_energetic</t>
  </si>
  <si>
    <t>industry_final_demand_for_chemical_other_network_gas</t>
  </si>
  <si>
    <t>industry_final_demand_for_chemical_other_network_gas_non_energetic</t>
  </si>
  <si>
    <t>industry_final_demand_for_chemical_other_steam_hot_water</t>
  </si>
  <si>
    <t>industry_final_demand_for_chemical_other_wood_pellets</t>
  </si>
  <si>
    <t>industry_final_demand_for_chemical_other_wood_pellets_non_energetic</t>
  </si>
  <si>
    <t>industry_final_demand_for_chemical_refineries_coal</t>
  </si>
  <si>
    <t>industry_final_demand_for_chemical_refineries_coal_non_energetic</t>
  </si>
  <si>
    <t>industry_final_demand_for_chemical_refineries_crude_oil</t>
  </si>
  <si>
    <t>industry_final_demand_for_chemical_refineries_electricity</t>
  </si>
  <si>
    <t>industry_final_demand_for_chemical_refineries_hydrogen</t>
  </si>
  <si>
    <t>industry_final_demand_for_chemical_refineries_network_gas</t>
  </si>
  <si>
    <t>industry_final_demand_for_chemical_refineries_network_gas_non_energetic</t>
  </si>
  <si>
    <t>industry_final_demand_for_chemical_refineries_steam_hot_water</t>
  </si>
  <si>
    <t>industry_final_demand_for_chemical_refineries_wood_pellets</t>
  </si>
  <si>
    <t>industry_final_demand_for_chemical_refineries_wood_pellets_non_energetic</t>
  </si>
  <si>
    <t>industry_final_demand_for_chemical_steam_hot_water</t>
  </si>
  <si>
    <t>industry_final_demand_for_chemical_wood_pellets</t>
  </si>
  <si>
    <t>industry_final_demand_for_chemical_wood_pellets_non_energetic</t>
  </si>
  <si>
    <t>industry_final_demand_for_metal_coal</t>
  </si>
  <si>
    <t>industry_final_demand_for_metal_coal_gas</t>
  </si>
  <si>
    <t>industry_final_demand_for_metal_crude_oil</t>
  </si>
  <si>
    <t>industry_final_demand_for_metal_electricity</t>
  </si>
  <si>
    <t>industry_final_demand_for_metal_network_gas</t>
  </si>
  <si>
    <t>industry_final_demand_for_metal_steam_hot_water</t>
  </si>
  <si>
    <t>industry_final_demand_for_metal_wood_pellets</t>
  </si>
  <si>
    <t>industry_final_demand_for_other_coal</t>
  </si>
  <si>
    <t>industry_final_demand_for_other_coal_non_energetic</t>
  </si>
  <si>
    <t>industry_final_demand_for_other_crude_oil</t>
  </si>
  <si>
    <t>industry_final_demand_for_other_crude_oil_non_energetic</t>
  </si>
  <si>
    <t>industry_final_demand_for_other_electricity</t>
  </si>
  <si>
    <t>industry_final_demand_for_other_food_coal</t>
  </si>
  <si>
    <t>industry_final_demand_for_other_food_crude_oil</t>
  </si>
  <si>
    <t>industry_final_demand_for_other_food_electricity</t>
  </si>
  <si>
    <t>industry_final_demand_for_other_food_hydrogen</t>
  </si>
  <si>
    <t>industry_final_demand_for_other_food_network_gas</t>
  </si>
  <si>
    <t>industry_final_demand_for_other_food_steam_hot_water</t>
  </si>
  <si>
    <t>industry_final_demand_for_other_food_wood_pellets</t>
  </si>
  <si>
    <t>industry_final_demand_for_other_hydrogen</t>
  </si>
  <si>
    <t>industry_final_demand_for_other_ict_electricity</t>
  </si>
  <si>
    <t>industry_final_demand_for_other_network_gas</t>
  </si>
  <si>
    <t>industry_final_demand_for_other_network_gas_non_energetic</t>
  </si>
  <si>
    <t>industry_final_demand_for_other_non_specified_coal</t>
  </si>
  <si>
    <t>industry_final_demand_for_other_non_specified_coal_non_energetic</t>
  </si>
  <si>
    <t>industry_final_demand_for_other_non_specified_crude_oil</t>
  </si>
  <si>
    <t>industry_final_demand_for_other_non_specified_crude_oil_non_energetic</t>
  </si>
  <si>
    <t>industry_final_demand_for_other_non_specified_electricity</t>
  </si>
  <si>
    <t>industry_final_demand_for_other_non_specified_hydrogen</t>
  </si>
  <si>
    <t>industry_final_demand_for_other_non_specified_network_gas</t>
  </si>
  <si>
    <t>industry_final_demand_for_other_non_specified_network_gas_non_energetic</t>
  </si>
  <si>
    <t>industry_final_demand_for_other_non_specified_steam_hot_water</t>
  </si>
  <si>
    <t>industry_final_demand_for_other_non_specified_wood_pellets</t>
  </si>
  <si>
    <t>industry_final_demand_for_other_non_specified_wood_pellets_non_energetic</t>
  </si>
  <si>
    <t>industry_final_demand_for_other_paper_coal</t>
  </si>
  <si>
    <t>industry_final_demand_for_other_paper_crude_oil</t>
  </si>
  <si>
    <t>industry_final_demand_for_other_paper_electricity</t>
  </si>
  <si>
    <t>industry_final_demand_for_other_paper_hydrogen</t>
  </si>
  <si>
    <t>industry_final_demand_for_other_paper_network_gas</t>
  </si>
  <si>
    <t>industry_final_demand_for_other_paper_steam_hot_water</t>
  </si>
  <si>
    <t>industry_final_demand_for_other_paper_wood_pellets</t>
  </si>
  <si>
    <t>industry_final_demand_for_other_steam_hot_water</t>
  </si>
  <si>
    <t>industry_final_demand_for_other_wood_pellets</t>
  </si>
  <si>
    <t>industry_final_demand_for_other_wood_pellets_non_energetic</t>
  </si>
  <si>
    <t>industry_final_demand_hydrogen</t>
  </si>
  <si>
    <t>industry_final_demand_hydrogen_non_energetic</t>
  </si>
  <si>
    <t>industry_final_demand_network_gas</t>
  </si>
  <si>
    <t>industry_final_demand_network_gas_non_energetic</t>
  </si>
  <si>
    <t>industry_final_demand_steam_hot_water</t>
  </si>
  <si>
    <t>industry_final_demand_wood_pellets</t>
  </si>
  <si>
    <t>industry_final_demand_wood_pellets_non_energetic</t>
  </si>
  <si>
    <t>industry_heat_backup_burner_network_gas</t>
  </si>
  <si>
    <t>industry_heat_burner_coal</t>
  </si>
  <si>
    <t>industry_heat_burner_crude_oil</t>
  </si>
  <si>
    <t>industry_heat_burner_lignite</t>
  </si>
  <si>
    <t>industry_heat_well_geothermal</t>
  </si>
  <si>
    <t>industry_locally_available_crude_oil_non_energetic_for_chemical</t>
  </si>
  <si>
    <t>industry_locally_available_electricity</t>
  </si>
  <si>
    <t>industry_locally_available_refinery_gas_for_chemical</t>
  </si>
  <si>
    <t>industry_locally_available_steam_hot_water</t>
  </si>
  <si>
    <t>industry_locally_available_useable_heat</t>
  </si>
  <si>
    <t>industry_other_food_burner_coal</t>
  </si>
  <si>
    <t>industry_other_food_burner_crude_oil</t>
  </si>
  <si>
    <t>industry_other_food_burner_hydrogen</t>
  </si>
  <si>
    <t>industry_other_food_burner_network_gas</t>
  </si>
  <si>
    <t>industry_other_food_burner_wood_pellets</t>
  </si>
  <si>
    <t>industry_other_food_captured_co2_electricity</t>
  </si>
  <si>
    <t>industry_other_food_flexibility_p2h_hydrogen_electricity</t>
  </si>
  <si>
    <t>industry_other_food_flexibility_p2h_network_gas_electricity</t>
  </si>
  <si>
    <t>industry_other_food_heater_electricity</t>
  </si>
  <si>
    <t>industry_other_food_hydrogen_hybrid_heat</t>
  </si>
  <si>
    <t>industry_other_food_network_gas_hybrid_heat</t>
  </si>
  <si>
    <t>industry_other_ict_other_systems_electricity</t>
  </si>
  <si>
    <t>industry_other_ict_potential_residual_heat_from_servers_electricity</t>
  </si>
  <si>
    <t>industry_other_ict_reused_residual_heat</t>
  </si>
  <si>
    <t>industry_other_ict_unused_residual_heat</t>
  </si>
  <si>
    <t>industry_other_metals_burner_network_gas</t>
  </si>
  <si>
    <t>industry_other_metals_process_electricity</t>
  </si>
  <si>
    <t>industry_other_metals_process_heat_useable_heat</t>
  </si>
  <si>
    <t>industry_other_metals_production</t>
  </si>
  <si>
    <t>industry_other_paper_burner_coal</t>
  </si>
  <si>
    <t>industry_other_paper_burner_crude_oil</t>
  </si>
  <si>
    <t>industry_other_paper_burner_hydrogen</t>
  </si>
  <si>
    <t>industry_other_paper_burner_network_gas</t>
  </si>
  <si>
    <t>industry_other_paper_burner_wood_pellets</t>
  </si>
  <si>
    <t>industry_other_paper_captured_co2_electricity</t>
  </si>
  <si>
    <t>industry_other_paper_flexibility_p2h_hydrogen_electricity</t>
  </si>
  <si>
    <t>industry_other_paper_flexibility_p2h_network_gas_electricity</t>
  </si>
  <si>
    <t>industry_other_paper_heater_electricity</t>
  </si>
  <si>
    <t>industry_other_paper_hydrogen_hybrid_heat</t>
  </si>
  <si>
    <t>industry_other_paper_network_gas_hybrid_heat</t>
  </si>
  <si>
    <t>industry_refinery_transformation_crude_oil</t>
  </si>
  <si>
    <t>industry_steel_production</t>
  </si>
  <si>
    <t>industry_unused_local_production_steam_hot_water</t>
  </si>
  <si>
    <t>industry_useful_demand_for_chemical_fertilizers_coal_non_energetic</t>
  </si>
  <si>
    <t>industry_useful_demand_for_chemical_fertilizers_crude_oil_non_energetic</t>
  </si>
  <si>
    <t>industry_useful_demand_for_chemical_fertilizers_electricity</t>
  </si>
  <si>
    <t>industry_useful_demand_for_chemical_fertilizers_network_gas_non_energetic</t>
  </si>
  <si>
    <t>industry_useful_demand_for_chemical_fertilizers_useable_heat</t>
  </si>
  <si>
    <t>industry_useful_demand_for_chemical_fertilizers_wood_pellets_non_energetic</t>
  </si>
  <si>
    <t>industry_useful_demand_for_chemical_other_coal_non_energetic</t>
  </si>
  <si>
    <t>industry_useful_demand_for_chemical_other_crude_oil_non_energetic</t>
  </si>
  <si>
    <t>industry_useful_demand_for_chemical_other_electricity</t>
  </si>
  <si>
    <t>industry_useful_demand_for_chemical_other_hydrogen_non_energetic</t>
  </si>
  <si>
    <t>industry_useful_demand_for_chemical_other_network_gas_non_energetic</t>
  </si>
  <si>
    <t>industry_useful_demand_for_chemical_other_non_energetic</t>
  </si>
  <si>
    <t>industry_useful_demand_for_chemical_other_useable_heat</t>
  </si>
  <si>
    <t>industry_useful_demand_for_chemical_other_wood_pellets_non_energetic</t>
  </si>
  <si>
    <t>industry_useful_demand_for_chemical_refineries_coal_non_energetic</t>
  </si>
  <si>
    <t>industry_useful_demand_for_chemical_refineries_crude_oil_non_energetic</t>
  </si>
  <si>
    <t>industry_useful_demand_for_chemical_refineries_electricity</t>
  </si>
  <si>
    <t>industry_useful_demand_for_chemical_refineries_network_gas_non_energetic</t>
  </si>
  <si>
    <t>industry_useful_demand_for_chemical_refineries_useable_heat</t>
  </si>
  <si>
    <t>industry_useful_demand_for_chemical_refineries_wood_pellets_non_energetic</t>
  </si>
  <si>
    <t>industry_useful_demand_for_other_food_electricity</t>
  </si>
  <si>
    <t>industry_useful_demand_for_other_food_useable_heat</t>
  </si>
  <si>
    <t>industry_useful_demand_for_other_ict_electricity</t>
  </si>
  <si>
    <t>industry_useful_demand_for_other_non_specified_coal</t>
  </si>
  <si>
    <t>industry_useful_demand_for_other_non_specified_coal_non_energetic</t>
  </si>
  <si>
    <t>industry_useful_demand_for_other_non_specified_crude_oil</t>
  </si>
  <si>
    <t>industry_useful_demand_for_other_non_specified_crude_oil_non_energetic</t>
  </si>
  <si>
    <t>industry_useful_demand_for_other_non_specified_electricity</t>
  </si>
  <si>
    <t>industry_useful_demand_for_other_non_specified_hydrogen</t>
  </si>
  <si>
    <t>industry_useful_demand_for_other_non_specified_network_gas</t>
  </si>
  <si>
    <t>industry_useful_demand_for_other_non_specified_network_gas_non_energetic</t>
  </si>
  <si>
    <t>industry_useful_demand_for_other_non_specified_useable_heat</t>
  </si>
  <si>
    <t>industry_useful_demand_for_other_non_specified_wood_pellets</t>
  </si>
  <si>
    <t>industry_useful_demand_for_other_non_specified_wood_pellets_non_energetic</t>
  </si>
  <si>
    <t>industry_useful_demand_for_other_paper_electricity</t>
  </si>
  <si>
    <t>industry_useful_demand_for_other_paper_useable_heat</t>
  </si>
  <si>
    <t>other_burner_coal</t>
  </si>
  <si>
    <t>other_burner_crude_oil</t>
  </si>
  <si>
    <t>other_burner_network_gas</t>
  </si>
  <si>
    <t>other_burner_wood_pellets</t>
  </si>
  <si>
    <t>other_electricity_for_electricity</t>
  </si>
  <si>
    <t>other_final_demand_coal</t>
  </si>
  <si>
    <t>other_final_demand_crude_oil</t>
  </si>
  <si>
    <t>other_final_demand_crude_oil_non_energetic</t>
  </si>
  <si>
    <t>other_final_demand_electricity</t>
  </si>
  <si>
    <t>other_final_demand_for_heat_coal</t>
  </si>
  <si>
    <t>other_final_demand_for_heat_crude_oil</t>
  </si>
  <si>
    <t>other_final_demand_for_heat_gas</t>
  </si>
  <si>
    <t>other_final_demand_for_heat_steam_hot_water</t>
  </si>
  <si>
    <t>other_final_demand_for_heat_wood_pellets</t>
  </si>
  <si>
    <t>other_final_demand_network_gas</t>
  </si>
  <si>
    <t>other_final_demand_steam_hot_water</t>
  </si>
  <si>
    <t>other_final_demand_wood_pellets</t>
  </si>
  <si>
    <t>other_heater_district_heating_steam_hot_water</t>
  </si>
  <si>
    <t>other_useful_demand_crude_oil_non_energetic</t>
  </si>
  <si>
    <t>other_useful_demand_electricity</t>
  </si>
  <si>
    <t>other_useful_demand_useable_heat</t>
  </si>
  <si>
    <t>transport_bicycle_using_electricity</t>
  </si>
  <si>
    <t>transport_bicycle_using_human_energy</t>
  </si>
  <si>
    <t>transport_bus_using_compressed_natural_gas</t>
  </si>
  <si>
    <t>transport_bus_using_diesel_mix</t>
  </si>
  <si>
    <t>transport_bus_using_electricity</t>
  </si>
  <si>
    <t>transport_bus_using_gasoline_mix</t>
  </si>
  <si>
    <t>transport_bus_using_hydrogen</t>
  </si>
  <si>
    <t>transport_bus_using_lng_mix</t>
  </si>
  <si>
    <t>transport_car_flexibility_p2p_electricity</t>
  </si>
  <si>
    <t>transport_car_using_compressed_natural_gas</t>
  </si>
  <si>
    <t>transport_car_using_diesel_mix</t>
  </si>
  <si>
    <t>transport_car_using_electricity</t>
  </si>
  <si>
    <t>transport_car_using_gasoline_mix</t>
  </si>
  <si>
    <t>transport_car_using_hydrogen</t>
  </si>
  <si>
    <t>transport_car_using_lpg</t>
  </si>
  <si>
    <t>transport_final_demand_bio_ethanol</t>
  </si>
  <si>
    <t>transport_final_demand_bio_lng</t>
  </si>
  <si>
    <t>transport_final_demand_biodiesel</t>
  </si>
  <si>
    <t>transport_final_demand_coal</t>
  </si>
  <si>
    <t>transport_final_demand_compressed_network_gas</t>
  </si>
  <si>
    <t>transport_final_demand_crude_oil_non_energetic</t>
  </si>
  <si>
    <t>transport_final_demand_diesel</t>
  </si>
  <si>
    <t>transport_final_demand_electricity</t>
  </si>
  <si>
    <t>transport_final_demand_for_aviation_bio_ethanol</t>
  </si>
  <si>
    <t>transport_final_demand_for_aviation_gasoline</t>
  </si>
  <si>
    <t>transport_final_demand_for_aviation_kerosene</t>
  </si>
  <si>
    <t>transport_final_demand_for_rail_biodiesel</t>
  </si>
  <si>
    <t>transport_final_demand_for_rail_coal</t>
  </si>
  <si>
    <t>transport_final_demand_for_rail_diesel</t>
  </si>
  <si>
    <t>transport_final_demand_for_rail_electricity</t>
  </si>
  <si>
    <t>transport_final_demand_for_road_bio_ethanol</t>
  </si>
  <si>
    <t>transport_final_demand_for_road_bio_lng</t>
  </si>
  <si>
    <t>transport_final_demand_for_road_biodiesel</t>
  </si>
  <si>
    <t>transport_final_demand_for_road_compressed_network_gas</t>
  </si>
  <si>
    <t>transport_final_demand_for_road_diesel</t>
  </si>
  <si>
    <t>transport_final_demand_for_road_electricity</t>
  </si>
  <si>
    <t>transport_final_demand_for_road_gasoline</t>
  </si>
  <si>
    <t>transport_final_demand_for_road_hydrogen</t>
  </si>
  <si>
    <t>transport_final_demand_for_road_lng</t>
  </si>
  <si>
    <t>transport_final_demand_for_road_lpg</t>
  </si>
  <si>
    <t>transport_final_demand_for_shipping_bio_lng</t>
  </si>
  <si>
    <t>transport_final_demand_for_shipping_biodiesel</t>
  </si>
  <si>
    <t>transport_final_demand_for_shipping_diesel</t>
  </si>
  <si>
    <t>transport_final_demand_for_shipping_heavy_fuel_oil</t>
  </si>
  <si>
    <t>transport_final_demand_for_shipping_lng</t>
  </si>
  <si>
    <t>transport_final_demand_gasoline</t>
  </si>
  <si>
    <t>transport_final_demand_heavy_fuel_oil</t>
  </si>
  <si>
    <t>transport_final_demand_hydrogen</t>
  </si>
  <si>
    <t>transport_final_demand_kerosene</t>
  </si>
  <si>
    <t>transport_final_demand_lng</t>
  </si>
  <si>
    <t>transport_final_demand_lpg</t>
  </si>
  <si>
    <t>transport_freight_train_using_diesel_mix</t>
  </si>
  <si>
    <t>transport_freight_train_using_electricity</t>
  </si>
  <si>
    <t>transport_motorcycle_using_electricity</t>
  </si>
  <si>
    <t>transport_motorcycle_using_gasoline_mix</t>
  </si>
  <si>
    <t>transport_passenger_train_using_coal</t>
  </si>
  <si>
    <t>transport_passenger_train_using_diesel_mix</t>
  </si>
  <si>
    <t>transport_passenger_train_using_electricity</t>
  </si>
  <si>
    <t>transport_plane_using_bio_ethanol</t>
  </si>
  <si>
    <t>transport_plane_using_gasoline</t>
  </si>
  <si>
    <t>transport_plane_using_kerosene</t>
  </si>
  <si>
    <t>transport_rail_mixer_diesel</t>
  </si>
  <si>
    <t>transport_road_mixer_compressed_network_gas</t>
  </si>
  <si>
    <t>transport_road_mixer_diesel</t>
  </si>
  <si>
    <t>transport_road_mixer_gasoline</t>
  </si>
  <si>
    <t>transport_road_mixer_lng</t>
  </si>
  <si>
    <t>transport_ship_using_diesel_mix</t>
  </si>
  <si>
    <t>transport_ship_using_lng_mix</t>
  </si>
  <si>
    <t>transport_shipping_mixer_diesel</t>
  </si>
  <si>
    <t>transport_shipping_mixer_lng</t>
  </si>
  <si>
    <t>transport_tram_using_electricity</t>
  </si>
  <si>
    <t>transport_truck_using_compressed_natural_gas</t>
  </si>
  <si>
    <t>transport_truck_using_diesel_mix</t>
  </si>
  <si>
    <t>transport_truck_using_electricity</t>
  </si>
  <si>
    <t>transport_truck_using_gasoline_mix</t>
  </si>
  <si>
    <t>transport_truck_using_hydrogen</t>
  </si>
  <si>
    <t>transport_truck_using_lng_mix</t>
  </si>
  <si>
    <t>transport_useful_demand_bicycles</t>
  </si>
  <si>
    <t>transport_useful_demand_busses</t>
  </si>
  <si>
    <t>transport_useful_demand_cars</t>
  </si>
  <si>
    <t>transport_useful_demand_crude_oil_non_energetic</t>
  </si>
  <si>
    <t>transport_useful_demand_freight_tonne_kms</t>
  </si>
  <si>
    <t>transport_useful_demand_freight_trains</t>
  </si>
  <si>
    <t>transport_useful_demand_motorcycles</t>
  </si>
  <si>
    <t>transport_useful_demand_passenger_kms</t>
  </si>
  <si>
    <t>transport_useful_demand_passenger_trains</t>
  </si>
  <si>
    <t>transport_useful_demand_planes</t>
  </si>
  <si>
    <t>transport_useful_demand_ships</t>
  </si>
  <si>
    <t>transport_useful_demand_trams</t>
  </si>
  <si>
    <t>transport_useful_demand_trucks</t>
  </si>
  <si>
    <t>industry_other_metals_process_electricity_efficiency</t>
  </si>
  <si>
    <t>industry_other_metals_process_heat_useable_heat_efficiency</t>
  </si>
  <si>
    <t>industry_aluminium_smeltoven_electricity_share</t>
  </si>
  <si>
    <t>industry_aluminium_carbothermalreduction_electricity_share</t>
  </si>
  <si>
    <t>industry_aluminium_electrolysis_bat_electricity_share</t>
  </si>
  <si>
    <t>industry_aluminium_electrolysis_current_electricity_share</t>
  </si>
  <si>
    <t>Raffinage</t>
  </si>
  <si>
    <t>industry_useful_demand_for_chemical_refineries</t>
  </si>
  <si>
    <t>industry_useful_demand_for_chemical_refineries_electricity_efficiency</t>
  </si>
  <si>
    <t>industry_useful_demand_for_chemical_refineries_useable_heat_efficiency</t>
  </si>
  <si>
    <t>industry_chemicals_refineries_burner_network_gas_share</t>
  </si>
  <si>
    <t>industry_chemicals_refineries_burner_coal_share</t>
  </si>
  <si>
    <t>industry_chemicals_refineries_burner_wood_pellets_share</t>
  </si>
  <si>
    <t>industry_chemicals_refineries_burner_crude_oil_share</t>
  </si>
  <si>
    <t>industry_final_demand_for_chemical_refineries_steam_hot_water_share</t>
  </si>
  <si>
    <t>industry_chemicals_refineries_burner_hydrogen_share</t>
  </si>
  <si>
    <t>Kunstmest</t>
  </si>
  <si>
    <t>industry_useful_demand_for_chemical_fertilizers</t>
  </si>
  <si>
    <t>industry_useful_demand_for_chemical_fertilizers_electricity_efficiency</t>
  </si>
  <si>
    <t>industry_useful_demand_for_chemical_fertilizers_useable_heat_efficiency</t>
  </si>
  <si>
    <t>industry_chemicals_fertilizers_burner_network_gas_share</t>
  </si>
  <si>
    <t>industry_chemicals_fertilizers_burner_crude_oil_share</t>
  </si>
  <si>
    <t>industry_chemicals_fertilizers_burner_wood_pellets_share</t>
  </si>
  <si>
    <t>industry_chemicals_fertilizers_burner_coal_share</t>
  </si>
  <si>
    <t>industry_final_demand_for_chemical_fertilizers_steam_hot_water_share</t>
  </si>
  <si>
    <t>industry_chemicals_fertilizers_burner_hydrogen_share</t>
  </si>
  <si>
    <t>industry_chemicals_other_crude_oil_non_energetic_share</t>
  </si>
  <si>
    <t>industry_chemicals_other_coal_non_energetic_share</t>
  </si>
  <si>
    <t>industry_chemicals_other_network_gas_non_energetic_share</t>
  </si>
  <si>
    <t>industry_chemicals_other_hydrogen_non_energetic_share</t>
  </si>
  <si>
    <t>industry_chemicals_other_wood_pellets_non_energetic_share</t>
  </si>
  <si>
    <t>capacity_of_industry_chp_ultra_supercritical_coal</t>
  </si>
  <si>
    <t>Gas</t>
  </si>
  <si>
    <t>Realisaties</t>
  </si>
  <si>
    <t>Projecties</t>
  </si>
  <si>
    <t>2019*</t>
  </si>
  <si>
    <t>* Voorlopige gegevens.</t>
  </si>
  <si>
    <t>Electricity</t>
  </si>
  <si>
    <t>Nucleair</t>
  </si>
  <si>
    <t>Waterkracht</t>
  </si>
  <si>
    <t>Overig</t>
  </si>
  <si>
    <t>industry_useful_demand_for_other_food</t>
  </si>
  <si>
    <t>industry_useful_demand_for_other_food_efficiency</t>
  </si>
  <si>
    <t>industry_useful_demand_for_other_paper</t>
  </si>
  <si>
    <t>industry_useful_demand_for_other_paper_efficiency</t>
  </si>
  <si>
    <t>industry_useful_demand_for_chemical_other_electricity_efficiency</t>
  </si>
  <si>
    <t>industry_useful_demand_for_chemical_other_useable_heat_efficiency</t>
  </si>
  <si>
    <t>industry_chemicals_other_burner_network_gas_share</t>
  </si>
  <si>
    <t>industry_chemicals_other_burner_crude_oil_share</t>
  </si>
  <si>
    <t>industry_final_demand_for_chemical_other_steam_hot_water_share</t>
  </si>
  <si>
    <t>industry_chemicals_other_burner_coal_share</t>
  </si>
  <si>
    <t>industry_chemicals_other_burner_wood_pellets_share</t>
  </si>
  <si>
    <t>industry_aggregated_other_industry_hydrogen_share</t>
  </si>
  <si>
    <t>industry_aggregated_other_industry_coal_share</t>
  </si>
  <si>
    <t>industry_aggregated_other_industry_electricity_share</t>
  </si>
  <si>
    <t>industry_aggregated_other_industry_wood_pellets_share</t>
  </si>
  <si>
    <t>industry_aggregated_other_industry_useable_heat_share</t>
  </si>
  <si>
    <t>industry_other_paper_burner_network_gas_share</t>
  </si>
  <si>
    <t>industry_final_demand_for_other_paper_steam_hot_water_share</t>
  </si>
  <si>
    <t>industry_other_paper_burner_wood_pellets_share</t>
  </si>
  <si>
    <t>industry_other_food_burner_network_gas_share</t>
  </si>
  <si>
    <t>industry_final_demand_for_other_food_steam_hot_water_share</t>
  </si>
  <si>
    <t>industry_other_food_burner_wood_pellets_share</t>
  </si>
  <si>
    <t>industry_useful_demand_for_aggregated_other</t>
  </si>
  <si>
    <t>industry_aggregated_other_industry_network_gas_share</t>
  </si>
  <si>
    <t>agriculture_burner_network_gas_share</t>
  </si>
  <si>
    <t>agriculture_burner_crude_oil_share</t>
  </si>
  <si>
    <t>agriculture_burner_wood_pellets_share</t>
  </si>
  <si>
    <t>agriculture_heatpump_water_water_ts_electricity_share</t>
  </si>
  <si>
    <t>agriculture_burner_hydrogen_share</t>
  </si>
  <si>
    <t>agriculture_geothermal_share</t>
  </si>
  <si>
    <t>Zon op dak - gebouwen</t>
  </si>
  <si>
    <t>Zon op dak - huishoudens</t>
  </si>
  <si>
    <t>flh_of_energy_power_wind_turbine_inland</t>
  </si>
  <si>
    <t>flh_of_energy_power_wind_turbine_offshore</t>
  </si>
  <si>
    <t>flh_of_solar_pv_solar_radiation</t>
  </si>
  <si>
    <t>costs_oil</t>
  </si>
  <si>
    <t>costs_gas</t>
  </si>
  <si>
    <t>costs_coal</t>
  </si>
  <si>
    <t>Euro per vat</t>
  </si>
  <si>
    <t>Euro per m3</t>
  </si>
  <si>
    <t>Euro per ton</t>
  </si>
  <si>
    <t>CO2</t>
  </si>
  <si>
    <t>Wisselkoers</t>
  </si>
  <si>
    <t>Dollar/Euro koers8</t>
  </si>
  <si>
    <t>conversie naar dollar</t>
  </si>
  <si>
    <t>conversie naar MWh</t>
  </si>
  <si>
    <t>capacity_of_energy_power_wind_turbine_inland</t>
  </si>
  <si>
    <t>capacity_of_energy_power_wind_turbine_offshore</t>
  </si>
  <si>
    <t>PJ</t>
  </si>
  <si>
    <t>TWh</t>
  </si>
  <si>
    <t>MWh</t>
  </si>
  <si>
    <t>MW</t>
  </si>
  <si>
    <t>Op land</t>
  </si>
  <si>
    <t>Op zee</t>
  </si>
  <si>
    <t>Aardwarmte</t>
  </si>
  <si>
    <t>Bodemenergie en buitenluchtwarmte</t>
  </si>
  <si>
    <t>Afvalverbrandingsinstallaties</t>
  </si>
  <si>
    <t>Biomassa huishoudens</t>
  </si>
  <si>
    <t>Vloeibare biotransportbrandstoffen</t>
  </si>
  <si>
    <t>Totaal bruto-eindverbruik</t>
  </si>
  <si>
    <t>capacity_of_energy_power_solar_pv_solar_radiation</t>
  </si>
  <si>
    <t>buildings_solar_pv_solar_radiation_market_penetration</t>
  </si>
  <si>
    <t>households_solar_pv_solar_radiation_market_penetration</t>
  </si>
  <si>
    <t>Zonneveld</t>
  </si>
  <si>
    <t>%</t>
  </si>
  <si>
    <t>capacity_of_energy_power_hydro_river</t>
  </si>
  <si>
    <t>capacity_of_energy_chp_local_engine_biogas</t>
  </si>
  <si>
    <t>g/kWh</t>
  </si>
  <si>
    <t>Statistische conventie: Geen CO2 voor import</t>
  </si>
  <si>
    <t>co2_emissions_of_imported_hydrogen_present</t>
  </si>
  <si>
    <t>kg/MWh</t>
  </si>
  <si>
    <t>co2_emissions_of_imported_hydrogen_future</t>
  </si>
  <si>
    <t>Aanname: geen gratis rechten meer voor elektriciteitsproductie in 2030</t>
  </si>
  <si>
    <t>electricity_interconnector_1_co2_emissions_present</t>
  </si>
  <si>
    <t>electricity_interconnector_1_co2_emissions_future</t>
  </si>
  <si>
    <t>capacity_of_industry_heat_well_geothermal</t>
  </si>
  <si>
    <t>capacity_of_energy_heat_well_geothermal</t>
  </si>
  <si>
    <t>Zonthermie</t>
  </si>
  <si>
    <t>households_water_heater_solar_thermal_share</t>
  </si>
  <si>
    <t>buildings_space_heater_solar_thermal_share</t>
  </si>
  <si>
    <t>Gebouwen</t>
  </si>
  <si>
    <t>capacity_of_energy_power_nuclear_gen2_uranium_oxide</t>
  </si>
  <si>
    <t>capacity_of_industry_chp_combined_cycle_gas_power_fuelmix</t>
  </si>
  <si>
    <t>capacity_of_industry_chp_engine_gas_power_fuelmix</t>
  </si>
  <si>
    <t>capacity_of_industry_chp_turbine_gas_power_fuelmix</t>
  </si>
  <si>
    <t>capacity_of_industry_heat_burner_crude_oil</t>
  </si>
  <si>
    <t>capacity_of_energy_chp_ultra_supercritical_cofiring_coal</t>
  </si>
  <si>
    <t>capacity_of_energy_chp_ultra_supercritical_coal</t>
  </si>
  <si>
    <t>capacity_of_energy_power_supercritical_coal</t>
  </si>
  <si>
    <t>capacity_of_energy_power_combined_cycle_coal</t>
  </si>
  <si>
    <t>capacity_of_energy_power_ultra_supercritical_cofiring_coal</t>
  </si>
  <si>
    <t>capacity_of_energy_power_ultra_supercritical_coal</t>
  </si>
  <si>
    <t>capacity_of_energy_power_combined_cycle_network_gas</t>
  </si>
  <si>
    <t>capacity_of_energy_power_turbine_network_gas</t>
  </si>
  <si>
    <t>capacity_of_energy_power_ultra_supercritical_network_gas</t>
  </si>
  <si>
    <t>capacity_of_energy_power_engine_network_gas</t>
  </si>
  <si>
    <t>capacity_of_energy_chp_combined_cycle_network_gas</t>
  </si>
  <si>
    <t>capacity_of_energy_chp_local_engine_network_gas</t>
  </si>
  <si>
    <t>energy_mixer_for_gas_power_fuel_crude_oil_share</t>
  </si>
  <si>
    <t>energy_mixer_for_gas_power_fuel_bio_oil_share</t>
  </si>
  <si>
    <t>energy_mixer_for_gas_power_fuel_natural_gas_share</t>
  </si>
  <si>
    <t>heat_storage_enabled</t>
  </si>
  <si>
    <t>Geen informatie over opslag van warmte. Aanname dat geproduceerde warmte altijd nuttig wordt ingezet. Komt in ETM overeen met aanzetten van opslag.</t>
  </si>
  <si>
    <t>electricity_interconnector_2_co2_emissions_present</t>
  </si>
  <si>
    <t>electricity_interconnector_2_co2_emissions_future</t>
  </si>
  <si>
    <t>electricity_interconnector_3_co2_emissions_present</t>
  </si>
  <si>
    <t>electricity_interconnector_3_co2_emissions_future</t>
  </si>
  <si>
    <t>electricity_interconnector_4_co2_emissions_present</t>
  </si>
  <si>
    <t>electricity_interconnector_4_co2_emissions_future</t>
  </si>
  <si>
    <t>electricity_interconnector_5_co2_emissions_present</t>
  </si>
  <si>
    <t>electricity_interconnector_5_co2_emissions_future</t>
  </si>
  <si>
    <t>electricity_interconnector_6_co2_emissions_present</t>
  </si>
  <si>
    <t>electricity_interconnector_6_co2_emissions_future</t>
  </si>
  <si>
    <t>electricity_interconnector_1_capacity</t>
  </si>
  <si>
    <t>* Voorlopige gegevens</t>
  </si>
  <si>
    <t>Mobiliteit</t>
  </si>
  <si>
    <t>Landbouw</t>
  </si>
  <si>
    <t>Zonnewarmte</t>
  </si>
  <si>
    <t>Zonnestroom</t>
  </si>
  <si>
    <t>Verbruik aardgas, niet temperatuurgecorrigeerd</t>
  </si>
  <si>
    <t>Verbruik aardgas, temperatuurgecorrigeerd</t>
  </si>
  <si>
    <t>Verbruik hernieuwbaar</t>
  </si>
  <si>
    <t>Verbruik aardgas,  niet temperatuurgecorrigeerd</t>
  </si>
  <si>
    <t>Verbruik aardgas,  temperatuurgecorrigeerd</t>
  </si>
  <si>
    <t>Totaal broeikasgassen</t>
  </si>
  <si>
    <t>Relatief verschil</t>
  </si>
  <si>
    <t>Koeling per gebouw</t>
  </si>
  <si>
    <t>Warmte per gebouw</t>
  </si>
  <si>
    <t>Elektriciteit per gebouw</t>
  </si>
  <si>
    <t>A7</t>
  </si>
  <si>
    <t>Aantal gebouwen</t>
  </si>
  <si>
    <t>Groei van de vraag</t>
  </si>
  <si>
    <t>Zonthermische panelen</t>
  </si>
  <si>
    <t>Zonnepanelen</t>
  </si>
  <si>
    <t>Daglicht afhankelijke regeling</t>
  </si>
  <si>
    <t>Bewegingsdetectie</t>
  </si>
  <si>
    <t>LED-buis</t>
  </si>
  <si>
    <t>Hoge opbrengst TL-buis</t>
  </si>
  <si>
    <t>Conventionele TL-buis</t>
  </si>
  <si>
    <t>Verlichting</t>
  </si>
  <si>
    <t>Apparaten efficiëntie</t>
  </si>
  <si>
    <t>Apparaten</t>
  </si>
  <si>
    <t>Airconditioning</t>
  </si>
  <si>
    <t>Gaswarmtepomp</t>
  </si>
  <si>
    <t>El. Warmtepomp WKO</t>
  </si>
  <si>
    <t>Koeling</t>
  </si>
  <si>
    <t>Warmtenet</t>
  </si>
  <si>
    <t>Biomassaketel</t>
  </si>
  <si>
    <t>Elektrische kachel/bijstook</t>
  </si>
  <si>
    <t>El. warmtepomp WKO</t>
  </si>
  <si>
    <t>Gasketel</t>
  </si>
  <si>
    <t>Ruimteverwarming</t>
  </si>
  <si>
    <t>A6</t>
  </si>
  <si>
    <t>Isolatie</t>
  </si>
  <si>
    <t>Energievraag Gebouwen</t>
  </si>
  <si>
    <t>Wassen op lage temperatuur</t>
  </si>
  <si>
    <t>Verwarming uitzetten</t>
  </si>
  <si>
    <t>Lichten uitzetten</t>
  </si>
  <si>
    <t>Apparaten uitzetten</t>
  </si>
  <si>
    <t>Gedrag</t>
  </si>
  <si>
    <t>Koudevraag</t>
  </si>
  <si>
    <t>Warmtevraag</t>
  </si>
  <si>
    <t>Koken</t>
  </si>
  <si>
    <t>Warmwatervraag</t>
  </si>
  <si>
    <t>Welvaart</t>
  </si>
  <si>
    <t>A4</t>
  </si>
  <si>
    <t>LED-lamp</t>
  </si>
  <si>
    <t>Jaarlijkse relatieve groei oppervlak 2015 naar 2030</t>
  </si>
  <si>
    <t>Spaarlamp</t>
  </si>
  <si>
    <t>Relatieve groei oppervlak 2015 naar 2030</t>
  </si>
  <si>
    <t>Gloeilamp</t>
  </si>
  <si>
    <t>A3</t>
  </si>
  <si>
    <t>Computer / Media</t>
  </si>
  <si>
    <t>Stofzuiger</t>
  </si>
  <si>
    <t>Televisie</t>
  </si>
  <si>
    <t>Aangenomen dat het aantal bedrijven gelijk toeneemt met het vloeroppervlak.</t>
  </si>
  <si>
    <t>Droger</t>
  </si>
  <si>
    <t>Wasmachine</t>
  </si>
  <si>
    <t>Koelkast / Vriezer</t>
  </si>
  <si>
    <t>Vaatwasser</t>
  </si>
  <si>
    <t>Inductie</t>
  </si>
  <si>
    <t>Halogeen</t>
  </si>
  <si>
    <t>Elektrisch</t>
  </si>
  <si>
    <t>Luchtwarmtepomp</t>
  </si>
  <si>
    <t>Bodemwarmtepomp</t>
  </si>
  <si>
    <t>Zonthermische collectoren</t>
  </si>
  <si>
    <t>PV zonnepanelen</t>
  </si>
  <si>
    <t>Houtpelletkachel</t>
  </si>
  <si>
    <t>Hybride warmtepomp (waterstof)</t>
  </si>
  <si>
    <t>Hybride warmtepomp (gas)</t>
  </si>
  <si>
    <t>HR combiketel</t>
  </si>
  <si>
    <t>Ruimteverwarming &amp; warm water</t>
  </si>
  <si>
    <t>Rijtjeshuis</t>
  </si>
  <si>
    <t>Twee-onder-een-kapwoning</t>
  </si>
  <si>
    <t>Vrijstaand huis</t>
  </si>
  <si>
    <t>Hoekhuis</t>
  </si>
  <si>
    <t>Appartement</t>
  </si>
  <si>
    <t>A2</t>
  </si>
  <si>
    <t>Tabellenbijlage 10b - Aantal bewoonde woningen.</t>
  </si>
  <si>
    <t>Aantal huizen</t>
  </si>
  <si>
    <t>mln</t>
  </si>
  <si>
    <t>Aantal inwoners</t>
  </si>
  <si>
    <t>Bevolking &amp; huizenvoorraad</t>
  </si>
  <si>
    <t>Energievraag Huishoudens</t>
  </si>
  <si>
    <t>Assumpties</t>
  </si>
  <si>
    <t>Bron</t>
  </si>
  <si>
    <t>Assumptie #</t>
  </si>
  <si>
    <t>Eenheid</t>
  </si>
  <si>
    <t>Waarde 2030</t>
  </si>
  <si>
    <t>Slider</t>
  </si>
  <si>
    <t>Slide</t>
  </si>
  <si>
    <t>Documentatie sliders ETM</t>
  </si>
  <si>
    <t>Zie Elektriciteit</t>
  </si>
  <si>
    <t>Waterstof</t>
  </si>
  <si>
    <t>Overige olieproducten</t>
  </si>
  <si>
    <t>LPG</t>
  </si>
  <si>
    <t>waarvan biodiesel</t>
  </si>
  <si>
    <t>Diesel</t>
  </si>
  <si>
    <t>waarvan biobenzine</t>
  </si>
  <si>
    <t>Benzine</t>
  </si>
  <si>
    <t>A5</t>
  </si>
  <si>
    <t>Treinverkeer</t>
  </si>
  <si>
    <t>Bio LNG</t>
  </si>
  <si>
    <t>Vloeibaar aardgas (LNG)</t>
  </si>
  <si>
    <t>Bio-ethanol</t>
  </si>
  <si>
    <t>Biodiesel</t>
  </si>
  <si>
    <t>Wegverkeer</t>
  </si>
  <si>
    <t>Transportbrandstoffen</t>
  </si>
  <si>
    <t>Diesel / dual fuel</t>
  </si>
  <si>
    <t>Technologie binnenvaartschepen</t>
  </si>
  <si>
    <t>Technologie goederentreinen</t>
  </si>
  <si>
    <t>Gas onder druk (CNG)</t>
  </si>
  <si>
    <t>Technologie vrachtwagens</t>
  </si>
  <si>
    <t>Binnenvaartsschepen</t>
  </si>
  <si>
    <t>Treinen</t>
  </si>
  <si>
    <t>Vrachtwagens</t>
  </si>
  <si>
    <t>Vrachtvervoer</t>
  </si>
  <si>
    <t>Applicaties</t>
  </si>
  <si>
    <t>Kerosine</t>
  </si>
  <si>
    <t>Technologie binnenlandse luchtvaart</t>
  </si>
  <si>
    <t>A1</t>
  </si>
  <si>
    <t>E-bike</t>
  </si>
  <si>
    <t>Fiets</t>
  </si>
  <si>
    <t>Technologie fietsen</t>
  </si>
  <si>
    <t>Elektrische voertuigen</t>
  </si>
  <si>
    <t>Technologie motorfietsen</t>
  </si>
  <si>
    <t>Technologie bussen</t>
  </si>
  <si>
    <t>Technologie tram/metro</t>
  </si>
  <si>
    <t>Technologie passagierstreinen</t>
  </si>
  <si>
    <t>Technologie auto's</t>
  </si>
  <si>
    <t>Binnenlandse vliegtuigen</t>
  </si>
  <si>
    <t>Fietsen</t>
  </si>
  <si>
    <t>Motorfietsen</t>
  </si>
  <si>
    <t>Bussen</t>
  </si>
  <si>
    <t>Trams/metro's</t>
  </si>
  <si>
    <t>Auto's</t>
  </si>
  <si>
    <t>Passagiersvervoer</t>
  </si>
  <si>
    <t>Vliegtuigen</t>
  </si>
  <si>
    <t>Schepen</t>
  </si>
  <si>
    <t>Brandstofvoertuigen</t>
  </si>
  <si>
    <t>Waterstofvoertuigen</t>
  </si>
  <si>
    <t>Efficiëntieverbeteringen</t>
  </si>
  <si>
    <t>Transport</t>
  </si>
  <si>
    <t>electricity_interconnector_2_capacity</t>
  </si>
  <si>
    <t>electricity_interconnector_3_capacity</t>
  </si>
  <si>
    <t>electricity_interconnector_4_capacity</t>
  </si>
  <si>
    <t>electricity_interconnector_5_capacity</t>
  </si>
  <si>
    <t>electricity_interconnector_6_capacity</t>
  </si>
  <si>
    <t>A8</t>
  </si>
  <si>
    <t>A9</t>
  </si>
  <si>
    <t>Centrale ICT</t>
  </si>
  <si>
    <t>Grootte</t>
  </si>
  <si>
    <t>Efficiëntieverbetering</t>
  </si>
  <si>
    <t>Energievraag Industrie</t>
  </si>
  <si>
    <t>KEV 2019</t>
  </si>
  <si>
    <t>Supply</t>
  </si>
  <si>
    <t>Flexibility</t>
  </si>
  <si>
    <t>buildings_cooling_airconditioning_share</t>
  </si>
  <si>
    <t>buildings_cooling_collective_heatpump_water_water_ts_electricity_share</t>
  </si>
  <si>
    <t>buildings_cooling_heatpump_air_water_electricity_share</t>
  </si>
  <si>
    <t>buildings_cooling_heatpump_air_water_network_gas_share</t>
  </si>
  <si>
    <t>buildings_insulation_level</t>
  </si>
  <si>
    <t>buildings_lighting_efficient_fluorescent_electricity_share</t>
  </si>
  <si>
    <t>buildings_lighting_led_electricity_share</t>
  </si>
  <si>
    <t>buildings_lighting_standard_fluorescent_electricity_share</t>
  </si>
  <si>
    <t>buildings_space_heater_collective_heatpump_water_water_ts_electricity_share</t>
  </si>
  <si>
    <t>buildings_space_heater_district_heating_steam_hot_water_share</t>
  </si>
  <si>
    <t>buildings_space_heater_electricity_share</t>
  </si>
  <si>
    <t>buildings_space_heater_heatpump_air_water_electricity_share</t>
  </si>
  <si>
    <t>buildings_space_heater_heatpump_air_water_network_gas_share</t>
  </si>
  <si>
    <t>buildings_space_heater_network_gas_share</t>
  </si>
  <si>
    <t>buildings_space_heater_wood_pellets_share</t>
  </si>
  <si>
    <t>buildings_useful_demand_electricity</t>
  </si>
  <si>
    <t>capacity_of_energy_battery_solar_pv_solar_radiation</t>
  </si>
  <si>
    <t>capacity_of_energy_battery_wind_turbine_inland</t>
  </si>
  <si>
    <t>capacity_of_energy_chp_local_wood_pellets</t>
  </si>
  <si>
    <t>capacity_of_energy_chp_supercritical_waste_mix</t>
  </si>
  <si>
    <t>capacity_of_energy_heat_burner_hydrogen</t>
  </si>
  <si>
    <t>capacity_of_energy_heat_burner_network_gas</t>
  </si>
  <si>
    <t>capacity_of_energy_heat_burner_waste_mix</t>
  </si>
  <si>
    <t>capacity_of_energy_heat_burner_wood_pellets</t>
  </si>
  <si>
    <t>Electricity conversion</t>
  </si>
  <si>
    <t>capacity_of_energy_heat_heatpump_water_water_electricity</t>
  </si>
  <si>
    <t>capacity_of_energy_heat_solar_thermal</t>
  </si>
  <si>
    <t>Hydrogen</t>
  </si>
  <si>
    <t>Hydrogen production</t>
  </si>
  <si>
    <t>capacity_of_energy_hydrogen_biomass_gasification</t>
  </si>
  <si>
    <t>Conversion to hydrogen</t>
  </si>
  <si>
    <t>capacity_of_energy_hydrogen_flexibility_p2g_electricity</t>
  </si>
  <si>
    <t>capacity_of_energy_hydrogen_solar_pv_solar_radiation</t>
  </si>
  <si>
    <t>capacity_of_energy_hydrogen_steam_methane_reformer</t>
  </si>
  <si>
    <t>capacity_of_energy_hydrogen_wind_turbine_offshore</t>
  </si>
  <si>
    <t>capacity_of_energy_imported_hydrogen_baseload</t>
  </si>
  <si>
    <t>capacity_of_energy_power_combined_cycle_hydrogen</t>
  </si>
  <si>
    <t>capacity_of_energy_power_engine_diesel</t>
  </si>
  <si>
    <t>capacity_of_energy_power_geothermal</t>
  </si>
  <si>
    <t>capacity_of_energy_power_nuclear_gen3_uranium_oxide</t>
  </si>
  <si>
    <t>capacity_of_energy_power_solar_pv_offshore</t>
  </si>
  <si>
    <t>capacity_of_energy_power_supercritical_waste_mix</t>
  </si>
  <si>
    <t>capacity_of_energy_power_turbine_hydrogen</t>
  </si>
  <si>
    <t>capacity_of_energy_power_ultra_supercritical_crude_oil</t>
  </si>
  <si>
    <t>capacity_of_energy_power_wind_turbine_coastal</t>
  </si>
  <si>
    <t>capacity_of_industry_chemicals_fertilizers_flexibility_p2h_electricity</t>
  </si>
  <si>
    <t>capacity_of_industry_chemicals_other_flexibility_p2h_electricity</t>
  </si>
  <si>
    <t>capacity_of_industry_chemicals_refineries_flexibility_p2h_electricity</t>
  </si>
  <si>
    <t>capacity_of_industry_chp_wood_pellets</t>
  </si>
  <si>
    <t>capacity_of_industry_heat_burner_coal</t>
  </si>
  <si>
    <t>capacity_of_industry_other_food_flexibility_p2h_electricity</t>
  </si>
  <si>
    <t>capacity_of_industry_other_paper_flexibility_p2h_electricity</t>
  </si>
  <si>
    <t>change_in_energetic_emissions_other_ghg_agriculture</t>
  </si>
  <si>
    <t>change_in_energetic_emissions_other_ghg_buildings</t>
  </si>
  <si>
    <t>change_in_energetic_emissions_other_ghg_energy</t>
  </si>
  <si>
    <t>change_in_energetic_emissions_other_ghg_households</t>
  </si>
  <si>
    <t>change_in_energetic_emissions_other_ghg_industry</t>
  </si>
  <si>
    <t>change_in_energetic_emissions_other_ghg_transport</t>
  </si>
  <si>
    <t>change_in_indirect_emissions_co2</t>
  </si>
  <si>
    <t>change_in_non_energetic_emissions_co2_agriculture_manure</t>
  </si>
  <si>
    <t>change_in_non_energetic_emissions_co2_agriculture_soil_cultivation</t>
  </si>
  <si>
    <t>change_in_non_energetic_emissions_co2_chemical_industry</t>
  </si>
  <si>
    <t>change_in_non_energetic_emissions_co2_other_industry</t>
  </si>
  <si>
    <t>change_in_non_energetic_emissions_co2_waste_management</t>
  </si>
  <si>
    <t>change_in_non_energetic_emissions_other_ghg_agriculture_fermentation</t>
  </si>
  <si>
    <t>change_in_non_energetic_emissions_other_ghg_agriculture_manure</t>
  </si>
  <si>
    <t>change_in_non_energetic_emissions_other_ghg_agriculture_other</t>
  </si>
  <si>
    <t>change_in_non_energetic_emissions_other_ghg_agriculture_soil_cultivation</t>
  </si>
  <si>
    <t>change_in_non_energetic_emissions_other_ghg_chemical_industry</t>
  </si>
  <si>
    <t>change_in_non_energetic_emissions_other_ghg_other_industry</t>
  </si>
  <si>
    <t>change_in_non_energetic_emissions_other_ghg_waste_management</t>
  </si>
  <si>
    <t>co2_emissions_of_imported_heat</t>
  </si>
  <si>
    <t>kg/GJ</t>
  </si>
  <si>
    <t>$/tonne</t>
  </si>
  <si>
    <t>$/barrel</t>
  </si>
  <si>
    <t>efficiency_energy_chp_local_wood_pellets_electricity</t>
  </si>
  <si>
    <t>efficiency_energy_chp_local_wood_pellets_heat</t>
  </si>
  <si>
    <t>efficiency_energy_power_solar_pv_solar_radiation</t>
  </si>
  <si>
    <t>Interconnector 1</t>
  </si>
  <si>
    <t>Interconnector 2</t>
  </si>
  <si>
    <t>Interconnector 3</t>
  </si>
  <si>
    <t>Interconnector 4</t>
  </si>
  <si>
    <t>Interconnector 5</t>
  </si>
  <si>
    <t>Interconnector 6</t>
  </si>
  <si>
    <t>energy_heat_distribution_loss_share</t>
  </si>
  <si>
    <t>energy_heat_network_storage_loss_share</t>
  </si>
  <si>
    <t>energy_heat_network_storage_output_capacity_share</t>
  </si>
  <si>
    <t>flexibility_outdoor_temperature</t>
  </si>
  <si>
    <t>degC</t>
  </si>
  <si>
    <t>#</t>
  </si>
  <si>
    <t>flh_of_energy_power_wind_turbine_coastal</t>
  </si>
  <si>
    <t>households_apartments_share</t>
  </si>
  <si>
    <t>households_appliances_clothes_dryer_electricity_efficiency</t>
  </si>
  <si>
    <t>households_appliances_computer_media_electricity_efficiency</t>
  </si>
  <si>
    <t>households_appliances_dishwasher_electricity_efficiency</t>
  </si>
  <si>
    <t>households_appliances_fridge_freezer_electricity_efficiency</t>
  </si>
  <si>
    <t>households_appliances_other_electricity_efficiency</t>
  </si>
  <si>
    <t>households_appliances_television_electricity_efficiency</t>
  </si>
  <si>
    <t>households_appliances_vacuum_cleaner_electricity_efficiency</t>
  </si>
  <si>
    <t>households_appliances_washing_machine_electricity_efficiency</t>
  </si>
  <si>
    <t>households_behavior_close_windows_turn_off_heating</t>
  </si>
  <si>
    <t>households_behavior_low_temperature_washing</t>
  </si>
  <si>
    <t>households_behavior_standby_killer_turn_off_appliances</t>
  </si>
  <si>
    <t>households_behavior_turn_off_the_light</t>
  </si>
  <si>
    <t>households_cooker_halogen_electricity_share</t>
  </si>
  <si>
    <t>households_cooker_induction_electricity_share</t>
  </si>
  <si>
    <t>households_cooker_network_gas_share</t>
  </si>
  <si>
    <t>households_cooker_resistive_electricity_share</t>
  </si>
  <si>
    <t>households_cooker_wood_pellets_share</t>
  </si>
  <si>
    <t>households_cooling_airconditioning_electricity_share</t>
  </si>
  <si>
    <t>households_cooling_heatpump_air_water_electricity_share</t>
  </si>
  <si>
    <t>households_cooling_heatpump_ground_water_electricity_share</t>
  </si>
  <si>
    <t>households_corner_houses_share</t>
  </si>
  <si>
    <t>households_detached_houses_share</t>
  </si>
  <si>
    <t>households_heater_combined_hydrogen_share</t>
  </si>
  <si>
    <t>households_heater_combined_network_gas_share</t>
  </si>
  <si>
    <t>households_heater_district_heating_steam_hot_water_share</t>
  </si>
  <si>
    <t>households_heater_electricity_share</t>
  </si>
  <si>
    <t>households_heater_heatpump_air_water_electricity_share</t>
  </si>
  <si>
    <t>households_heater_heatpump_ground_water_electricity_share</t>
  </si>
  <si>
    <t>households_heater_hybrid_heatpump_air_water_electricity_share</t>
  </si>
  <si>
    <t>households_heater_hybrid_hydrogen_heatpump_air_water_electricity_share</t>
  </si>
  <si>
    <t>households_heater_network_gas_share</t>
  </si>
  <si>
    <t>households_heater_wood_pellets_share</t>
  </si>
  <si>
    <t>households_insulation_level_apartments</t>
  </si>
  <si>
    <t>households_insulation_level_corner_houses</t>
  </si>
  <si>
    <t>households_insulation_level_detached_houses</t>
  </si>
  <si>
    <t>households_insulation_level_semi_detached_houses</t>
  </si>
  <si>
    <t>households_insulation_level_terraced_houses</t>
  </si>
  <si>
    <t>households_lighting_efficient_fluorescent_electricity_share</t>
  </si>
  <si>
    <t>households_lighting_incandescent_electricity_share</t>
  </si>
  <si>
    <t>households_lighting_led_electricity_share</t>
  </si>
  <si>
    <t>households_number_of_inhabitants</t>
  </si>
  <si>
    <t>households_number_of_residences</t>
  </si>
  <si>
    <t>households_semi_detached_houses_share</t>
  </si>
  <si>
    <t>households_terraced_houses_share</t>
  </si>
  <si>
    <t>households_useful_demand_cooking_per_person</t>
  </si>
  <si>
    <t>households_useful_demand_electric_appliances</t>
  </si>
  <si>
    <t>households_useful_demand_heat_per_person</t>
  </si>
  <si>
    <t>households_useful_demand_hot_water_share</t>
  </si>
  <si>
    <t>households_useful_demand_lighting</t>
  </si>
  <si>
    <t>industry_aggregated_other_industry_crude_oil_share</t>
  </si>
  <si>
    <t>Aluminium</t>
  </si>
  <si>
    <t>industry_chemicals_other_burner_hydrogen_share</t>
  </si>
  <si>
    <t>industry_chemicals_other_heater_electricity_share</t>
  </si>
  <si>
    <t>industry_chemicals_other_heatpump_water_water_electricity_share</t>
  </si>
  <si>
    <t>industry_chemicals_other_steam_recompression_electricity_share</t>
  </si>
  <si>
    <t>industry_other_food_burner_coal_share</t>
  </si>
  <si>
    <t>industry_other_food_burner_crude_oil_share</t>
  </si>
  <si>
    <t>industry_other_food_burner_hydrogen_share</t>
  </si>
  <si>
    <t>industry_other_food_heater_electricity_share</t>
  </si>
  <si>
    <t>industry_other_paper_burner_coal_share</t>
  </si>
  <si>
    <t>industry_other_paper_burner_crude_oil_share</t>
  </si>
  <si>
    <t>industry_other_paper_burner_hydrogen_share</t>
  </si>
  <si>
    <t>industry_other_paper_heater_electricity_share</t>
  </si>
  <si>
    <t>industry_steel_blastfurnace_bof_share</t>
  </si>
  <si>
    <t>industry_steel_cyclonefurnace_bof_share</t>
  </si>
  <si>
    <t>industry_steel_dri_hydrogen_share</t>
  </si>
  <si>
    <t>industry_steel_dri_network_gas_share</t>
  </si>
  <si>
    <t>industry_steel_scrap_hbi_eaf_share</t>
  </si>
  <si>
    <t>industry_useful_demand_for_chemical_other</t>
  </si>
  <si>
    <t>industry_useful_demand_for_other_ict</t>
  </si>
  <si>
    <t>industry_useful_demand_for_other_ict_efficiency</t>
  </si>
  <si>
    <t>merit_order_subtype_of_energy_power_nuclear_uranium_oxide</t>
  </si>
  <si>
    <t>number_of_buildings</t>
  </si>
  <si>
    <t>share_of_industry_chemicals_fertilizers_reused_residual_heat</t>
  </si>
  <si>
    <t>share_of_industry_chemicals_other_reused_residual_heat</t>
  </si>
  <si>
    <t>share_of_industry_chemicals_refineries_reused_residual_heat</t>
  </si>
  <si>
    <t>share_of_industry_other_ict_reused_residual_heat</t>
  </si>
  <si>
    <t>transport_bicycle_using_electricity_share</t>
  </si>
  <si>
    <t>transport_bicycle_using_human_power_share</t>
  </si>
  <si>
    <t>transport_bicycles_share</t>
  </si>
  <si>
    <t>transport_bus_using_compressed_natural_gas_share</t>
  </si>
  <si>
    <t>transport_bus_using_diesel_mix_share</t>
  </si>
  <si>
    <t>transport_bus_using_electricity_share</t>
  </si>
  <si>
    <t>transport_bus_using_gasoline_mix_share</t>
  </si>
  <si>
    <t>transport_bus_using_hydrogen_share</t>
  </si>
  <si>
    <t>transport_bus_using_lng_share</t>
  </si>
  <si>
    <t>transport_busses_share</t>
  </si>
  <si>
    <t>transport_car_using_compressed_natural_gas_share</t>
  </si>
  <si>
    <t>transport_car_using_diesel_mix_share</t>
  </si>
  <si>
    <t>transport_car_using_electricity_share</t>
  </si>
  <si>
    <t>transport_car_using_gasoline_mix_share</t>
  </si>
  <si>
    <t>transport_car_using_hydrogen_share</t>
  </si>
  <si>
    <t>transport_car_using_lpg_share</t>
  </si>
  <si>
    <t>transport_cars_share</t>
  </si>
  <si>
    <t>transport_freight_train_using_diesel_mix_share</t>
  </si>
  <si>
    <t>transport_freight_train_using_electricity_share</t>
  </si>
  <si>
    <t>transport_freight_train_using_hydrogen_share</t>
  </si>
  <si>
    <t>transport_freight_trains_share</t>
  </si>
  <si>
    <t>transport_motorcycle_using_electricity_share</t>
  </si>
  <si>
    <t>transport_motorcycle_using_gasoline_mix_share</t>
  </si>
  <si>
    <t>transport_motorcycles_share</t>
  </si>
  <si>
    <t>transport_passenger_train_using_coal_share</t>
  </si>
  <si>
    <t>transport_passenger_train_using_diesel_mix_share</t>
  </si>
  <si>
    <t>transport_passenger_train_using_electricity_share</t>
  </si>
  <si>
    <t>transport_passenger_train_using_hydrogen_share</t>
  </si>
  <si>
    <t>transport_passenger_trains_share</t>
  </si>
  <si>
    <t>transport_plane_using_bio_ethanol_share</t>
  </si>
  <si>
    <t>transport_plane_using_gasoline_share</t>
  </si>
  <si>
    <t>transport_plane_using_kerosene_share</t>
  </si>
  <si>
    <t>transport_planes_efficiency</t>
  </si>
  <si>
    <t>transport_planes_share</t>
  </si>
  <si>
    <t>transport_road_mixer_diesel_biodiesel_share</t>
  </si>
  <si>
    <t>transport_road_mixer_diesel_diesel_share</t>
  </si>
  <si>
    <t>transport_road_mixer_gasoline_ethanol_share</t>
  </si>
  <si>
    <t>transport_road_mixer_gasoline_gasoline_share</t>
  </si>
  <si>
    <t>transport_road_mixer_lng_bio_lng_share</t>
  </si>
  <si>
    <t>transport_road_mixer_lng_lng_share</t>
  </si>
  <si>
    <t>transport_ship_using_diesel_mix_share</t>
  </si>
  <si>
    <t>transport_ship_using_lng_mix_share</t>
  </si>
  <si>
    <t>transport_ships_efficiency</t>
  </si>
  <si>
    <t>transport_ships_share</t>
  </si>
  <si>
    <t>transport_trains_efficiency</t>
  </si>
  <si>
    <t>transport_trams_share</t>
  </si>
  <si>
    <t>transport_truck_using_compressed_natural_gas_share</t>
  </si>
  <si>
    <t>transport_truck_using_diesel_mix_share</t>
  </si>
  <si>
    <t>transport_truck_using_electricity_share</t>
  </si>
  <si>
    <t>transport_truck_using_gasoline_mix_share</t>
  </si>
  <si>
    <t>transport_truck_using_hydrogen_share</t>
  </si>
  <si>
    <t>transport_truck_using_lng_mix_share</t>
  </si>
  <si>
    <t>transport_trucks_share</t>
  </si>
  <si>
    <t>transport_vehicle_combustion_engine_efficiency</t>
  </si>
  <si>
    <t>transport_vehicle_using_electricity_efficiency</t>
  </si>
  <si>
    <t>transport_vehicle_using_hydrogen_efficiency</t>
  </si>
  <si>
    <t>volume_of_imported_heat</t>
  </si>
  <si>
    <t>kev_test</t>
  </si>
  <si>
    <t>unit</t>
  </si>
  <si>
    <t>nl2019_present</t>
  </si>
  <si>
    <t>final_demand_of_biomass_products_in_industry_energetic</t>
  </si>
  <si>
    <t>final_demand_of_biomass_products_in_households_energetic</t>
  </si>
  <si>
    <t>final_demand_of_biomass_products_in_buildings_energetic</t>
  </si>
  <si>
    <t>final_demand_of_biomass_products_in_transport_energetic</t>
  </si>
  <si>
    <t>final_demand_of_biomass_products_in_other_energetic</t>
  </si>
  <si>
    <t>final_demand_of_biomass_products_in_agriculture_energetic</t>
  </si>
  <si>
    <t>final_demand_of_coal_and_derivatives_in_industry_energetic</t>
  </si>
  <si>
    <t>final_demand_of_coal_and_derivatives_in_households_energetic</t>
  </si>
  <si>
    <t>final_demand_of_coal_and_derivatives_in_transport_energetic</t>
  </si>
  <si>
    <t>final_demand_of_coal_and_derivatives_in_agriculture_energetic</t>
  </si>
  <si>
    <t>final_demand_of_coal_and_derivatives_in_other_energetic</t>
  </si>
  <si>
    <t>final_demand_of_coal_and_derivatives_in_buildings_energetic</t>
  </si>
  <si>
    <t>final_demand_of_electricity_in_buildings_energetic</t>
  </si>
  <si>
    <t>final_demand_of_electricity_in_other_energetic</t>
  </si>
  <si>
    <t>final_demand_of_electricity_in_agriculture_energetic</t>
  </si>
  <si>
    <t>final_demand_of_electricity_in_households_energetic</t>
  </si>
  <si>
    <t>final_demand_of_electricity_in_industry_energetic</t>
  </si>
  <si>
    <t>final_demand_of_electricity_in_transport_energetic</t>
  </si>
  <si>
    <t>final_demand_of_natural_gas_and_derivatives_in_industry_energetic</t>
  </si>
  <si>
    <t>final_demand_of_natural_gas_and_derivatives_in_households_energetic</t>
  </si>
  <si>
    <t>final_demand_of_natural_gas_and_derivatives_in_transport_energetic</t>
  </si>
  <si>
    <t>final_demand_of_natural_gas_and_derivatives_in_agriculture_energetic</t>
  </si>
  <si>
    <t>final_demand_of_natural_gas_and_derivatives_in_other_energetic</t>
  </si>
  <si>
    <t>final_demand_of_natural_gas_and_derivatives_in_buildings_energetic</t>
  </si>
  <si>
    <t>final_demand_of_heat_in_other_energetic</t>
  </si>
  <si>
    <t>final_demand_of_heat_in_agriculture_energetic</t>
  </si>
  <si>
    <t>final_demand_of_heat_in_households_energetic</t>
  </si>
  <si>
    <t>final_demand_of_heat_in_industry_energetic</t>
  </si>
  <si>
    <t>final_demand_of_heat_in_transport_energetic</t>
  </si>
  <si>
    <t>final_demand_of_heat_in_buildings_energetic</t>
  </si>
  <si>
    <t>final_demand_of_oil_and_derivatives_in_industry_energetic</t>
  </si>
  <si>
    <t>final_demand_of_oil_and_derivatives_in_households_energetic</t>
  </si>
  <si>
    <t>final_demand_of_oil_and_derivatives_in_transport_energetic</t>
  </si>
  <si>
    <t>final_demand_of_oil_and_derivatives_in_agriculture_energetic</t>
  </si>
  <si>
    <t>final_demand_of_oil_and_derivatives_in_other_energetic</t>
  </si>
  <si>
    <t>final_demand_of_oil_and_derivatives_in_buildings_energetic</t>
  </si>
  <si>
    <t>final_demand_of_solar_in_industry_energetic</t>
  </si>
  <si>
    <t>final_demand_of_solar_in_households_energetic</t>
  </si>
  <si>
    <t>final_demand_of_solar_in_transport_energetic</t>
  </si>
  <si>
    <t>final_demand_of_solar_in_agriculture_energetic</t>
  </si>
  <si>
    <t>final_demand_of_solar_in_other_energetic</t>
  </si>
  <si>
    <t>final_demand_of_solar_in_buildings_energetic</t>
  </si>
  <si>
    <t>final_demand_of_geothermal_in_industry_energetic</t>
  </si>
  <si>
    <t>final_demand_of_geothermal_in_households_energetic</t>
  </si>
  <si>
    <t>final_demand_of_geothermal_in_transport_energetic</t>
  </si>
  <si>
    <t>final_demand_of_geothermal_in_agriculture_energetic</t>
  </si>
  <si>
    <t>final_demand_of_geothermal_in_other_energetic</t>
  </si>
  <si>
    <t>final_demand_of_geothermal_in_buildings_energetic</t>
  </si>
  <si>
    <t>final_demand_of_hydrogen_in_agriculture_energetic</t>
  </si>
  <si>
    <t>final_demand_of_hydrogen_in_buildings_energetic</t>
  </si>
  <si>
    <t>final_demand_of_hydrogen_in_households_energetic</t>
  </si>
  <si>
    <t>final_demand_of_hydrogen_in_industry_energetic</t>
  </si>
  <si>
    <t>final_demand_of_hydrogen_in_other_energetic</t>
  </si>
  <si>
    <t>final_demand_of_hydrogen_in_transport_energetic</t>
  </si>
  <si>
    <t>final_demand_of_hydrogen_in_energy_energetic</t>
  </si>
  <si>
    <t>final_demand_of_solar_in_energy_energetic</t>
  </si>
  <si>
    <t>final_demand_of_geothermal_in_energy_energetic</t>
  </si>
  <si>
    <t>final_demand_of_biomass_products_in_energy_energetic</t>
  </si>
  <si>
    <t>final_demand_of_coal_and_derivatives_in_energy_energetic</t>
  </si>
  <si>
    <t>final_demand_of_electricity_in_energy_energetic</t>
  </si>
  <si>
    <t>final_demand_of_natural_gas_and_derivatives_in_energy_energetic</t>
  </si>
  <si>
    <t>final_demand_of_heat_in_energy_energetic</t>
  </si>
  <si>
    <t>final_demand_of_oil_and_derivatives_in_energy_energetic</t>
  </si>
  <si>
    <t>final_demand_of_biomass_products_in_bunkers</t>
  </si>
  <si>
    <t>final_demand_of_oil_and_derivatives_in_bunkers</t>
  </si>
  <si>
    <t>final_demand_of_natural_gas_and_derivatives_in_bunkers</t>
  </si>
  <si>
    <t>final_demand_of_coal_and_derivatives_in_bunkers</t>
  </si>
  <si>
    <t>final_demand_of_solar_in_bunkers</t>
  </si>
  <si>
    <t>final_demand_of_geothermal_in_bunkers</t>
  </si>
  <si>
    <t>final_demand_of_electricity_in_bunkers</t>
  </si>
  <si>
    <t>final_demand_of_heat_in_bunkers</t>
  </si>
  <si>
    <t>final_demand_of_hydrogen_in_bunkers</t>
  </si>
  <si>
    <t>2020*</t>
  </si>
  <si>
    <r>
      <t>Koolstofdioxide (CO</t>
    </r>
    <r>
      <rPr>
        <vertAlign val="subscript"/>
        <sz val="11"/>
        <color rgb="FF000000"/>
        <rFont val="Calibri"/>
        <family val="2"/>
      </rPr>
      <t>2</t>
    </r>
    <r>
      <rPr>
        <sz val="12"/>
        <color theme="1"/>
        <rFont val="Calibri"/>
        <family val="2"/>
        <scheme val="minor"/>
      </rPr>
      <t>)</t>
    </r>
  </si>
  <si>
    <r>
      <t>Methaan (CH</t>
    </r>
    <r>
      <rPr>
        <vertAlign val="subscript"/>
        <sz val="11"/>
        <color rgb="FF000000"/>
        <rFont val="Calibri"/>
        <family val="2"/>
      </rPr>
      <t>4</t>
    </r>
    <r>
      <rPr>
        <sz val="12"/>
        <color theme="1"/>
        <rFont val="Calibri"/>
        <family val="2"/>
        <scheme val="minor"/>
      </rPr>
      <t>)</t>
    </r>
  </si>
  <si>
    <r>
      <t>Lachgas (N</t>
    </r>
    <r>
      <rPr>
        <vertAlign val="subscript"/>
        <sz val="11"/>
        <color rgb="FF000000"/>
        <rFont val="Calibri"/>
        <family val="2"/>
      </rPr>
      <t>2</t>
    </r>
    <r>
      <rPr>
        <sz val="12"/>
        <color theme="1"/>
        <rFont val="Calibri"/>
        <family val="2"/>
        <scheme val="minor"/>
      </rPr>
      <t>O)</t>
    </r>
  </si>
  <si>
    <t>ESD/ESR</t>
  </si>
  <si>
    <r>
      <t>Finaal verbruik elektriciteit</t>
    </r>
    <r>
      <rPr>
        <vertAlign val="superscript"/>
        <sz val="11"/>
        <color rgb="FF000000"/>
        <rFont val="Calibri"/>
        <family val="2"/>
      </rPr>
      <t>3</t>
    </r>
  </si>
  <si>
    <t>Netto levering warmte</t>
  </si>
  <si>
    <r>
      <rPr>
        <vertAlign val="superscript"/>
        <sz val="11"/>
        <color rgb="FF000000"/>
        <rFont val="Calibri"/>
        <family val="2"/>
      </rPr>
      <t>3)</t>
    </r>
    <r>
      <rPr>
        <sz val="12"/>
        <color theme="1"/>
        <rFont val="Calibri"/>
        <family val="2"/>
        <scheme val="minor"/>
      </rPr>
      <t xml:space="preserve"> Inclusief elektriciteit uit eigen opwekking.</t>
    </r>
  </si>
  <si>
    <t>input_of_crude_oil (MJ)</t>
  </si>
  <si>
    <t>input_of_light (MJ)</t>
  </si>
  <si>
    <t>input_of_coal (MJ)</t>
  </si>
  <si>
    <t>input_of_lpg (MJ)</t>
  </si>
  <si>
    <t>input_of_solar_thermal (MJ)</t>
  </si>
  <si>
    <t>input_of_loss (MJ)</t>
  </si>
  <si>
    <t>input_of_useable_heat (MJ)</t>
  </si>
  <si>
    <t>input_of_bio_oil (MJ)</t>
  </si>
  <si>
    <t>input_of_bio_kerosene (MJ)</t>
  </si>
  <si>
    <t>input_of_biodiesel (MJ)</t>
  </si>
  <si>
    <t>input_of_kerosene (MJ)</t>
  </si>
  <si>
    <t>input_of_diesel (MJ)</t>
  </si>
  <si>
    <t>input_of_electricity (MJ)</t>
  </si>
  <si>
    <t>input_of_cooling (MJ)</t>
  </si>
  <si>
    <t>input_of_ambient_heat (MJ)</t>
  </si>
  <si>
    <t>input_of_hydrogen (MJ)</t>
  </si>
  <si>
    <t>input_of_network_gas (MJ)</t>
  </si>
  <si>
    <t>input_of_steam_hot_water (MJ)</t>
  </si>
  <si>
    <t>input_of_wood_pellets (MJ)</t>
  </si>
  <si>
    <t>input_of_not_defined (MJ)</t>
  </si>
  <si>
    <t>input_of_ambient_cold (MJ)</t>
  </si>
  <si>
    <t>input_of_solar_radiation (MJ)</t>
  </si>
  <si>
    <t>input_of_water (MJ)</t>
  </si>
  <si>
    <t>input_of_geothermal (MJ)</t>
  </si>
  <si>
    <t>input_of_wind (MJ)</t>
  </si>
  <si>
    <t>input_of_shipping_kms (MJ)</t>
  </si>
  <si>
    <t>input_of_lng (MJ)</t>
  </si>
  <si>
    <t>input_of_heavy_fuel_oil (MJ)</t>
  </si>
  <si>
    <t>input_of_torrefied_biomass_pellets (MJ)</t>
  </si>
  <si>
    <t>input_of_biogas (MJ)</t>
  </si>
  <si>
    <t>input_of_greengas (MJ)</t>
  </si>
  <si>
    <t>input_of_wet_biomass (MJ)</t>
  </si>
  <si>
    <t>input_of_non_biogenic_waste (MJ)</t>
  </si>
  <si>
    <t>input_of_waste_mix (MJ)</t>
  </si>
  <si>
    <t>input_of_imported_hydrogen (MJ)</t>
  </si>
  <si>
    <t>input_of_dry_biomass (MJ)</t>
  </si>
  <si>
    <t>input_of_bio_lng (MJ)</t>
  </si>
  <si>
    <t>input_of_residual_heat (MJ)</t>
  </si>
  <si>
    <t>input_of_cokes (MJ)</t>
  </si>
  <si>
    <t>input_of_bio_ethanol (MJ)</t>
  </si>
  <si>
    <t>input_of_lignite (MJ)</t>
  </si>
  <si>
    <t>input_of_oily_biomass (MJ)</t>
  </si>
  <si>
    <t>input_of_imported_electricity (MJ)</t>
  </si>
  <si>
    <t>input_of_uranium_oxide (MJ)</t>
  </si>
  <si>
    <t>input_of_gasoline (MJ)</t>
  </si>
  <si>
    <t>input_of_gas_power_fuelmix (MJ)</t>
  </si>
  <si>
    <t>input_of_coal_gas (MJ)</t>
  </si>
  <si>
    <t>input_of_natural_gas (MJ)</t>
  </si>
  <si>
    <t>input_of_biogenic_waste (MJ)</t>
  </si>
  <si>
    <t>input_of_imported_heat (MJ)</t>
  </si>
  <si>
    <t>input_of_compressed_network_gas (MJ)</t>
  </si>
  <si>
    <t>input_of_methanol (MJ)</t>
  </si>
  <si>
    <t>input_of_passenger_kms (MJ)</t>
  </si>
  <si>
    <t>input_of_freight_tonne_kms (MJ)</t>
  </si>
  <si>
    <t>input_of_lng_mix (MJ)</t>
  </si>
  <si>
    <t>input_of_diesel_mix (MJ)</t>
  </si>
  <si>
    <t>input_of_gasoline_mix (MJ)</t>
  </si>
  <si>
    <t>input_of_refinery_gas (MJ)</t>
  </si>
  <si>
    <t>output_of_crude_oil (MJ)</t>
  </si>
  <si>
    <t>output_of_light (MJ)</t>
  </si>
  <si>
    <t>output_of_coal (MJ)</t>
  </si>
  <si>
    <t>output_of_lpg (MJ)</t>
  </si>
  <si>
    <t>output_of_solar_thermal (MJ)</t>
  </si>
  <si>
    <t>output_of_loss (MJ)</t>
  </si>
  <si>
    <t>output_of_useable_heat (MJ)</t>
  </si>
  <si>
    <t>output_of_bio_oil (MJ)</t>
  </si>
  <si>
    <t>output_of_bio_kerosene (MJ)</t>
  </si>
  <si>
    <t>output_of_biodiesel (MJ)</t>
  </si>
  <si>
    <t>output_of_kerosene (MJ)</t>
  </si>
  <si>
    <t>output_of_diesel (MJ)</t>
  </si>
  <si>
    <t>output_of_electricity (MJ)</t>
  </si>
  <si>
    <t>output_of_cooling (MJ)</t>
  </si>
  <si>
    <t>output_of_ambient_heat (MJ)</t>
  </si>
  <si>
    <t>output_of_hydrogen (MJ)</t>
  </si>
  <si>
    <t>output_of_network_gas (MJ)</t>
  </si>
  <si>
    <t>output_of_steam_hot_water (MJ)</t>
  </si>
  <si>
    <t>output_of_wood_pellets (MJ)</t>
  </si>
  <si>
    <t>output_of_not_defined (MJ)</t>
  </si>
  <si>
    <t>output_of_ambient_cold (MJ)</t>
  </si>
  <si>
    <t>output_of_solar_radiation (MJ)</t>
  </si>
  <si>
    <t>output_of_water (MJ)</t>
  </si>
  <si>
    <t>output_of_geothermal (MJ)</t>
  </si>
  <si>
    <t>output_of_wind (MJ)</t>
  </si>
  <si>
    <t>output_of_shipping_kms (MJ)</t>
  </si>
  <si>
    <t>output_of_lng (MJ)</t>
  </si>
  <si>
    <t>output_of_heavy_fuel_oil (MJ)</t>
  </si>
  <si>
    <t>output_of_torrefied_biomass_pellets (MJ)</t>
  </si>
  <si>
    <t>output_of_biogas (MJ)</t>
  </si>
  <si>
    <t>output_of_greengas (MJ)</t>
  </si>
  <si>
    <t>output_of_wet_biomass (MJ)</t>
  </si>
  <si>
    <t>output_of_non_biogenic_waste (MJ)</t>
  </si>
  <si>
    <t>output_of_waste_mix (MJ)</t>
  </si>
  <si>
    <t>output_of_imported_hydrogen (MJ)</t>
  </si>
  <si>
    <t>output_of_dry_biomass (MJ)</t>
  </si>
  <si>
    <t>output_of_bio_lng (MJ)</t>
  </si>
  <si>
    <t>output_of_residual_heat (MJ)</t>
  </si>
  <si>
    <t>output_of_cokes (MJ)</t>
  </si>
  <si>
    <t>output_of_bio_ethanol (MJ)</t>
  </si>
  <si>
    <t>output_of_lignite (MJ)</t>
  </si>
  <si>
    <t>output_of_oily_biomass (MJ)</t>
  </si>
  <si>
    <t>output_of_imported_electricity (MJ)</t>
  </si>
  <si>
    <t>output_of_uranium_oxide (MJ)</t>
  </si>
  <si>
    <t>output_of_gasoline (MJ)</t>
  </si>
  <si>
    <t>output_of_gas_power_fuelmix (MJ)</t>
  </si>
  <si>
    <t>output_of_coal_gas (MJ)</t>
  </si>
  <si>
    <t>output_of_natural_gas (MJ)</t>
  </si>
  <si>
    <t>output_of_biogenic_waste (MJ)</t>
  </si>
  <si>
    <t>output_of_imported_heat (MJ)</t>
  </si>
  <si>
    <t>output_of_compressed_network_gas (MJ)</t>
  </si>
  <si>
    <t>output_of_methanol (MJ)</t>
  </si>
  <si>
    <t>output_of_passenger_kms (MJ)</t>
  </si>
  <si>
    <t>output_of_freight_tonne_kms (MJ)</t>
  </si>
  <si>
    <t>output_of_lng_mix (MJ)</t>
  </si>
  <si>
    <t>output_of_diesel_mix (MJ)</t>
  </si>
  <si>
    <t>output_of_gasoline_mix (MJ)</t>
  </si>
  <si>
    <t>output_of_refinery_gas (MJ)</t>
  </si>
  <si>
    <t>agriculture_final_demand_bio_kerosene</t>
  </si>
  <si>
    <t>agriculture_final_demand_biodiesel</t>
  </si>
  <si>
    <t>agriculture_final_demand_diesel</t>
  </si>
  <si>
    <t>agriculture_final_demand_kerosene</t>
  </si>
  <si>
    <t>agriculture_final_demand_lpg</t>
  </si>
  <si>
    <t>agriculture_final_demand_other_bio_oil</t>
  </si>
  <si>
    <t>agriculture_final_demand_other_oil</t>
  </si>
  <si>
    <t>buildings_cooling_heatpump_air_water_electricity</t>
  </si>
  <si>
    <t>buildings_final_demand_bio_kerosene</t>
  </si>
  <si>
    <t>buildings_final_demand_biodiesel</t>
  </si>
  <si>
    <t>buildings_final_demand_diesel</t>
  </si>
  <si>
    <t>buildings_final_demand_for_space_heating_hydrogen</t>
  </si>
  <si>
    <t>buildings_final_demand_hydrogen</t>
  </si>
  <si>
    <t>buildings_final_demand_kerosene</t>
  </si>
  <si>
    <t>buildings_final_demand_lpg</t>
  </si>
  <si>
    <t>buildings_final_demand_other_bio_oil</t>
  </si>
  <si>
    <t>buildings_final_demand_other_oil</t>
  </si>
  <si>
    <t>buildings_space_heater_combined_hydrogen</t>
  </si>
  <si>
    <t>buildings_space_heater_combined_hydrogen_aggregator</t>
  </si>
  <si>
    <t>buildings_space_heater_heatpump_air_water_electricity</t>
  </si>
  <si>
    <t>buildings_space_heater_heatpump_air_water_electricity_aggregator</t>
  </si>
  <si>
    <t>energy_battery_curtailed_solar_electricity</t>
  </si>
  <si>
    <t>energy_battery_curtailed_wind_electricity</t>
  </si>
  <si>
    <t>energy_battery_solar_electricity</t>
  </si>
  <si>
    <t>energy_battery_solar_pv_solar_radiation</t>
  </si>
  <si>
    <t>energy_battery_unused_electricity</t>
  </si>
  <si>
    <t>energy_battery_wind_electricity</t>
  </si>
  <si>
    <t>energy_battery_wind_turbine_inland</t>
  </si>
  <si>
    <t>energy_blastfurnace_transformation_cokes</t>
  </si>
  <si>
    <t>energy_chp_coal_gas</t>
  </si>
  <si>
    <t>energy_chp_supercritical_ccs_waste_mix</t>
  </si>
  <si>
    <t>energy_export_cokes</t>
  </si>
  <si>
    <t>energy_flexibility_flow_batteries_electricity</t>
  </si>
  <si>
    <t>energy_flexibility_solar_batteries_electricity</t>
  </si>
  <si>
    <t>energy_flexibility_wind_batteries_electricity</t>
  </si>
  <si>
    <t>energy_import_cokes</t>
  </si>
  <si>
    <t>energy_methanol_production_coal_gas</t>
  </si>
  <si>
    <t>energy_power_combined_cycle_coal_gas</t>
  </si>
  <si>
    <t>energy_power_solar_pv_offshore</t>
  </si>
  <si>
    <t>energy_power_supercritical_ccs_waste_mix</t>
  </si>
  <si>
    <t>households_final_demand_bio_kerosene</t>
  </si>
  <si>
    <t>households_final_demand_biodiesel</t>
  </si>
  <si>
    <t>households_final_demand_diesel</t>
  </si>
  <si>
    <t>households_final_demand_for_hot_water_solar_thermal_pvt</t>
  </si>
  <si>
    <t>households_final_demand_for_space_heating_solar_thermal_pvt</t>
  </si>
  <si>
    <t>households_final_demand_kerosene</t>
  </si>
  <si>
    <t>households_final_demand_lpg</t>
  </si>
  <si>
    <t>households_final_demand_other_bio_oil</t>
  </si>
  <si>
    <t>households_final_demand_other_oil</t>
  </si>
  <si>
    <t>households_final_demand_solar_thermal_pvt</t>
  </si>
  <si>
    <t>households_solar_pvt_solar_radiation</t>
  </si>
  <si>
    <t>households_space_heater_combined_hydrogen</t>
  </si>
  <si>
    <t>households_space_heater_combined_hydrogen_aggregator</t>
  </si>
  <si>
    <t>households_space_heater_heatpump_pvt_electricity</t>
  </si>
  <si>
    <t>households_space_heater_heatpump_pvt_electricity_aggregator</t>
  </si>
  <si>
    <t>households_water_heater_combined_hydrogen</t>
  </si>
  <si>
    <t>households_water_heater_combined_hydrogen_aggregator</t>
  </si>
  <si>
    <t>households_water_heater_heatpump_pvt_electricity</t>
  </si>
  <si>
    <t>households_water_heater_heatpump_pvt_electricity_aggregator</t>
  </si>
  <si>
    <t>industry_chemical_other_captured_co2_electricity</t>
  </si>
  <si>
    <t>industry_chemicals_fertilizers_external_coupling_node_non_energetic</t>
  </si>
  <si>
    <t>industry_chemicals_fertilizers_external_coupling_node_useable_heat</t>
  </si>
  <si>
    <t>industry_chemicals_fertilizers_flexibility_p2h_hydrogen_electricity</t>
  </si>
  <si>
    <t>industry_chemicals_fertilizers_flexibility_p2h_network_gas_electricity</t>
  </si>
  <si>
    <t>industry_chemicals_fertilizers_hydrogen_hybrid_heat</t>
  </si>
  <si>
    <t>industry_chemicals_fertilizers_network_gas_hybrid_heat</t>
  </si>
  <si>
    <t>industry_chemicals_refineries_captured_co2_electricity</t>
  </si>
  <si>
    <t>industry_final_demand_bio_kerosene</t>
  </si>
  <si>
    <t>industry_final_demand_biodiesel</t>
  </si>
  <si>
    <t>industry_final_demand_cokes</t>
  </si>
  <si>
    <t>industry_final_demand_cokes_non_energetic</t>
  </si>
  <si>
    <t>industry_final_demand_diesel</t>
  </si>
  <si>
    <t>industry_final_demand_for_metal_aluminium_electricity</t>
  </si>
  <si>
    <t>industry_final_demand_for_metal_aluminium_network_gas</t>
  </si>
  <si>
    <t>industry_final_demand_for_metal_cokes</t>
  </si>
  <si>
    <t>industry_final_demand_for_metal_hydrogen</t>
  </si>
  <si>
    <t>industry_final_demand_for_metal_other_metals_coal</t>
  </si>
  <si>
    <t>industry_final_demand_for_metal_other_metals_crude_oil</t>
  </si>
  <si>
    <t>industry_final_demand_for_metal_other_metals_electricity</t>
  </si>
  <si>
    <t>industry_final_demand_for_metal_other_metals_network_gas</t>
  </si>
  <si>
    <t>industry_final_demand_for_metal_other_metals_steam_hot_water</t>
  </si>
  <si>
    <t>industry_final_demand_for_metal_steel_coal</t>
  </si>
  <si>
    <t>industry_final_demand_for_metal_steel_coal_gas</t>
  </si>
  <si>
    <t>industry_final_demand_for_metal_steel_cokes</t>
  </si>
  <si>
    <t>industry_final_demand_for_metal_steel_crude_oil</t>
  </si>
  <si>
    <t>industry_final_demand_for_metal_steel_electricity</t>
  </si>
  <si>
    <t>industry_final_demand_for_metal_steel_hydrogen</t>
  </si>
  <si>
    <t>industry_final_demand_for_metal_steel_network_gas</t>
  </si>
  <si>
    <t>industry_final_demand_for_metal_steel_steam_hot_water</t>
  </si>
  <si>
    <t>industry_final_demand_for_metal_steel_wood_pellets</t>
  </si>
  <si>
    <t>industry_final_demand_for_other_cokes</t>
  </si>
  <si>
    <t>industry_final_demand_for_other_cokes_non_energetic</t>
  </si>
  <si>
    <t>industry_final_demand_for_other_non_specified_cokes</t>
  </si>
  <si>
    <t>industry_final_demand_for_other_non_specified_cokes_non_energetic</t>
  </si>
  <si>
    <t>industry_final_demand_kerosene</t>
  </si>
  <si>
    <t>industry_final_demand_lpg</t>
  </si>
  <si>
    <t>industry_final_demand_other_bio_oil</t>
  </si>
  <si>
    <t>industry_final_demand_other_oil</t>
  </si>
  <si>
    <t>industry_steel_blastfurnace_bof</t>
  </si>
  <si>
    <t>industry_steel_blastfurnace_bof_captured_co2_electricity</t>
  </si>
  <si>
    <t>industry_steel_blastfurnace_bof_production</t>
  </si>
  <si>
    <t>industry_steel_cyclonefurnace_bof</t>
  </si>
  <si>
    <t>industry_steel_cyclonefurnace_bof_captured_co2_electricity</t>
  </si>
  <si>
    <t>industry_steel_cyclonefurnace_bof_production</t>
  </si>
  <si>
    <t>industry_steel_dri_hydrogen</t>
  </si>
  <si>
    <t>industry_steel_dri_hydrogen_production</t>
  </si>
  <si>
    <t>industry_steel_dri_network_gas</t>
  </si>
  <si>
    <t>industry_steel_dri_network_gas_captured_co2_electricity</t>
  </si>
  <si>
    <t>industry_steel_dri_network_gas_production</t>
  </si>
  <si>
    <t>industry_steel_external_coupling_node</t>
  </si>
  <si>
    <t>industry_steel_external_coupling_node_captured_co2_electricity</t>
  </si>
  <si>
    <t>industry_steel_external_coupling_node_production</t>
  </si>
  <si>
    <t>industry_steel_scrap_hbi_eaf</t>
  </si>
  <si>
    <t>industry_steel_scrap_hbi_eaf_production</t>
  </si>
  <si>
    <t>industry_useful_demand_for_other_non_specified_cokes</t>
  </si>
  <si>
    <t>industry_useful_demand_for_other_non_specified_cokes_non_energetic</t>
  </si>
  <si>
    <t>transport_final_demand_for_rail_hydrogen</t>
  </si>
  <si>
    <t>transport_freight_train_using_hydrogen</t>
  </si>
  <si>
    <t>transport_passenger_train_using_hydrogen</t>
  </si>
  <si>
    <r>
      <t>SF</t>
    </r>
    <r>
      <rPr>
        <vertAlign val="subscript"/>
        <sz val="11"/>
        <color rgb="FF000000"/>
        <rFont val="Calibri"/>
        <family val="2"/>
      </rPr>
      <t>6</t>
    </r>
  </si>
  <si>
    <r>
      <rPr>
        <vertAlign val="superscript"/>
        <sz val="11"/>
        <color rgb="FF000000"/>
        <rFont val="Calibri"/>
        <family val="2"/>
      </rPr>
      <t>1)</t>
    </r>
    <r>
      <rPr>
        <sz val="12"/>
        <color theme="1"/>
        <rFont val="Calibri"/>
        <family val="2"/>
        <scheme val="minor"/>
      </rPr>
      <t xml:space="preserve"> Inclusief mobiele werktuigen, exclusief bunkerbrandstoffen voor internationale lucht- en scheepvaart.</t>
    </r>
  </si>
  <si>
    <t>Tabel 22: Energiebalans</t>
  </si>
  <si>
    <r>
      <t>Elektriciteit</t>
    </r>
    <r>
      <rPr>
        <vertAlign val="superscript"/>
        <sz val="11"/>
        <color rgb="FF000000"/>
        <rFont val="Calibri"/>
        <family val="2"/>
      </rPr>
      <t>1</t>
    </r>
  </si>
  <si>
    <r>
      <t>Nijverheid</t>
    </r>
    <r>
      <rPr>
        <vertAlign val="superscript"/>
        <sz val="11"/>
        <color rgb="FF000000"/>
        <rFont val="Calibri"/>
        <family val="2"/>
      </rPr>
      <t>2</t>
    </r>
  </si>
  <si>
    <r>
      <t>Diensten</t>
    </r>
    <r>
      <rPr>
        <vertAlign val="superscript"/>
        <sz val="11"/>
        <color rgb="FF000000"/>
        <rFont val="Calibri"/>
        <family val="2"/>
      </rPr>
      <t>2,3</t>
    </r>
  </si>
  <si>
    <r>
      <t>Mobiliteit</t>
    </r>
    <r>
      <rPr>
        <vertAlign val="superscript"/>
        <sz val="11"/>
        <color rgb="FF000000"/>
        <rFont val="Calibri"/>
        <family val="2"/>
      </rPr>
      <t>4</t>
    </r>
  </si>
  <si>
    <r>
      <t>Landbouw</t>
    </r>
    <r>
      <rPr>
        <vertAlign val="superscript"/>
        <sz val="11"/>
        <color rgb="FF000000"/>
        <rFont val="Calibri"/>
        <family val="2"/>
      </rPr>
      <t>2</t>
    </r>
  </si>
  <si>
    <r>
      <t>Broeikasgasemissies</t>
    </r>
    <r>
      <rPr>
        <vertAlign val="superscript"/>
        <sz val="11"/>
        <color rgb="FF000000"/>
        <rFont val="Calibri"/>
        <family val="2"/>
      </rPr>
      <t>5</t>
    </r>
    <r>
      <rPr>
        <sz val="12"/>
        <color theme="1"/>
        <rFont val="Calibri"/>
        <family val="2"/>
        <scheme val="minor"/>
      </rPr>
      <t xml:space="preserve"> (Mton CO</t>
    </r>
    <r>
      <rPr>
        <vertAlign val="subscript"/>
        <sz val="11"/>
        <color rgb="FF000000"/>
        <rFont val="Calibri"/>
        <family val="2"/>
      </rPr>
      <t>2-eq</t>
    </r>
    <r>
      <rPr>
        <sz val="12"/>
        <color theme="1"/>
        <rFont val="Calibri"/>
        <family val="2"/>
        <scheme val="minor"/>
      </rPr>
      <t>)</t>
    </r>
  </si>
  <si>
    <r>
      <t>Verbruikssaldo</t>
    </r>
    <r>
      <rPr>
        <vertAlign val="superscript"/>
        <sz val="11"/>
        <color rgb="FF000000"/>
        <rFont val="Calibri"/>
        <family val="2"/>
      </rPr>
      <t>6</t>
    </r>
    <r>
      <rPr>
        <sz val="12"/>
        <color theme="1"/>
        <rFont val="Calibri"/>
        <family val="2"/>
        <scheme val="minor"/>
      </rPr>
      <t xml:space="preserve"> (PJ)</t>
    </r>
  </si>
  <si>
    <r>
      <t>Olieproducten</t>
    </r>
    <r>
      <rPr>
        <vertAlign val="superscript"/>
        <sz val="11"/>
        <color rgb="FF000000"/>
        <rFont val="Calibri"/>
        <family val="2"/>
      </rPr>
      <t>7</t>
    </r>
  </si>
  <si>
    <r>
      <t>Netto geleverde warmte</t>
    </r>
    <r>
      <rPr>
        <vertAlign val="superscript"/>
        <sz val="11"/>
        <color rgb="FF000000"/>
        <rFont val="Calibri"/>
        <family val="2"/>
      </rPr>
      <t>8</t>
    </r>
  </si>
  <si>
    <t>Vaste en vloeibare biomassa</t>
  </si>
  <si>
    <r>
      <t>Niet-energetisch gebruik (PJ)</t>
    </r>
    <r>
      <rPr>
        <vertAlign val="superscript"/>
        <sz val="11"/>
        <color rgb="FF000000"/>
        <rFont val="Calibri"/>
        <family val="2"/>
      </rPr>
      <t>9</t>
    </r>
  </si>
  <si>
    <r>
      <t>Inzet voor elektriciteit/WKK-omzetting</t>
    </r>
    <r>
      <rPr>
        <vertAlign val="superscript"/>
        <sz val="11"/>
        <color rgb="FF000000"/>
        <rFont val="Calibri"/>
        <family val="2"/>
      </rPr>
      <t>10</t>
    </r>
    <r>
      <rPr>
        <sz val="12"/>
        <color theme="1"/>
        <rFont val="Calibri"/>
        <family val="2"/>
        <scheme val="minor"/>
      </rPr>
      <t xml:space="preserve"> (PJ)</t>
    </r>
  </si>
  <si>
    <r>
      <t>Productie elektriciteit uit elektriciteit/WKK-omzetting</t>
    </r>
    <r>
      <rPr>
        <vertAlign val="superscript"/>
        <sz val="11"/>
        <color rgb="FF000000"/>
        <rFont val="Calibri"/>
        <family val="2"/>
      </rPr>
      <t>10</t>
    </r>
    <r>
      <rPr>
        <sz val="12"/>
        <color theme="1"/>
        <rFont val="Calibri"/>
        <family val="2"/>
        <scheme val="minor"/>
      </rPr>
      <t xml:space="preserve"> (PJ)</t>
    </r>
  </si>
  <si>
    <r>
      <t>Finaal en eigen verbruik elektriciteit</t>
    </r>
    <r>
      <rPr>
        <vertAlign val="superscript"/>
        <sz val="11"/>
        <color rgb="FF000000"/>
        <rFont val="Calibri"/>
        <family val="2"/>
      </rPr>
      <t>11</t>
    </r>
    <r>
      <rPr>
        <sz val="12"/>
        <color theme="1"/>
        <rFont val="Calibri"/>
        <family val="2"/>
        <scheme val="minor"/>
      </rPr>
      <t xml:space="preserve"> (PJ)</t>
    </r>
  </si>
  <si>
    <r>
      <rPr>
        <vertAlign val="superscript"/>
        <sz val="11"/>
        <color rgb="FF000000"/>
        <rFont val="Calibri"/>
        <family val="2"/>
      </rPr>
      <t>1)</t>
    </r>
    <r>
      <rPr>
        <sz val="12"/>
        <color theme="1"/>
        <rFont val="Calibri"/>
        <family val="2"/>
        <scheme val="minor"/>
      </rPr>
      <t xml:space="preserve"> Productie en distributie van en handel in elektriciteit, aardgas, stoom en gekoelde lucht</t>
    </r>
  </si>
  <si>
    <r>
      <rPr>
        <vertAlign val="superscript"/>
        <sz val="11"/>
        <color rgb="FF000000"/>
        <rFont val="Calibri"/>
        <family val="2"/>
      </rPr>
      <t xml:space="preserve">2) </t>
    </r>
    <r>
      <rPr>
        <sz val="12"/>
        <color theme="1"/>
        <rFont val="Calibri"/>
        <family val="2"/>
        <scheme val="minor"/>
      </rPr>
      <t>Exclusief mobiele werktuigen</t>
    </r>
  </si>
  <si>
    <r>
      <rPr>
        <vertAlign val="superscript"/>
        <sz val="11"/>
        <color rgb="FF000000"/>
        <rFont val="Calibri"/>
        <family val="2"/>
      </rPr>
      <t>3)</t>
    </r>
    <r>
      <rPr>
        <sz val="12"/>
        <color theme="1"/>
        <rFont val="Calibri"/>
        <family val="2"/>
        <scheme val="minor"/>
      </rPr>
      <t xml:space="preserve"> De dienstensector bevat naast gebouwen in deze sector ook de oliehandel. Bij de oliehandel worden nog verschillende oliesoorten en biobrandstoffen gemixed voor gebruik bij de eindgebruiker. Hierdoor zijn in de balansen t/m 2020 een hoog verbruik van olie en vaste en vloeibare biomassa zichtbaar. In de projecties gebeurd dit ook, maar is dit niet zichtbaar bij een specifieke sector.</t>
    </r>
  </si>
  <si>
    <r>
      <rPr>
        <vertAlign val="superscript"/>
        <sz val="11"/>
        <color rgb="FF000000"/>
        <rFont val="Calibri"/>
        <family val="2"/>
      </rPr>
      <t>4)</t>
    </r>
    <r>
      <rPr>
        <sz val="12"/>
        <color theme="1"/>
        <rFont val="Calibri"/>
        <family val="2"/>
        <scheme val="minor"/>
      </rPr>
      <t xml:space="preserve"> Inclusief mobiele werktuigen</t>
    </r>
  </si>
  <si>
    <r>
      <rPr>
        <vertAlign val="superscript"/>
        <sz val="11"/>
        <color rgb="FF000000"/>
        <rFont val="Calibri"/>
        <family val="2"/>
      </rPr>
      <t>5)</t>
    </r>
    <r>
      <rPr>
        <sz val="12"/>
        <color theme="1"/>
        <rFont val="Calibri"/>
        <family val="2"/>
        <scheme val="minor"/>
      </rPr>
      <t xml:space="preserve"> De hiergenoemde emissies zijn berekend op basis van de GWP-waardes uit het Fifth Assesment Report (AR5) van het IPCC. </t>
    </r>
  </si>
  <si>
    <r>
      <rPr>
        <vertAlign val="superscript"/>
        <sz val="11"/>
        <color rgb="FF000000"/>
        <rFont val="Calibri"/>
        <family val="2"/>
      </rPr>
      <t>6)</t>
    </r>
    <r>
      <rPr>
        <sz val="12"/>
        <color theme="1"/>
        <rFont val="Calibri"/>
        <family val="2"/>
        <scheme val="minor"/>
      </rPr>
      <t xml:space="preserve"> De totale hoeveelheid energie in petajoule die per saldo is verbruikt binnen een sector. Dit getal kan negatief zijn als er in de sector minder energie verbruikt wordt als er wordt geproduceerd. Het CBS noemt dit het totaal verbruik.</t>
    </r>
  </si>
  <si>
    <r>
      <rPr>
        <vertAlign val="superscript"/>
        <sz val="11"/>
        <color rgb="FF000000"/>
        <rFont val="Calibri"/>
        <family val="2"/>
      </rPr>
      <t>7)</t>
    </r>
    <r>
      <rPr>
        <sz val="12"/>
        <color theme="1"/>
        <rFont val="Calibri"/>
        <family val="2"/>
        <scheme val="minor"/>
      </rPr>
      <t xml:space="preserve"> Inclusief bijgemengde biobrandstoffen</t>
    </r>
  </si>
  <si>
    <r>
      <rPr>
        <vertAlign val="superscript"/>
        <sz val="11"/>
        <color rgb="FF000000"/>
        <rFont val="Calibri"/>
        <family val="2"/>
      </rPr>
      <t>8)</t>
    </r>
    <r>
      <rPr>
        <sz val="12"/>
        <color theme="1"/>
        <rFont val="Calibri"/>
        <family val="2"/>
        <scheme val="minor"/>
      </rPr>
      <t xml:space="preserve"> Indien de netto levering negatief is, wordt er per saldo meer warmte of elektriciteit geleverd aan andere sectoren dan de sector zelf geleverd krijgt. Bij een positief getal kan er nog steeds sprake zijn van dat de sector warmte of elektriciteit levert aan anderen, maar dat er per saldo meer warmte of elektriciteit geleverd wordt aan de sector.</t>
    </r>
  </si>
  <si>
    <r>
      <rPr>
        <vertAlign val="superscript"/>
        <sz val="11"/>
        <color rgb="FF000000"/>
        <rFont val="Calibri"/>
        <family val="2"/>
      </rPr>
      <t>9)</t>
    </r>
    <r>
      <rPr>
        <sz val="12"/>
        <color theme="1"/>
        <rFont val="Calibri"/>
        <family val="2"/>
        <scheme val="minor"/>
      </rPr>
      <t xml:space="preserve"> Het finaal gebruik van energie bij een productieproces waarbij de voor het productieproces gebruikte energie in het product aanwezig blijft en het ontstane product zelf geen energiedrager is. Niet-energetisch finaal gebruik is dus het verbruik van een energiedrager voor het maken van een product dat geen energiedrager is (bijvoorbeeld norit, plastic of kunstmest).</t>
    </r>
  </si>
  <si>
    <r>
      <rPr>
        <vertAlign val="superscript"/>
        <sz val="11"/>
        <color rgb="FF000000"/>
        <rFont val="Calibri"/>
        <family val="2"/>
      </rPr>
      <t>10)</t>
    </r>
    <r>
      <rPr>
        <sz val="12"/>
        <color theme="1"/>
        <rFont val="Calibri"/>
        <family val="2"/>
        <scheme val="minor"/>
      </rPr>
      <t xml:space="preserve"> Exclusief windenergie en zonne-energie</t>
    </r>
  </si>
  <si>
    <r>
      <rPr>
        <vertAlign val="superscript"/>
        <sz val="11"/>
        <color rgb="FF000000"/>
        <rFont val="Calibri"/>
        <family val="2"/>
      </rPr>
      <t>11)</t>
    </r>
    <r>
      <rPr>
        <sz val="12"/>
        <color theme="1"/>
        <rFont val="Calibri"/>
        <family val="2"/>
        <scheme val="minor"/>
      </rPr>
      <t xml:space="preserve"> Inclusief eigen opwekking van elektriciteit</t>
    </r>
  </si>
  <si>
    <r>
      <t>Diensten</t>
    </r>
    <r>
      <rPr>
        <vertAlign val="superscript"/>
        <sz val="11"/>
        <color rgb="FF000000"/>
        <rFont val="Calibri"/>
        <family val="2"/>
      </rPr>
      <t>2</t>
    </r>
  </si>
  <si>
    <r>
      <rPr>
        <vertAlign val="superscript"/>
        <sz val="11"/>
        <color rgb="FF000000"/>
        <rFont val="Calibri"/>
        <family val="2"/>
      </rPr>
      <t>3)</t>
    </r>
    <r>
      <rPr>
        <sz val="12"/>
        <color theme="1"/>
        <rFont val="Calibri"/>
        <family val="2"/>
        <scheme val="minor"/>
      </rPr>
      <t xml:space="preserve"> Inclusief mobiele werktuigen</t>
    </r>
  </si>
  <si>
    <r>
      <rPr>
        <vertAlign val="superscript"/>
        <sz val="11"/>
        <color rgb="FF000000"/>
        <rFont val="Calibri"/>
        <family val="2"/>
      </rPr>
      <t>6)</t>
    </r>
    <r>
      <rPr>
        <sz val="12"/>
        <color theme="1"/>
        <rFont val="Calibri"/>
        <family val="2"/>
        <scheme val="minor"/>
      </rPr>
      <t xml:space="preserve"> Inclusief bijgemengde biobrandstoffen</t>
    </r>
  </si>
  <si>
    <r>
      <rPr>
        <vertAlign val="superscript"/>
        <sz val="11"/>
        <color rgb="FF000000"/>
        <rFont val="Calibri"/>
        <family val="2"/>
      </rPr>
      <t>7)</t>
    </r>
    <r>
      <rPr>
        <sz val="12"/>
        <color theme="1"/>
        <rFont val="Calibri"/>
        <family val="2"/>
        <scheme val="minor"/>
      </rPr>
      <t xml:space="preserve"> Indien de netto levering negatief is, wordt er per saldo meer warmte of elektriciteit geleverd aan andere sectoren dan de sector zelf geleverd krijgt. Bij een positief getal kan er nog steeds sprake zijn van dat de sector warmte of elektriciteit levert aan anderen, maar dat er per saldo meer warmte of elektriciteit geleverd wordt aan de sector.</t>
    </r>
  </si>
  <si>
    <r>
      <t>8)</t>
    </r>
    <r>
      <rPr>
        <sz val="12"/>
        <color theme="1"/>
        <rFont val="Calibri"/>
        <family val="2"/>
        <scheme val="minor"/>
      </rPr>
      <t xml:space="preserve"> Het finaal gebruik van energie bij een productieproces waarbij de voor het productieproces gebruikte energie in het product aanwezig blijft en het ontstane product zelf geen energiedrager is. Niet-energetisch finaal gebruik is dus het verbruik van een energiedrager voor het maken van een product dat geen energiedrager is (bijvoorbeeld norit, plastic of kunstmest).</t>
    </r>
  </si>
  <si>
    <r>
      <t>9)</t>
    </r>
    <r>
      <rPr>
        <sz val="12"/>
        <color theme="1"/>
        <rFont val="Calibri"/>
        <family val="2"/>
        <scheme val="minor"/>
      </rPr>
      <t xml:space="preserve"> Exclusief windenergie en zonne-energie</t>
    </r>
  </si>
  <si>
    <r>
      <t>10)</t>
    </r>
    <r>
      <rPr>
        <sz val="12"/>
        <color theme="1"/>
        <rFont val="Calibri"/>
        <family val="2"/>
        <scheme val="minor"/>
      </rPr>
      <t xml:space="preserve"> Inclusief eigen opwekking van elektriciteit</t>
    </r>
  </si>
  <si>
    <r>
      <t>Elektriciteit</t>
    </r>
    <r>
      <rPr>
        <vertAlign val="superscript"/>
        <sz val="11"/>
        <color rgb="FF000000"/>
        <rFont val="Calibri"/>
        <family val="2"/>
      </rPr>
      <t>2</t>
    </r>
  </si>
  <si>
    <r>
      <t>Statistisch verschil</t>
    </r>
    <r>
      <rPr>
        <vertAlign val="superscript"/>
        <sz val="11"/>
        <color rgb="FF000000"/>
        <rFont val="Calibri"/>
        <family val="2"/>
      </rPr>
      <t>2</t>
    </r>
  </si>
  <si>
    <r>
      <t>Invoersaldo</t>
    </r>
    <r>
      <rPr>
        <vertAlign val="superscript"/>
        <sz val="11"/>
        <color rgb="FF000000"/>
        <rFont val="Calibri"/>
        <family val="2"/>
      </rPr>
      <t>1</t>
    </r>
  </si>
  <si>
    <r>
      <rPr>
        <vertAlign val="superscript"/>
        <sz val="11"/>
        <color rgb="FF000000"/>
        <rFont val="Calibri"/>
        <family val="2"/>
      </rPr>
      <t>1)</t>
    </r>
    <r>
      <rPr>
        <sz val="12"/>
        <color theme="1"/>
        <rFont val="Calibri"/>
        <family val="2"/>
        <scheme val="minor"/>
      </rPr>
      <t xml:space="preserve"> Een negatief getal is per saldo meer uitvoer dan invoer.</t>
    </r>
  </si>
  <si>
    <r>
      <t>Waterkracht genormaliseerd</t>
    </r>
    <r>
      <rPr>
        <vertAlign val="superscript"/>
        <sz val="11"/>
        <color rgb="FF000000"/>
        <rFont val="Calibri"/>
        <family val="2"/>
      </rPr>
      <t>1</t>
    </r>
  </si>
  <si>
    <r>
      <rPr>
        <vertAlign val="superscript"/>
        <sz val="11"/>
        <color rgb="FF000000"/>
        <rFont val="Calibri"/>
        <family val="2"/>
      </rPr>
      <t>1)</t>
    </r>
    <r>
      <rPr>
        <sz val="12"/>
        <color theme="1"/>
        <rFont val="Calibri"/>
        <family val="2"/>
        <scheme val="minor"/>
      </rPr>
      <t xml:space="preserve"> Volgens procedure uit Richtlijn Hernieuwbare Energie.</t>
    </r>
  </si>
  <si>
    <t>ETM 2030</t>
  </si>
  <si>
    <t>ETM 2019</t>
  </si>
  <si>
    <t>Absoluut verschil</t>
  </si>
  <si>
    <t>Correctie voor WKK, aardgas van vraag afgehaald, elektriciteit en warmte opgeteld.</t>
  </si>
  <si>
    <t>Totaal inzet voor elektriciteit / WKK omzettin</t>
  </si>
  <si>
    <t>Biobenzine</t>
  </si>
  <si>
    <t>KEV2019</t>
  </si>
  <si>
    <t>Correctie verschuiving biodiesel en biobenzine naar 'biomassa'</t>
  </si>
  <si>
    <t>Finale vraag (PJ)</t>
  </si>
  <si>
    <t>non-energetische olie in mobiliteit</t>
  </si>
  <si>
    <t>Correctie voor non-energetische deel olie</t>
  </si>
  <si>
    <t>Gebouwen/Diensten</t>
  </si>
  <si>
    <t>Uit ondertitel EB 2019: 3) De dienstensector bevat naast gebouwen in deze sector ook de oliehandel. Bij de oliehandel worden nog verschillende oliesoorten en biobrandstoffen gemixed voor gebruik bij de eindgebruiker. Hierdoor zijn in de balansen t/m 2020 een hoog verbruik van olie en vaste en vloeibare biomassa zichtbaar. In de projecties gebeurd dit ook, maar is dit niet zichtbaar bij een specifieke sector.</t>
  </si>
  <si>
    <t>Correctie voor oliehandel en bijmenging biobrandstoffen</t>
  </si>
  <si>
    <t>Biomassa volgens tabel 10b</t>
  </si>
  <si>
    <t>Correctie door overig buiten scope te zetten, waardes onder 'hide' in rij L. Het is niet helder om welke dragers dit gaat. Het gaat om ca 46 PJ.</t>
  </si>
  <si>
    <t>Totaal inzet voor elektriciteit / WKK omzetting</t>
  </si>
  <si>
    <t>Elektriciteitsproductie</t>
  </si>
  <si>
    <t>Warmteproductie</t>
  </si>
  <si>
    <t>EB KEV2030</t>
  </si>
  <si>
    <t>Omgevingswarmte</t>
  </si>
  <si>
    <t xml:space="preserve">Correctie voor omgevingswarmte, in de KEV opgeteld bij warmte in het ETM niet. </t>
  </si>
  <si>
    <t>Correctie voor verschuiving Datacenters van gebouwen naar industrie</t>
  </si>
  <si>
    <t>Datacenters</t>
  </si>
  <si>
    <t>Eigen opwek zon op dak ETM</t>
  </si>
  <si>
    <t>Eigen opwek zon op dak KEV</t>
  </si>
  <si>
    <t>Verschil</t>
  </si>
  <si>
    <t>Correctie voor mogelijke overschatting in ETM van eigen gebruik zon op dak en overschatting elektriciteit in 2019</t>
  </si>
  <si>
    <t>a</t>
  </si>
  <si>
    <t>b</t>
  </si>
  <si>
    <t>c</t>
  </si>
  <si>
    <t>d</t>
  </si>
  <si>
    <t>e</t>
  </si>
  <si>
    <t>Finale energetische vraag (PJ)</t>
  </si>
  <si>
    <t>Tabel 1: Demografische ontwikkelingen (zowel vastgesteld beleid als vastgesteld en voorgenomen beleid) met peildatum 1 januari betreffende jaar</t>
  </si>
  <si>
    <t>Bevolking (miljoen)</t>
  </si>
  <si>
    <r>
      <t>Potentiële beroepsbevolking</t>
    </r>
    <r>
      <rPr>
        <vertAlign val="superscript"/>
        <sz val="11"/>
        <color rgb="FF000000"/>
        <rFont val="Calibri"/>
        <family val="2"/>
      </rPr>
      <t>1</t>
    </r>
    <r>
      <rPr>
        <sz val="12"/>
        <color theme="1"/>
        <rFont val="Calibri"/>
        <family val="2"/>
        <scheme val="minor"/>
      </rPr>
      <t xml:space="preserve"> (miljoen)</t>
    </r>
  </si>
  <si>
    <t>Particuliere huishoudens (miljoen)</t>
  </si>
  <si>
    <t>wv eenpersoonshuishoudens (miljoen)</t>
  </si>
  <si>
    <t>Gemiddelde huishoudensgrootte</t>
  </si>
  <si>
    <r>
      <rPr>
        <vertAlign val="superscript"/>
        <sz val="11"/>
        <color rgb="FF000000"/>
        <rFont val="Calibri"/>
        <family val="2"/>
      </rPr>
      <t>1)</t>
    </r>
    <r>
      <rPr>
        <sz val="12"/>
        <color theme="1"/>
        <rFont val="Calibri"/>
        <family val="2"/>
        <scheme val="minor"/>
      </rPr>
      <t xml:space="preserve"> De potentiële beroepsbevolking bestaat uit alle personen tussen 15 jaar en de AOW-leeftijd.</t>
    </r>
  </si>
  <si>
    <t>Tabel_1_Demografie</t>
  </si>
  <si>
    <t>Waarde 2019</t>
  </si>
  <si>
    <t>Aantal woningen</t>
  </si>
  <si>
    <t>Woningen met hybride WP</t>
  </si>
  <si>
    <t>Aangenomen is dat de meerderheid van de gloeilampen voor 2030 stuk zijn gegaan en zijn vervangen met LED</t>
  </si>
  <si>
    <t>Nieuwbouw</t>
  </si>
  <si>
    <t>Renovatie bestaande woningen</t>
  </si>
  <si>
    <t>Warmtelevering</t>
  </si>
  <si>
    <t>All-electric</t>
  </si>
  <si>
    <t>% van woningen</t>
  </si>
  <si>
    <t/>
  </si>
  <si>
    <t>Aantallen</t>
  </si>
  <si>
    <t>Totaal aantal woningen 2030</t>
  </si>
  <si>
    <t>relatief aandeel in technologie</t>
  </si>
  <si>
    <t>Luchtwartepomp</t>
  </si>
  <si>
    <t>Verdeling</t>
  </si>
  <si>
    <t>Inschatting op basis van figuur Fig_5_8_025g_kev21_01_nl</t>
  </si>
  <si>
    <t>A10</t>
  </si>
  <si>
    <t>A11</t>
  </si>
  <si>
    <t>Gelijk aan warmtetechnologiën</t>
  </si>
  <si>
    <t>Vloeroppervlak 2019</t>
  </si>
  <si>
    <t>Vloeroppervlak 2030</t>
  </si>
  <si>
    <t>slider_key</t>
  </si>
  <si>
    <t>A12</t>
  </si>
  <si>
    <t>Totaal ICT en datacenters ETM 2019</t>
  </si>
  <si>
    <t>Deel datacenters 2019</t>
  </si>
  <si>
    <t>Overige deel</t>
  </si>
  <si>
    <t>Groei</t>
  </si>
  <si>
    <t>HR combiketel (waterstof)</t>
  </si>
  <si>
    <t>mln kilometer</t>
  </si>
  <si>
    <t>% groei/jaar</t>
  </si>
  <si>
    <t>% Elektrische auto's</t>
  </si>
  <si>
    <t>Reizigerskilometers groeien met 0.9% per jaar</t>
  </si>
  <si>
    <t xml:space="preserve">Sluitpost. </t>
  </si>
  <si>
    <t>Tabellenbijlage 11b - Geen waterstofgebruik in KEV2030.</t>
  </si>
  <si>
    <t>Geen data en afgerond naar 0</t>
  </si>
  <si>
    <t>Technologie busjes</t>
  </si>
  <si>
    <t>Aantal bestelbusjes NL</t>
  </si>
  <si>
    <t>Miljoen</t>
  </si>
  <si>
    <t>https://www.cbs.nl/nl-nl/visualisaties/verkeer-en-vervoer/vervoermiddelen-en-infrastructuur/bestelautos</t>
  </si>
  <si>
    <t>% elektrisch in 2030</t>
  </si>
  <si>
    <t xml:space="preserve">Gebruikt om finaal gebruik te matchen. </t>
  </si>
  <si>
    <t>factor</t>
  </si>
  <si>
    <t>A13</t>
  </si>
  <si>
    <t>Omgevingswarmte vraag 2030 huishoudens KEV</t>
  </si>
  <si>
    <t>Relatieve WEQ warmtepomp</t>
  </si>
  <si>
    <t>A14</t>
  </si>
  <si>
    <t>Relatieve WEQ Warmtenet</t>
  </si>
  <si>
    <t>Warmtenet vraag 2030 huishoudens KEV</t>
  </si>
  <si>
    <t>A3 &amp; A13</t>
  </si>
  <si>
    <t>A5 en A13</t>
  </si>
  <si>
    <t>Slider key</t>
  </si>
  <si>
    <t>Energievraag Landbouw</t>
  </si>
  <si>
    <t>%/jaar</t>
  </si>
  <si>
    <t>Olieketel</t>
  </si>
  <si>
    <t>WKO</t>
  </si>
  <si>
    <t>Waterstofketel</t>
  </si>
  <si>
    <t>Geothermisch</t>
  </si>
  <si>
    <t>Soms lijken er absoluut grote afwijkingen maar gaat het om minder dan enkele procenten op het totaal.</t>
  </si>
  <si>
    <t>Soms lijken er relatief grote afwijkingen maar gaat het om minder dan enkele PJ's.</t>
  </si>
  <si>
    <t>"Door intensiever gebruik van internet zal het elektriciteitsverbruik van datacenters stijgen van 8 petajoule in 2020 naar 12 petajoule in 2030"</t>
  </si>
  <si>
    <t>Overige ICT</t>
  </si>
  <si>
    <t>Aanbod</t>
  </si>
  <si>
    <t>Kolencentrales</t>
  </si>
  <si>
    <t>Poederkolen</t>
  </si>
  <si>
    <t>Poederkolen met bijstook</t>
  </si>
  <si>
    <t>Kolenvergassing</t>
  </si>
  <si>
    <t>Kolen conventioneel</t>
  </si>
  <si>
    <t>Kolencentrale met warmtelevering (WKK)</t>
  </si>
  <si>
    <t>Bijstookkolencentrale met warmtelevering (WKK)</t>
  </si>
  <si>
    <t>Gascentrales</t>
  </si>
  <si>
    <t>Gas STEG</t>
  </si>
  <si>
    <t>Gasturbine</t>
  </si>
  <si>
    <t>Gas conventioneel</t>
  </si>
  <si>
    <t>Gasmotor</t>
  </si>
  <si>
    <t>Grootschalige gascentrale met warmtelevering (WKK)</t>
  </si>
  <si>
    <t>Kleinschalige gascentrale met warmtelevering (WKK)</t>
  </si>
  <si>
    <t>Oliecentrales</t>
  </si>
  <si>
    <t>Oliecentrale</t>
  </si>
  <si>
    <t>Dieselgenerator</t>
  </si>
  <si>
    <t>Kern conventioneel</t>
  </si>
  <si>
    <t>Kern 3e Gen</t>
  </si>
  <si>
    <t>Kerncentrales</t>
  </si>
  <si>
    <t xml:space="preserve">regelbaar (=0) / niet-regelbaar (=1) </t>
  </si>
  <si>
    <t>Toggle (0/1)</t>
  </si>
  <si>
    <t>Hernieuwbare elektriciteit</t>
  </si>
  <si>
    <t>Windmolens</t>
  </si>
  <si>
    <t>Aan kust</t>
  </si>
  <si>
    <t>Op land met batterijsysteem</t>
  </si>
  <si>
    <t>Zonne-energie</t>
  </si>
  <si>
    <t>Zonnecentrales PV op zee</t>
  </si>
  <si>
    <t>Rivier</t>
  </si>
  <si>
    <t>Biomassacentrales</t>
  </si>
  <si>
    <t>Afvalverbrandingscenrales</t>
  </si>
  <si>
    <t>Waterstofcentrales</t>
  </si>
  <si>
    <t>Biomassa WKK</t>
  </si>
  <si>
    <t>Biogas WKK</t>
  </si>
  <si>
    <t>Afvalverbranding</t>
  </si>
  <si>
    <t>Afval-WKK</t>
  </si>
  <si>
    <t>Waterstofturbine</t>
  </si>
  <si>
    <t>Waterstofcentrale (STEG)</t>
  </si>
  <si>
    <t>Geothermisch elektrisch</t>
  </si>
  <si>
    <t>Zon op woningen</t>
  </si>
  <si>
    <t>Zon op diensten</t>
  </si>
  <si>
    <t>Zonnecentrales PV op land</t>
  </si>
  <si>
    <t>Zonnecentrales PV met batterijsysteem</t>
  </si>
  <si>
    <t>Opgesteld elektrisch vermogen</t>
  </si>
  <si>
    <t>Aardgas centraal</t>
  </si>
  <si>
    <t>Aardgas decentraal</t>
  </si>
  <si>
    <t>Wind op land</t>
  </si>
  <si>
    <t>Wind op zee</t>
  </si>
  <si>
    <t>Steenkool</t>
  </si>
  <si>
    <t>Realisatie</t>
  </si>
  <si>
    <t>Raming vastgesteld en voorgenomen beleid</t>
  </si>
  <si>
    <t>gigawatt</t>
  </si>
  <si>
    <t>Realisatie is inclusief centrales die tijdelijk zijn stilgelegd</t>
  </si>
  <si>
    <t>De verdeling naar land en kust losgelaten. Deze verdeling maakt de KEV niet. Aan de kust is ook 'op land'.</t>
  </si>
  <si>
    <t>Verdeling naar zon op dak huishoudens, diensten en veld.</t>
  </si>
  <si>
    <t>Instelling schuifje</t>
  </si>
  <si>
    <t>Vollasturen</t>
  </si>
  <si>
    <t>Weersomstandigheden</t>
  </si>
  <si>
    <t>Temperatuur</t>
  </si>
  <si>
    <t>Wind aan de kust</t>
  </si>
  <si>
    <t>Zon-PV</t>
  </si>
  <si>
    <t>Op 0 gezet. Gaat er van uit dat kerncentrales tot zekere hoogte regelbaar zijn.</t>
  </si>
  <si>
    <t>Bronnen warmtenet</t>
  </si>
  <si>
    <t>Buitentemperatuur</t>
  </si>
  <si>
    <t>Gas WKK (STEG)</t>
  </si>
  <si>
    <t>Gasturbine-WKK</t>
  </si>
  <si>
    <t>Gasmotor-WKK</t>
  </si>
  <si>
    <t>Kolen-WKK</t>
  </si>
  <si>
    <t>Kolenketel</t>
  </si>
  <si>
    <t>graden Celsius</t>
  </si>
  <si>
    <t>Kosten &amp; efficencies</t>
  </si>
  <si>
    <t>Brandstofprijzen</t>
  </si>
  <si>
    <t>€/MWh</t>
  </si>
  <si>
    <t>Fossiele brandstofprijzen</t>
  </si>
  <si>
    <t>Berekend op basis van vermogen en productie</t>
  </si>
  <si>
    <t>Biokolen en bio-olie in energiecentrales</t>
  </si>
  <si>
    <t>Netwerkgas</t>
  </si>
  <si>
    <t>Bio-olie</t>
  </si>
  <si>
    <t>Flexibiliteit</t>
  </si>
  <si>
    <t>Import/export</t>
  </si>
  <si>
    <t>Interconnectiecapaciteit</t>
  </si>
  <si>
    <t>CO2 uitstoot - Huidige import</t>
  </si>
  <si>
    <t>CO2 uitstoot - Toekomstige import</t>
  </si>
  <si>
    <t>CO2-emissies van geïmporteerde waterstof</t>
  </si>
  <si>
    <t>Huidige import</t>
  </si>
  <si>
    <t>Toekomstige import</t>
  </si>
  <si>
    <t>Uitgaande van 350 Wp per paneel en omvang 1.6 m2 en gemiddelde instraling 1000W/m2</t>
  </si>
  <si>
    <t>Gemiddelde temperatuur 2020</t>
  </si>
  <si>
    <t>KEV:</t>
  </si>
  <si>
    <t>KNMI:</t>
  </si>
  <si>
    <t>Minimaal voorspelde temperatuur 2050</t>
  </si>
  <si>
    <t>Maximaal voorspelde temperatuur 2050</t>
  </si>
  <si>
    <t>Minimale stijging 2030</t>
  </si>
  <si>
    <t>Maximale stijging 2030</t>
  </si>
  <si>
    <t>https://www.knmi.nl/nederland-nu/KNMI14_klimaatscenarios/temperatuur</t>
  </si>
  <si>
    <t>Staal</t>
  </si>
  <si>
    <t xml:space="preserve">Correcties aan KEV energiebalans om vergelijkbaar te kunnen maken met de finale vraag in het ETM. </t>
  </si>
  <si>
    <t>final_demand_of_coal_and_derivatives_in_households</t>
  </si>
  <si>
    <t>final_demand_of_coal_and_derivatives_in_transport</t>
  </si>
  <si>
    <t>final_demand_of_coal_and_derivatives_in_agriculture</t>
  </si>
  <si>
    <t>final_demand_of_coal_and_derivatives_in_other</t>
  </si>
  <si>
    <t>final_demand_of_coal_and_derivatives_in_buildings</t>
  </si>
  <si>
    <t>final_demand_of_electricity_in_buildings</t>
  </si>
  <si>
    <t>final_demand_of_electricity_in_other</t>
  </si>
  <si>
    <t>final_demand_of_electricity_in_agriculture</t>
  </si>
  <si>
    <t>final_demand_of_electricity_in_households</t>
  </si>
  <si>
    <t>final_demand_of_electricity_in_industry</t>
  </si>
  <si>
    <t>final_demand_of_electricity_in_transport</t>
  </si>
  <si>
    <t>final_demand_of_natural_gas_and_derivatives_in_industry</t>
  </si>
  <si>
    <t>final_demand_of_natural_gas_and_derivatives_in_households</t>
  </si>
  <si>
    <t>final_demand_of_natural_gas_and_derivatives_in_transport</t>
  </si>
  <si>
    <t>final_demand_of_natural_gas_and_derivatives_in_agriculture</t>
  </si>
  <si>
    <t>final_demand_of_natural_gas_and_derivatives_in_other</t>
  </si>
  <si>
    <t>final_demand_of_natural_gas_and_derivatives_in_buildings</t>
  </si>
  <si>
    <t>final_demand_of_heat_in_other</t>
  </si>
  <si>
    <t>final_demand_of_heat_in_agriculture</t>
  </si>
  <si>
    <t>final_demand_of_heat_in_households</t>
  </si>
  <si>
    <t>final_demand_of_heat_in_industry</t>
  </si>
  <si>
    <t>final_demand_of_heat_in_transport</t>
  </si>
  <si>
    <t>final_demand_of_heat_in_buildings</t>
  </si>
  <si>
    <t>final_demand_of_oil_and_derivatives_in_industry</t>
  </si>
  <si>
    <t>final_demand_of_oil_and_derivatives_in_households</t>
  </si>
  <si>
    <t>final_demand_of_oil_and_derivatives_in_transport</t>
  </si>
  <si>
    <t>final_demand_of_oil_and_derivatives_in_agriculture</t>
  </si>
  <si>
    <t>final_demand_of_oil_and_derivatives_in_other</t>
  </si>
  <si>
    <t>final_demand_of_oil_and_derivatives_in_buildings</t>
  </si>
  <si>
    <t>final_demand_of_solar_in_industry</t>
  </si>
  <si>
    <t>final_demand_of_solar_in_households</t>
  </si>
  <si>
    <t>final_demand_of_solar_in_transport</t>
  </si>
  <si>
    <t>final_demand_of_solar_in_agriculture</t>
  </si>
  <si>
    <t>final_demand_of_solar_in_other</t>
  </si>
  <si>
    <t>final_demand_of_solar_in_buildings</t>
  </si>
  <si>
    <t>final_demand_of_geothermal_in_industry</t>
  </si>
  <si>
    <t>final_demand_of_geothermal_in_households</t>
  </si>
  <si>
    <t>final_demand_of_geothermal_in_transport</t>
  </si>
  <si>
    <t>final_demand_of_geothermal_in_agriculture</t>
  </si>
  <si>
    <t>final_demand_of_geothermal_in_other</t>
  </si>
  <si>
    <t>final_demand_of_geothermal_in_buildings</t>
  </si>
  <si>
    <t>final_demand_of_hydrogen_in_agriculture</t>
  </si>
  <si>
    <t>final_demand_of_hydrogen_in_buildings</t>
  </si>
  <si>
    <t>final_demand_of_hydrogen_in_households</t>
  </si>
  <si>
    <t>final_demand_of_hydrogen_in_industry</t>
  </si>
  <si>
    <t>final_demand_of_hydrogen_in_other</t>
  </si>
  <si>
    <t>final_demand_of_hydrogen_in_transport</t>
  </si>
  <si>
    <t>final_demand_of_hydrogen_in_energy</t>
  </si>
  <si>
    <t>final_demand_of_solar_in_energy</t>
  </si>
  <si>
    <t>final_demand_of_geothermal_in_energy</t>
  </si>
  <si>
    <t>final_demand_of_biomass_products_in_energy</t>
  </si>
  <si>
    <t>final_demand_of_coal_and_derivatives_in_energy</t>
  </si>
  <si>
    <t>final_demand_of_electricity_in_energy</t>
  </si>
  <si>
    <t>Non-energetisch</t>
  </si>
  <si>
    <t>final_demand_of_heat_in_energy</t>
  </si>
  <si>
    <t>final_demand_of_oil_and_derivatives_in_energy</t>
  </si>
  <si>
    <t>final_demand_of_biomass_products_in_industry</t>
  </si>
  <si>
    <t>final_demand_of_biomass_products_in_households</t>
  </si>
  <si>
    <t>final_demand_of_biomass_products_in_buildings</t>
  </si>
  <si>
    <t>final_demand_of_biomass_products_in_transport</t>
  </si>
  <si>
    <t>final_demand_of_biomass_products_in_other</t>
  </si>
  <si>
    <t>final_demand_of_biomass_products_in_agriculture</t>
  </si>
  <si>
    <t>final_demand_of_coal_and_derivatives_in_industry</t>
  </si>
  <si>
    <t>final_demand_of_natural_gas_and_derivatives_in_energy</t>
  </si>
  <si>
    <t>Industrie (energetisch)</t>
  </si>
  <si>
    <t>Energetisch</t>
  </si>
  <si>
    <t>Energetisch + non-energetisch</t>
  </si>
  <si>
    <t>Vraag</t>
  </si>
  <si>
    <t>Omvang</t>
  </si>
  <si>
    <t>Hoogoven</t>
  </si>
  <si>
    <t>DRI (netwerkgas)</t>
  </si>
  <si>
    <t>DRI (waterstof)</t>
  </si>
  <si>
    <t>Cycloonoven</t>
  </si>
  <si>
    <t>Recycling / HBI</t>
  </si>
  <si>
    <t>Elektrolyse</t>
  </si>
  <si>
    <t>Elektrolyse BAT</t>
  </si>
  <si>
    <t>Carbothermische reductie</t>
  </si>
  <si>
    <t>Smeltoven (recycling)</t>
  </si>
  <si>
    <t>Overige Metalen</t>
  </si>
  <si>
    <t>Raffinaderijen</t>
  </si>
  <si>
    <t>Power-to-heat boiler voor H2 en gasketels</t>
  </si>
  <si>
    <t>Elektrische stoomketel</t>
  </si>
  <si>
    <t>Stoomrecompressie</t>
  </si>
  <si>
    <t>Warmtepomp</t>
  </si>
  <si>
    <t xml:space="preserve">Waterstof </t>
  </si>
  <si>
    <t>Chemie (overig)</t>
  </si>
  <si>
    <t>Chemie (overig) - Grondstondstoffen</t>
  </si>
  <si>
    <t>Voedsel</t>
  </si>
  <si>
    <t>Papier</t>
  </si>
  <si>
    <t xml:space="preserve">Gas </t>
  </si>
  <si>
    <t xml:space="preserve">% </t>
  </si>
  <si>
    <t xml:space="preserve">Matchen met non-energetische vraag naar gas. </t>
  </si>
  <si>
    <t>Correctie voor non-energetische deel olie, daarnaast is het ETM net als de KEV 2021 op de hele PJ's afgerond (van 2.8 naar 3 PJ)</t>
  </si>
  <si>
    <t>Gemiddeld</t>
  </si>
  <si>
    <t>Emissies</t>
  </si>
  <si>
    <t>Gebouwde omgeving - Energetische emissies (overige broeikasgassen)</t>
  </si>
  <si>
    <t>Transport - Energetische emissies (overige broeikasgassen)</t>
  </si>
  <si>
    <t>Chemische industrie</t>
  </si>
  <si>
    <t>Afvalbeheer</t>
  </si>
  <si>
    <t>Overige industrie</t>
  </si>
  <si>
    <t>Niet-energetische emissies (overige broeikasgassen)</t>
  </si>
  <si>
    <t>Energetische emissies (overige broeikasgassen)</t>
  </si>
  <si>
    <t>Energiesector</t>
  </si>
  <si>
    <t>Mest</t>
  </si>
  <si>
    <t>Landbewerking</t>
  </si>
  <si>
    <t xml:space="preserve">Mest </t>
  </si>
  <si>
    <t>Fermentatie</t>
  </si>
  <si>
    <t>Overige activiteiten</t>
  </si>
  <si>
    <t>Indirecte CO2-emissies</t>
  </si>
  <si>
    <t>Indirecte emissies</t>
  </si>
  <si>
    <t>CCUS</t>
  </si>
  <si>
    <r>
      <rPr>
        <vertAlign val="superscript"/>
        <sz val="11"/>
        <color rgb="FF000000"/>
        <rFont val="Calibri"/>
        <family val="2"/>
      </rPr>
      <t>3)</t>
    </r>
    <r>
      <rPr>
        <sz val="12"/>
        <color theme="1"/>
        <rFont val="Calibri"/>
        <family val="2"/>
        <scheme val="minor"/>
      </rPr>
      <t xml:space="preserve"> Productie en distributie van en handel in elektriciteit, aardgas, stoom en gekoelde lucht.</t>
    </r>
  </si>
  <si>
    <r>
      <rPr>
        <vertAlign val="superscript"/>
        <sz val="11"/>
        <color rgb="FF000000"/>
        <rFont val="Calibri"/>
        <family val="2"/>
      </rPr>
      <t>4)</t>
    </r>
    <r>
      <rPr>
        <sz val="12"/>
        <color theme="1"/>
        <rFont val="Calibri"/>
        <family val="2"/>
        <scheme val="minor"/>
      </rPr>
      <t xml:space="preserve"> Exclusief mobiele werktuigen.</t>
    </r>
  </si>
  <si>
    <r>
      <rPr>
        <vertAlign val="superscript"/>
        <sz val="11"/>
        <color rgb="FF000000"/>
        <rFont val="Calibri"/>
        <family val="2"/>
      </rPr>
      <t>5)</t>
    </r>
    <r>
      <rPr>
        <sz val="12"/>
        <color theme="1"/>
        <rFont val="Calibri"/>
        <family val="2"/>
        <scheme val="minor"/>
      </rPr>
      <t xml:space="preserve"> Inclusief mobiele werktuigen.</t>
    </r>
  </si>
  <si>
    <t>KEV 2030 VV</t>
  </si>
  <si>
    <t xml:space="preserve">Transport - Overige broeikasgassen </t>
  </si>
  <si>
    <t xml:space="preserve">Gebouwde omgeving - Overige broeikasgassen </t>
  </si>
  <si>
    <t>Cokesovengas</t>
  </si>
  <si>
    <t>Hoogovengas</t>
  </si>
  <si>
    <t>Kolengas uit hoogovens</t>
  </si>
  <si>
    <t>Energieproductie</t>
  </si>
  <si>
    <t>share_of_energy_steel_energy_production_coal_gas</t>
  </si>
  <si>
    <t>Grondstof voor chemiesector</t>
  </si>
  <si>
    <t>share_of_energy_steel_chemical_feedstock_coal_gas</t>
  </si>
  <si>
    <t>Restwarmte</t>
  </si>
  <si>
    <t>Kunstmestindustrie</t>
  </si>
  <si>
    <t>Geimporteerde warmte</t>
  </si>
  <si>
    <t>CO2-uitstoot van geïmporteerde (rest)warmte</t>
  </si>
  <si>
    <t>Niet regelbaar</t>
  </si>
  <si>
    <t>Regelbaar</t>
  </si>
  <si>
    <t>Collectieve warmtepomp</t>
  </si>
  <si>
    <t>Afvalketel</t>
  </si>
  <si>
    <t>(Seizoens)opslag van warmte</t>
  </si>
  <si>
    <t>Aan/uit</t>
  </si>
  <si>
    <t>jaarlijkse verliezen</t>
  </si>
  <si>
    <t>Levercapaciteit (als % van gemiddelde uurvraag)</t>
  </si>
  <si>
    <t>0/1</t>
  </si>
  <si>
    <t>Transport- en distributie</t>
  </si>
  <si>
    <t>Verliezen</t>
  </si>
  <si>
    <t>De restwarmte uit de industrie is om praktische redenen gemodelleerd als 'import van warmte.</t>
  </si>
  <si>
    <t>De uitstoot van deze warmte vindt plaats in de industrie, vandaar 0 g CO2/GJ om dubbeltellingen te voorkomen.</t>
  </si>
  <si>
    <t xml:space="preserve">Gematcht op finaal gebruik biomassa. In het ETM valt ook houtskool onder deze categorie. </t>
  </si>
  <si>
    <t xml:space="preserve">Vraag warmtenetten in het ETM na instellen split op basis van bij aanname 5 </t>
  </si>
  <si>
    <t>Berekend op basis van vermogen en productie, zie elektriciteit</t>
  </si>
  <si>
    <t>Wood pellets</t>
  </si>
  <si>
    <t>Crude oil</t>
  </si>
  <si>
    <t>Network gas</t>
  </si>
  <si>
    <t>Cokes</t>
  </si>
  <si>
    <t>Coal</t>
  </si>
  <si>
    <t>Coal gas</t>
  </si>
  <si>
    <t>Chemie</t>
  </si>
  <si>
    <t>Basismetaal non-ferro</t>
  </si>
  <si>
    <t>Vaste biomassa</t>
  </si>
  <si>
    <t>-</t>
  </si>
  <si>
    <t>Overige kolenproducten</t>
  </si>
  <si>
    <t>Energetisch verbruik [PJ]</t>
  </si>
  <si>
    <t>Steam hot water</t>
  </si>
  <si>
    <t>Winningsbedrijven</t>
  </si>
  <si>
    <t>Overige metaal</t>
  </si>
  <si>
    <t>Bouw excl MWT</t>
  </si>
  <si>
    <t>Textiel</t>
  </si>
  <si>
    <t>Bouwmaterialen</t>
  </si>
  <si>
    <t>Voeding en genotmiddelen</t>
  </si>
  <si>
    <t>Chemische producten</t>
  </si>
  <si>
    <t>Overige chemie</t>
  </si>
  <si>
    <t>Anorganische chemie</t>
  </si>
  <si>
    <t>Organische chemie</t>
  </si>
  <si>
    <t>Basismetaal ijzer en staal</t>
  </si>
  <si>
    <t>Non-energetisch verbruik [PJ]</t>
  </si>
  <si>
    <t>Basismetaal</t>
  </si>
  <si>
    <t>Correcties aan om ETM en KEV in scoping gelijk te krijgen.</t>
  </si>
  <si>
    <t>Correctie door overig buiten scope te zetten, waardes onder 'hide' in rij L. Het is onbekend om welke dragers dit gaat. Het gaat totaal om ca 46 PJ.</t>
  </si>
  <si>
    <t>De KEV rekent vraag voor wkk's in de sector soms mee als finaal. Het ETM niet. Hierdoor is het ETM vaak lager op aardgas en hoger op elektriciteit en warmtevraag binnen de sector</t>
  </si>
  <si>
    <t>cokes</t>
  </si>
  <si>
    <t>final_demand_of_hydrogen_in_metal_industry</t>
  </si>
  <si>
    <t>final_demand_of_ambient_in_metal_industry_energetic</t>
  </si>
  <si>
    <t>final_demand_of_biomass_products_in_metal_industry_energetic</t>
  </si>
  <si>
    <t>final_demand_of_coal_and_derivatives_in_metal_industry_energetic</t>
  </si>
  <si>
    <t>final_demand_of_electricity_in_metal_industry_energetic</t>
  </si>
  <si>
    <t>final_demand_of_geothermal_in_metal_industry_energetic</t>
  </si>
  <si>
    <t>final_demand_of_heat_in_metal_industry_energetic</t>
  </si>
  <si>
    <t>final_demand_of_natural_gas_and_derivatives_in_metal_industry_energetic</t>
  </si>
  <si>
    <t>final_demand_of_oil_and_derivatives_in_metal_industry_energetic</t>
  </si>
  <si>
    <t>final_demand_of_solar_in_metal_industry_energetic</t>
  </si>
  <si>
    <t>final_demand_of_ambient_in_fertilizers_industry_energetic</t>
  </si>
  <si>
    <t>final_demand_of_ambient_in_other_chemical_industry_energetic</t>
  </si>
  <si>
    <t>final_demand_of_ambient_in_refineries_industry_energetic</t>
  </si>
  <si>
    <t>final_demand_of_biomass_products_in_fertilizers_industry_energetic</t>
  </si>
  <si>
    <t>final_demand_of_biomass_products_in_other_chemical_industry_energetic</t>
  </si>
  <si>
    <t>final_demand_of_biomass_products_in_refineries_industry_energetic</t>
  </si>
  <si>
    <t>final_demand_of_coal_and_derivatives_in_fertilizers_industry_energetic</t>
  </si>
  <si>
    <t>final_demand_of_coal_and_derivatives_in_other_chemical_industry_energetic</t>
  </si>
  <si>
    <t>final_demand_of_coal_and_derivatives_in_refineries_industry_energetic</t>
  </si>
  <si>
    <t>final_demand_of_electricity_in_fertilizers_industry_energetic</t>
  </si>
  <si>
    <t>final_demand_of_electricity_in_other_chemical_industry_energetic</t>
  </si>
  <si>
    <t>final_demand_of_electricity_in_refineries_industry_energetic</t>
  </si>
  <si>
    <t>final_demand_of_geothermal_in_fertilizers_industry_energetic</t>
  </si>
  <si>
    <t>final_demand_of_geothermal_in_other_chemical_industry_energetic</t>
  </si>
  <si>
    <t>final_demand_of_geothermal_in_refineries_industry_energetic</t>
  </si>
  <si>
    <t>final_demand_of_heat_in_fertilizers_industry_energetic</t>
  </si>
  <si>
    <t>final_demand_of_heat_in_other_chemical_industry_energetic</t>
  </si>
  <si>
    <t>final_demand_of_heat_in_refineries_industry_energetic</t>
  </si>
  <si>
    <t>final_demand_of_hydrogen_in_fertilizers_industry_energetic</t>
  </si>
  <si>
    <t>final_demand_of_hydrogen_in_other_chemical_industry_energetic</t>
  </si>
  <si>
    <t>final_demand_of_hydrogen_in_refineries_industry_energetic</t>
  </si>
  <si>
    <t>final_demand_of_natural_gas_and_derivatives_in_fertilizers_industry_energetic</t>
  </si>
  <si>
    <t>final_demand_of_natural_gas_and_derivatives_in_other_chemical_industry_energetic</t>
  </si>
  <si>
    <t>final_demand_of_natural_gas_and_derivatives_in_refineries_industry_energetic</t>
  </si>
  <si>
    <t>final_demand_of_oil_and_derivatives_in_fertilizers_industry_energetic</t>
  </si>
  <si>
    <t>final_demand_of_oil_and_derivatives_in_other_chemical_industry_energetic</t>
  </si>
  <si>
    <t>final_demand_of_oil_and_derivatives_in_refineries_industry_energetic</t>
  </si>
  <si>
    <t>final_demand_of_solar_in_fertilizers_industry_energetic</t>
  </si>
  <si>
    <t>final_demand_of_solar_in_other_chemical_industry_energetic</t>
  </si>
  <si>
    <t>final_demand_of_solar_in_refineries_industry_energetic</t>
  </si>
  <si>
    <t>final_demand_of_ambient_in_other_non_specified_industry_energetic</t>
  </si>
  <si>
    <t>final_demand_of_ambient_in_food_industry_energetic</t>
  </si>
  <si>
    <t>final_demand_of_ambient_in_paper_industry_energetic</t>
  </si>
  <si>
    <t>final_demand_of_biomass_products_in_other_non_specified_industry_energetic</t>
  </si>
  <si>
    <t>final_demand_of_biomass_products_in_food_industry_energetic</t>
  </si>
  <si>
    <t>final_demand_of_biomass_products_in_paper_industry_energetic</t>
  </si>
  <si>
    <t>final_demand_of_coal_and_derivatives_in_other_non_specified_industry_energetic</t>
  </si>
  <si>
    <t>final_demand_of_coal_and_derivatives_in_food_industry_energetic</t>
  </si>
  <si>
    <t>final_demand_of_coal_and_derivatives_in_paper_industry_energetic</t>
  </si>
  <si>
    <t>final_demand_of_electricity_in_other_non_specified_industry_energetic</t>
  </si>
  <si>
    <t>final_demand_of_electricity_in_food_industry_energetic</t>
  </si>
  <si>
    <t>final_demand_of_electricity_in_paper_industry_energetic</t>
  </si>
  <si>
    <t>final_demand_of_geothermal_in_other_non_specified_industry_energetic</t>
  </si>
  <si>
    <t>final_demand_of_geothermal_in_food_industry_energetic</t>
  </si>
  <si>
    <t>final_demand_of_geothermal_in_paper_industry_energetic</t>
  </si>
  <si>
    <t>final_demand_of_heat_in_other_non_specified_industry_energetic</t>
  </si>
  <si>
    <t>final_demand_of_heat_in_food_industry_energetic</t>
  </si>
  <si>
    <t>final_demand_of_heat_in_paper_industry_energetic</t>
  </si>
  <si>
    <t>final_demand_of_hydrogen_in_other_non_specified_industry_energetic</t>
  </si>
  <si>
    <t>final_demand_of_hydrogen_in_food_industry_energetic</t>
  </si>
  <si>
    <t>final_demand_of_hydrogen_in_paper_industry_energetic</t>
  </si>
  <si>
    <t>final_demand_of_natural_gas_and_derivatives_in_other_non_specified_industry_energetic</t>
  </si>
  <si>
    <t>final_demand_of_natural_gas_and_derivatives_in_food_industry_energetic</t>
  </si>
  <si>
    <t>final_demand_of_natural_gas_and_derivatives_in_paper_industry_energetic</t>
  </si>
  <si>
    <t>final_demand_of_oil_and_derivatives_in_other_non_specified_industry_energetic</t>
  </si>
  <si>
    <t>final_demand_of_oil_and_derivatives_in_food_industry_energetic</t>
  </si>
  <si>
    <t>final_demand_of_oil_and_derivatives_in_paper_industry_energetic</t>
  </si>
  <si>
    <t>final_demand_of_solar_in_other_non_specified_industry_energetic</t>
  </si>
  <si>
    <t>final_demand_of_solar_in_food_industry_energetic</t>
  </si>
  <si>
    <t>final_demand_of_solar_in_paper_industry_energetic</t>
  </si>
  <si>
    <t>final_demand_of_ambient_in_ict_industry_energetic</t>
  </si>
  <si>
    <t>final_demand_of_biomass_products_in_ict_industry_energetic</t>
  </si>
  <si>
    <t>final_demand_of_coal_and_derivatives_in_ict_industry_energetic</t>
  </si>
  <si>
    <t>final_demand_of_electricity_in_ict_industry_energetic</t>
  </si>
  <si>
    <t>final_demand_of_geothermal_in_ict_industry_energetic</t>
  </si>
  <si>
    <t>final_demand_of_heat_in_ict_industry_energetic</t>
  </si>
  <si>
    <t>final_demand_of_natural_gas_and_derivatives_in_ict_industry_energetic</t>
  </si>
  <si>
    <t>final_demand_of_oil_and_derivatives_in_ict_industry_energetic</t>
  </si>
  <si>
    <t>final_demand_of_solar_in_ict_industry_energetic</t>
  </si>
  <si>
    <t>final_demand_of_industry_unused_local_production_steam_hot_water</t>
  </si>
  <si>
    <t>transport_van_using_diesel_mix_share</t>
  </si>
  <si>
    <t>transport_van_using_hydrogen_share</t>
  </si>
  <si>
    <t>transport_van_using_gasoline_mix_share</t>
  </si>
  <si>
    <t>transport_van_using_compressed_natural_gas_share</t>
  </si>
  <si>
    <t>transport_van_using_electricity_share</t>
  </si>
  <si>
    <t>Vloeibaar petroleum gas (LPG)</t>
  </si>
  <si>
    <t>transport_van_using_lpg_share</t>
  </si>
  <si>
    <t xml:space="preserve">Aangenomen dat er geen onnodige overschotten zijn in de afstemming tussen vraag en aanbod. Met 22.5 % (huidige instelling) blijft er veel warmte over in de opslag én is er een tekort tegelijkertijd. </t>
  </si>
  <si>
    <t>buildings_space_heater_hybrid_heatpump_air_water_electricity</t>
  </si>
  <si>
    <t>buildings_space_heater_hybrid_heatpump_air_water_electricity_aggregator</t>
  </si>
  <si>
    <t>industry_final_demand_for_chemical_dsr_electricity</t>
  </si>
  <si>
    <t>industry_final_demand_for_chemical_dsr_load_shifting_electricity</t>
  </si>
  <si>
    <t>industry_final_demand_for_metal_dsr_electricity</t>
  </si>
  <si>
    <t>industry_final_demand_for_metal_dsr_load_shifting_electricity</t>
  </si>
  <si>
    <t>industry_final_demand_for_other_dsr_electricity</t>
  </si>
  <si>
    <t>industry_final_demand_for_other_dsr_load_shifting_electricity</t>
  </si>
  <si>
    <t>transport_useful_demand_vans</t>
  </si>
  <si>
    <t>transport_van_using_compressed_natural_gas</t>
  </si>
  <si>
    <t>transport_van_using_diesel_mix</t>
  </si>
  <si>
    <t>transport_van_using_electricity</t>
  </si>
  <si>
    <t>transport_van_using_gasoline_mix</t>
  </si>
  <si>
    <t>transport_van_using_hydrogen</t>
  </si>
  <si>
    <t>transport_van_using_lpg</t>
  </si>
  <si>
    <t>ETM-versie KEV 2030 VV</t>
  </si>
  <si>
    <t xml:space="preserve">Gelijk aan huidig gebruik. De KEV heeft hier geen informatie over. </t>
  </si>
  <si>
    <t xml:space="preserve">Correctie voor omgevingswarmte, in de KEV opgeteld bij warmte in het ETM is dit een besparing. </t>
  </si>
  <si>
    <t>Inschatting op basis van afwijking op finale vraag met het ETM. Moet optellen tot Inzet voor elektriciteit/WKK-omzetting uit KEV 2030 VV energiebalans</t>
  </si>
  <si>
    <t>Inschatting op basis van afwijking op finale vraag met het ETM. Moet optellen tot Inzet voor elektriciteit/WKK-omzetting uit KEV 2019 energiebalans</t>
  </si>
  <si>
    <t>Geen waterstof in de gebouwde omgeving, zie EB 2030 KEV VV</t>
  </si>
  <si>
    <t>Finale vraag en aanbod  van energetische van waterstof [PJ]</t>
  </si>
  <si>
    <t>Het ETM importeert automatische bij tekorten, deze waarde op 0 gezet. Importeren van baseload heeft geen toegevoegde waarde.</t>
  </si>
  <si>
    <t>Groen</t>
  </si>
  <si>
    <t>Blauw</t>
  </si>
  <si>
    <t>Alleen Tata</t>
  </si>
  <si>
    <t>Overig (met SMR)</t>
  </si>
  <si>
    <t>Vollasturen SMR</t>
  </si>
  <si>
    <t>Productie TWh</t>
  </si>
  <si>
    <t>Vermogen SMR (output)</t>
  </si>
  <si>
    <t>Vermogen SMR (input)</t>
  </si>
  <si>
    <t>Efficiency SMR</t>
  </si>
  <si>
    <t>Resterend na aftrek LNG</t>
  </si>
  <si>
    <t>Gematcht om overeen te komen met finale vraag, zie vergelijking industrie in 2030</t>
  </si>
  <si>
    <t>KNMI</t>
  </si>
  <si>
    <r>
      <t>Tabel 7b: Prijzen</t>
    </r>
    <r>
      <rPr>
        <b/>
        <vertAlign val="superscript"/>
        <sz val="11"/>
        <color rgb="FF000000"/>
        <rFont val="Calibri"/>
        <family val="2"/>
      </rPr>
      <t>1</t>
    </r>
    <r>
      <rPr>
        <b/>
        <sz val="11"/>
        <color rgb="FF000000"/>
        <rFont val="Calibri"/>
        <family val="2"/>
      </rPr>
      <t xml:space="preserve"> in constante prijzen 2021 (vastgesteld en voorgenomen beleid)</t>
    </r>
  </si>
  <si>
    <t>Lage prijzen 2030</t>
  </si>
  <si>
    <t>Hoge prijzen 2030</t>
  </si>
  <si>
    <r>
      <t>Olie North Sea Brent</t>
    </r>
    <r>
      <rPr>
        <vertAlign val="superscript"/>
        <sz val="11"/>
        <color rgb="FF000000"/>
        <rFont val="Calibri"/>
        <family val="2"/>
      </rPr>
      <t>2</t>
    </r>
    <r>
      <rPr>
        <sz val="12"/>
        <color theme="1"/>
        <rFont val="Calibri"/>
        <family val="2"/>
        <scheme val="minor"/>
      </rPr>
      <t xml:space="preserve"> (euro per vat)</t>
    </r>
  </si>
  <si>
    <r>
      <t>Groothandelsprijs aardgas</t>
    </r>
    <r>
      <rPr>
        <vertAlign val="superscript"/>
        <sz val="11"/>
        <color rgb="FF000000"/>
        <rFont val="Calibri"/>
        <family val="2"/>
      </rPr>
      <t>2</t>
    </r>
    <r>
      <rPr>
        <sz val="12"/>
        <color theme="1"/>
        <rFont val="Calibri"/>
        <family val="2"/>
        <scheme val="minor"/>
      </rPr>
      <t xml:space="preserve"> (euro per m</t>
    </r>
    <r>
      <rPr>
        <vertAlign val="superscript"/>
        <sz val="11"/>
        <color rgb="FF000000"/>
        <rFont val="Calibri"/>
        <family val="2"/>
      </rPr>
      <t>3</t>
    </r>
    <r>
      <rPr>
        <sz val="12"/>
        <color theme="1"/>
        <rFont val="Calibri"/>
        <family val="2"/>
        <scheme val="minor"/>
      </rPr>
      <t>)</t>
    </r>
  </si>
  <si>
    <r>
      <t>Import ketelkolen Nederland</t>
    </r>
    <r>
      <rPr>
        <vertAlign val="superscript"/>
        <sz val="11"/>
        <color rgb="FF000000"/>
        <rFont val="Calibri"/>
        <family val="2"/>
      </rPr>
      <t>2</t>
    </r>
    <r>
      <rPr>
        <sz val="12"/>
        <color theme="1"/>
        <rFont val="Calibri"/>
        <family val="2"/>
        <scheme val="minor"/>
      </rPr>
      <t xml:space="preserve"> (euro per ton)</t>
    </r>
  </si>
  <si>
    <t>Groothandelsprijs elektriciteit basislast (euro per MWh)</t>
  </si>
  <si>
    <r>
      <t>CO</t>
    </r>
    <r>
      <rPr>
        <vertAlign val="subscript"/>
        <sz val="11"/>
        <color rgb="FF000000"/>
        <rFont val="Calibri"/>
        <family val="2"/>
      </rPr>
      <t>2</t>
    </r>
    <r>
      <rPr>
        <sz val="12"/>
        <color theme="1"/>
        <rFont val="Calibri"/>
        <family val="2"/>
        <scheme val="minor"/>
      </rPr>
      <t xml:space="preserve"> Europees emissiehandelssysteem (ETS) (euro per ton)</t>
    </r>
  </si>
  <si>
    <r>
      <rPr>
        <vertAlign val="superscript"/>
        <sz val="11"/>
        <color rgb="FF000000"/>
        <rFont val="Calibri"/>
        <family val="2"/>
      </rPr>
      <t>1)</t>
    </r>
    <r>
      <rPr>
        <sz val="12"/>
        <color theme="1"/>
        <rFont val="Calibri"/>
        <family val="2"/>
        <scheme val="minor"/>
      </rPr>
      <t xml:space="preserve"> Historische gegevens afkomstig van het CBS: https://www.cbs.nl/nl-nl/maatwerk/2022/13/marktprijzen-energie-2000-2021. Voor 2000 en 2005 heeft het CBS geen historische gasprijzen.</t>
    </r>
  </si>
  <si>
    <r>
      <t xml:space="preserve">2) </t>
    </r>
    <r>
      <rPr>
        <sz val="12"/>
        <color theme="1"/>
        <rFont val="Calibri"/>
        <family val="2"/>
        <scheme val="minor"/>
      </rPr>
      <t>Projecties: Recommended parameters for reporting on GHG projections in 2023 (EC 2022)</t>
    </r>
  </si>
  <si>
    <t>2021*</t>
  </si>
  <si>
    <t>Bandbreedte 2030</t>
  </si>
  <si>
    <r>
      <t>Elektriciteit</t>
    </r>
    <r>
      <rPr>
        <vertAlign val="superscript"/>
        <sz val="11"/>
        <color rgb="FF000000"/>
        <rFont val="Calibri"/>
        <family val="2"/>
      </rPr>
      <t>3</t>
    </r>
  </si>
  <si>
    <t>26,1 - 32,4</t>
  </si>
  <si>
    <t>8,1 - 13,5</t>
  </si>
  <si>
    <t>7 - 21</t>
  </si>
  <si>
    <t>7,9 - 13,4</t>
  </si>
  <si>
    <r>
      <t>Industrie</t>
    </r>
    <r>
      <rPr>
        <vertAlign val="superscript"/>
        <sz val="11"/>
        <color rgb="FF000000"/>
        <rFont val="Calibri"/>
        <family val="2"/>
      </rPr>
      <t>4,5</t>
    </r>
  </si>
  <si>
    <t>32 - 47</t>
  </si>
  <si>
    <r>
      <t>Gebouwde omgeving</t>
    </r>
    <r>
      <rPr>
        <vertAlign val="superscript"/>
        <sz val="11"/>
        <color rgb="FF000000"/>
        <rFont val="Calibri"/>
        <family val="2"/>
      </rPr>
      <t>5</t>
    </r>
  </si>
  <si>
    <t>15 - 21</t>
  </si>
  <si>
    <r>
      <t>Mobiliteit</t>
    </r>
    <r>
      <rPr>
        <vertAlign val="superscript"/>
        <sz val="11"/>
        <color rgb="FF000000"/>
        <rFont val="Calibri"/>
        <family val="2"/>
      </rPr>
      <t>6</t>
    </r>
  </si>
  <si>
    <t>26 - 31</t>
  </si>
  <si>
    <r>
      <t>Landbouw</t>
    </r>
    <r>
      <rPr>
        <vertAlign val="superscript"/>
        <sz val="11"/>
        <color rgb="FF000000"/>
        <rFont val="Calibri"/>
        <family val="2"/>
      </rPr>
      <t>5</t>
    </r>
  </si>
  <si>
    <t>3,0 - 4,2</t>
  </si>
  <si>
    <r>
      <rPr>
        <vertAlign val="superscript"/>
        <sz val="11"/>
        <color rgb="FF000000"/>
        <rFont val="Calibri"/>
        <family val="2"/>
      </rPr>
      <t>2)</t>
    </r>
    <r>
      <rPr>
        <sz val="12"/>
        <color theme="1"/>
        <rFont val="Calibri"/>
        <family val="2"/>
        <scheme val="minor"/>
      </rPr>
      <t xml:space="preserve"> De getoonde range in de jaren van de ramingen betreft een bereik vanwege de grote onzekerheid in de ramingen van de elektriciteitsproductie.</t>
    </r>
  </si>
  <si>
    <r>
      <rPr>
        <vertAlign val="superscript"/>
        <sz val="11"/>
        <color rgb="FF000000"/>
        <rFont val="Calibri"/>
        <family val="2"/>
      </rPr>
      <t>4)</t>
    </r>
    <r>
      <rPr>
        <sz val="12"/>
        <color theme="1"/>
        <rFont val="Calibri"/>
        <family val="2"/>
        <scheme val="minor"/>
      </rPr>
      <t xml:space="preserve"> Nijverheid (inclusief hoogovens), waterbedrijven en afvalbeheer, raffinaderijen, cokesfabrieken en de winning van olie en gas.</t>
    </r>
  </si>
  <si>
    <r>
      <rPr>
        <vertAlign val="superscript"/>
        <sz val="11"/>
        <color rgb="FF000000"/>
        <rFont val="Calibri"/>
        <family val="2"/>
      </rPr>
      <t>5)</t>
    </r>
    <r>
      <rPr>
        <sz val="12"/>
        <color theme="1"/>
        <rFont val="Calibri"/>
        <family val="2"/>
        <scheme val="minor"/>
      </rPr>
      <t xml:space="preserve"> Exclusief mobiele werktuigen.</t>
    </r>
  </si>
  <si>
    <r>
      <rPr>
        <vertAlign val="superscript"/>
        <sz val="11"/>
        <color rgb="FF000000"/>
        <rFont val="Calibri"/>
        <family val="2"/>
      </rPr>
      <t>6)</t>
    </r>
    <r>
      <rPr>
        <sz val="12"/>
        <color theme="1"/>
        <rFont val="Calibri"/>
        <family val="2"/>
        <scheme val="minor"/>
      </rPr>
      <t xml:space="preserve"> Inclusief mobiele werktuigen.</t>
    </r>
  </si>
  <si>
    <t>Tabel 15b: Bruto-eindverbruik hernieuwbare energie in petajoule (vastgesteld en voorgenomen beleid)</t>
  </si>
  <si>
    <r>
      <t>Wind totaal genormaliseerd</t>
    </r>
    <r>
      <rPr>
        <vertAlign val="superscript"/>
        <sz val="11"/>
        <color rgb="FF000000"/>
        <rFont val="Calibri"/>
        <family val="2"/>
      </rPr>
      <t>1</t>
    </r>
  </si>
  <si>
    <r>
      <t>Wind op land genormaliseerd</t>
    </r>
    <r>
      <rPr>
        <vertAlign val="superscript"/>
        <sz val="11"/>
        <color rgb="FF000000"/>
        <rFont val="Calibri"/>
        <family val="2"/>
      </rPr>
      <t>1</t>
    </r>
  </si>
  <si>
    <r>
      <t>Wind op zee genormaliseerd</t>
    </r>
    <r>
      <rPr>
        <vertAlign val="superscript"/>
        <sz val="11"/>
        <color rgb="FF000000"/>
        <rFont val="Calibri"/>
        <family val="2"/>
      </rPr>
      <t>1</t>
    </r>
  </si>
  <si>
    <t>Zon totaal</t>
  </si>
  <si>
    <r>
      <t>Biomassa totaal</t>
    </r>
    <r>
      <rPr>
        <vertAlign val="superscript"/>
        <sz val="11"/>
        <color rgb="FF000000"/>
        <rFont val="Calibri"/>
        <family val="2"/>
      </rPr>
      <t>2</t>
    </r>
  </si>
  <si>
    <t>108,0 - 135,7</t>
  </si>
  <si>
    <r>
      <t>Meestook elektriciteitscentrales</t>
    </r>
    <r>
      <rPr>
        <vertAlign val="superscript"/>
        <sz val="11"/>
        <color rgb="FF000000"/>
        <rFont val="Calibri"/>
        <family val="2"/>
      </rPr>
      <t>2</t>
    </r>
  </si>
  <si>
    <t>13,1 - 27,6</t>
  </si>
  <si>
    <r>
      <t>Biomassaketels, bedrijven</t>
    </r>
    <r>
      <rPr>
        <vertAlign val="superscript"/>
        <sz val="11"/>
        <color rgb="FF000000"/>
        <rFont val="Calibri"/>
        <family val="2"/>
      </rPr>
      <t>2</t>
    </r>
  </si>
  <si>
    <t>23,0 - 30,9</t>
  </si>
  <si>
    <r>
      <t>Biogas</t>
    </r>
    <r>
      <rPr>
        <vertAlign val="superscript"/>
        <sz val="11"/>
        <color rgb="FF000000"/>
        <rFont val="Calibri"/>
        <family val="2"/>
      </rPr>
      <t>2</t>
    </r>
  </si>
  <si>
    <t>9,7 - 15,0</t>
  </si>
  <si>
    <r>
      <t>Totaal hernieuwbare productie genormaliseerd</t>
    </r>
    <r>
      <rPr>
        <vertAlign val="superscript"/>
        <sz val="11"/>
        <color rgb="FF000000"/>
        <rFont val="Calibri"/>
        <family val="2"/>
      </rPr>
      <t>1</t>
    </r>
  </si>
  <si>
    <t>240,9 - 268,6</t>
  </si>
  <si>
    <t>491,0 - 626,6</t>
  </si>
  <si>
    <r>
      <t>Statistische overdracht</t>
    </r>
    <r>
      <rPr>
        <vertAlign val="superscript"/>
        <sz val="11"/>
        <color rgb="FF000000"/>
        <rFont val="Calibri"/>
        <family val="2"/>
      </rPr>
      <t>3</t>
    </r>
  </si>
  <si>
    <t>Totaal hernieuwbare productie inclusief statistische overdracht</t>
  </si>
  <si>
    <t>1.556 - 2.195</t>
  </si>
  <si>
    <r>
      <t>Aandeel hernieuwbaar in bruto-elektriciteitsverbruik</t>
    </r>
    <r>
      <rPr>
        <vertAlign val="superscript"/>
        <sz val="11"/>
        <color rgb="FF000000"/>
        <rFont val="Calibri"/>
        <family val="2"/>
      </rPr>
      <t>1,2</t>
    </r>
    <r>
      <rPr>
        <sz val="12"/>
        <color theme="1"/>
        <rFont val="Calibri"/>
        <family val="2"/>
        <scheme val="minor"/>
      </rPr>
      <t xml:space="preserve"> (procent)</t>
    </r>
  </si>
  <si>
    <t>30,3 - 34,0</t>
  </si>
  <si>
    <r>
      <t>Aandeel hernieuwbare warmte</t>
    </r>
    <r>
      <rPr>
        <vertAlign val="superscript"/>
        <sz val="11"/>
        <color rgb="FF000000"/>
        <rFont val="Calibri"/>
        <family val="2"/>
      </rPr>
      <t>1,2</t>
    </r>
    <r>
      <rPr>
        <sz val="12"/>
        <color theme="1"/>
        <rFont val="Calibri"/>
        <family val="2"/>
        <scheme val="minor"/>
      </rPr>
      <t xml:space="preserve"> (procent)</t>
    </r>
  </si>
  <si>
    <t>7,4 - 8,4</t>
  </si>
  <si>
    <r>
      <t>Aandeel hernieuwbare energie genormaliseerd</t>
    </r>
    <r>
      <rPr>
        <vertAlign val="superscript"/>
        <sz val="11"/>
        <color rgb="FF000000"/>
        <rFont val="Calibri"/>
        <family val="2"/>
      </rPr>
      <t>1,2</t>
    </r>
    <r>
      <rPr>
        <sz val="12"/>
        <color theme="1"/>
        <rFont val="Calibri"/>
        <family val="2"/>
        <scheme val="minor"/>
      </rPr>
      <t xml:space="preserve"> (procent)</t>
    </r>
  </si>
  <si>
    <t>12,0 - 13,4</t>
  </si>
  <si>
    <t>25,7 - 33,9</t>
  </si>
  <si>
    <r>
      <t>Aandeel hernieuwbare energie inclusief statistische overdracht</t>
    </r>
    <r>
      <rPr>
        <vertAlign val="superscript"/>
        <sz val="11"/>
        <color rgb="FF000000"/>
        <rFont val="Calibri"/>
        <family val="2"/>
      </rPr>
      <t>1</t>
    </r>
    <r>
      <rPr>
        <sz val="12"/>
        <color theme="1"/>
        <rFont val="Calibri"/>
        <family val="2"/>
        <scheme val="minor"/>
      </rPr>
      <t xml:space="preserve"> (procent)</t>
    </r>
  </si>
  <si>
    <r>
      <rPr>
        <vertAlign val="superscript"/>
        <sz val="11"/>
        <color rgb="FF000000"/>
        <rFont val="Calibri"/>
        <family val="2"/>
      </rPr>
      <t>2)</t>
    </r>
    <r>
      <rPr>
        <sz val="12"/>
        <color theme="1"/>
        <rFont val="Calibri"/>
        <family val="2"/>
        <scheme val="minor"/>
      </rPr>
      <t xml:space="preserve"> Vanwege de onzekerheid over de duurzaamheidscriteria voor biomassa staat er voor 2021 een bandbreedte. In de projecties wordt aangenomen dat deze onzekerheid niet meer bestaat.</t>
    </r>
  </si>
  <si>
    <r>
      <rPr>
        <vertAlign val="superscript"/>
        <sz val="11"/>
        <color rgb="FF000000"/>
        <rFont val="Calibri"/>
        <family val="2"/>
      </rPr>
      <t>3)</t>
    </r>
    <r>
      <rPr>
        <sz val="12"/>
        <color theme="1"/>
        <rFont val="Calibri"/>
        <family val="2"/>
        <scheme val="minor"/>
      </rPr>
      <t xml:space="preserve"> In verband met het niet halen van het hernieuwbare energiedoel heeft Nederland in 2020 hernieuwbare energierechten aangekocht vanuit Denemarken.</t>
    </r>
  </si>
  <si>
    <r>
      <t>Tabel 29b: Broeikasgasemissies sector gebouwde omgeving</t>
    </r>
    <r>
      <rPr>
        <b/>
        <vertAlign val="superscript"/>
        <sz val="11"/>
        <color rgb="FF000000"/>
        <rFont val="Calibri"/>
        <family val="2"/>
      </rPr>
      <t>1,2</t>
    </r>
    <r>
      <rPr>
        <b/>
        <sz val="11"/>
        <color rgb="FF000000"/>
        <rFont val="Calibri"/>
        <family val="2"/>
      </rPr>
      <t xml:space="preserve"> in megaton CO</t>
    </r>
    <r>
      <rPr>
        <b/>
        <vertAlign val="subscript"/>
        <sz val="11"/>
        <color rgb="FF000000"/>
        <rFont val="Calibri"/>
        <family val="2"/>
      </rPr>
      <t>2</t>
    </r>
    <r>
      <rPr>
        <b/>
        <sz val="11"/>
        <color rgb="FF000000"/>
        <rFont val="Calibri"/>
        <family val="2"/>
      </rPr>
      <t>-equivalenten (vastgesteld en voorgenomen beleid)</t>
    </r>
  </si>
  <si>
    <t>Totaal broeikasgassen, temperatuurgecorrigeerd</t>
  </si>
  <si>
    <t>Totaal broeikasgassen, niet temperatuurgecorrigeerd</t>
  </si>
  <si>
    <r>
      <t>Totaal koolstofdioxide (CO</t>
    </r>
    <r>
      <rPr>
        <vertAlign val="subscript"/>
        <sz val="11"/>
        <color rgb="FF000000"/>
        <rFont val="Calibri"/>
        <family val="2"/>
      </rPr>
      <t>2</t>
    </r>
    <r>
      <rPr>
        <sz val="12"/>
        <color theme="1"/>
        <rFont val="Calibri"/>
        <family val="2"/>
        <scheme val="minor"/>
      </rPr>
      <t>), temperatuurgecorrigeerd</t>
    </r>
  </si>
  <si>
    <r>
      <t>Koolstofdioxide (CO</t>
    </r>
    <r>
      <rPr>
        <vertAlign val="subscript"/>
        <sz val="11"/>
        <color rgb="FF000000"/>
        <rFont val="Calibri"/>
        <family val="2"/>
      </rPr>
      <t>2</t>
    </r>
    <r>
      <rPr>
        <sz val="12"/>
        <color theme="1"/>
        <rFont val="Calibri"/>
        <family val="2"/>
        <scheme val="minor"/>
      </rPr>
      <t>), temperatuurgecorrigeerd woningen</t>
    </r>
  </si>
  <si>
    <r>
      <t>Koolstofdioxide (CO</t>
    </r>
    <r>
      <rPr>
        <vertAlign val="subscript"/>
        <sz val="11"/>
        <color rgb="FF000000"/>
        <rFont val="Calibri"/>
        <family val="2"/>
      </rPr>
      <t>2</t>
    </r>
    <r>
      <rPr>
        <sz val="12"/>
        <color theme="1"/>
        <rFont val="Calibri"/>
        <family val="2"/>
        <scheme val="minor"/>
      </rPr>
      <t>), temperatuurgecorrigeerd diensten</t>
    </r>
  </si>
  <si>
    <r>
      <t>Totaal koolstofdioxide (CO</t>
    </r>
    <r>
      <rPr>
        <vertAlign val="subscript"/>
        <sz val="11"/>
        <color rgb="FF000000"/>
        <rFont val="Calibri"/>
        <family val="2"/>
      </rPr>
      <t>2</t>
    </r>
    <r>
      <rPr>
        <sz val="12"/>
        <color theme="1"/>
        <rFont val="Calibri"/>
        <family val="2"/>
        <scheme val="minor"/>
      </rPr>
      <t>), niet temperatuurgecorrigeerd</t>
    </r>
  </si>
  <si>
    <r>
      <t>Koolstofdioxide (CO</t>
    </r>
    <r>
      <rPr>
        <vertAlign val="subscript"/>
        <sz val="11"/>
        <color rgb="FF000000"/>
        <rFont val="Calibri"/>
        <family val="2"/>
      </rPr>
      <t>2</t>
    </r>
    <r>
      <rPr>
        <sz val="12"/>
        <color theme="1"/>
        <rFont val="Calibri"/>
        <family val="2"/>
        <scheme val="minor"/>
      </rPr>
      <t>), niet temperatuurgecorrigeerd woningen</t>
    </r>
  </si>
  <si>
    <r>
      <t>Koolstofdioxide (CO</t>
    </r>
    <r>
      <rPr>
        <vertAlign val="subscript"/>
        <sz val="11"/>
        <color rgb="FF000000"/>
        <rFont val="Calibri"/>
        <family val="2"/>
      </rPr>
      <t>2</t>
    </r>
    <r>
      <rPr>
        <sz val="12"/>
        <color theme="1"/>
        <rFont val="Calibri"/>
        <family val="2"/>
        <scheme val="minor"/>
      </rPr>
      <t>), niet temperatuurgecorrigeerd diensten</t>
    </r>
  </si>
  <si>
    <t>Totaal broeikasgassen ETS</t>
  </si>
  <si>
    <t>Totaal broeikasgassen ESD en ESR sectoren</t>
  </si>
  <si>
    <t xml:space="preserve">1) De hiergenoemde emissies zijn berekend op basis van de GWP-waardes uit het Fifth Assessment Report (AR5) van het IPCC. </t>
  </si>
  <si>
    <r>
      <rPr>
        <vertAlign val="superscript"/>
        <sz val="11"/>
        <color rgb="FF000000"/>
        <rFont val="Calibri"/>
        <family val="2"/>
      </rPr>
      <t xml:space="preserve">2) </t>
    </r>
    <r>
      <rPr>
        <sz val="12"/>
        <color theme="1"/>
        <rFont val="Calibri"/>
        <family val="2"/>
        <scheme val="minor"/>
      </rPr>
      <t>Exclusief mobiele werktuigen.</t>
    </r>
  </si>
  <si>
    <t>Tabel 30b: Energieverbruik subsector woningen van de sector gebouwde omgeving in petajoule (vastgesteld en voogenomen beleid)</t>
  </si>
  <si>
    <r>
      <t>Totaal verbruik</t>
    </r>
    <r>
      <rPr>
        <vertAlign val="superscript"/>
        <sz val="11"/>
        <color rgb="FF000000"/>
        <rFont val="Calibri"/>
        <family val="2"/>
      </rPr>
      <t>1</t>
    </r>
    <r>
      <rPr>
        <sz val="12"/>
        <color theme="1"/>
        <rFont val="Calibri"/>
        <family val="2"/>
        <scheme val="minor"/>
      </rPr>
      <t>, temperatuurgecorrigeerd</t>
    </r>
  </si>
  <si>
    <r>
      <t>Totaal verbruik</t>
    </r>
    <r>
      <rPr>
        <vertAlign val="superscript"/>
        <sz val="11"/>
        <color rgb="FF000000"/>
        <rFont val="Calibri"/>
        <family val="2"/>
      </rPr>
      <t>1</t>
    </r>
    <r>
      <rPr>
        <sz val="12"/>
        <color theme="1"/>
        <rFont val="Calibri"/>
        <family val="2"/>
        <scheme val="minor"/>
      </rPr>
      <t>, niet temperatuurgecorrigeerd</t>
    </r>
  </si>
  <si>
    <r>
      <t>Finaal verbruik elektriciteit</t>
    </r>
    <r>
      <rPr>
        <vertAlign val="superscript"/>
        <sz val="11"/>
        <color rgb="FF000000"/>
        <rFont val="Calibri"/>
        <family val="2"/>
      </rPr>
      <t>2,3</t>
    </r>
  </si>
  <si>
    <t>Netto levering warmte, temperatuurgecorrigeerd</t>
  </si>
  <si>
    <t>Netto levering warmte, niet temperatuurgecorrigeerd</t>
  </si>
  <si>
    <r>
      <t>Overig verbruik</t>
    </r>
    <r>
      <rPr>
        <vertAlign val="superscript"/>
        <sz val="11"/>
        <color rgb="FF000000"/>
        <rFont val="Calibri"/>
        <family val="2"/>
      </rPr>
      <t>4</t>
    </r>
  </si>
  <si>
    <r>
      <rPr>
        <vertAlign val="superscript"/>
        <sz val="11"/>
        <color rgb="FF000000"/>
        <rFont val="Calibri"/>
        <family val="2"/>
      </rPr>
      <t>1)</t>
    </r>
    <r>
      <rPr>
        <sz val="12"/>
        <color theme="1"/>
        <rFont val="Calibri"/>
        <family val="2"/>
        <scheme val="minor"/>
      </rPr>
      <t xml:space="preserve"> Het totaal verbruik bestaat uit het finaal verbruik elektriciteit, verbruik aardgas, netto levering warmte, verbruik hernieuwbaar (exclusief zonnestroom, dit zit ook al in het finaal verbruik elektriciteit) en het overig verbruik.</t>
    </r>
  </si>
  <si>
    <r>
      <rPr>
        <vertAlign val="superscript"/>
        <sz val="11"/>
        <color rgb="FF000000"/>
        <rFont val="Calibri"/>
        <family val="2"/>
      </rPr>
      <t>2)</t>
    </r>
    <r>
      <rPr>
        <sz val="12"/>
        <color theme="1"/>
        <rFont val="Calibri"/>
        <family val="2"/>
        <scheme val="minor"/>
      </rPr>
      <t xml:space="preserve"> Inclusief elektriciteit uit zonnestroom.</t>
    </r>
  </si>
  <si>
    <r>
      <rPr>
        <vertAlign val="superscript"/>
        <sz val="11"/>
        <color rgb="FF000000"/>
        <rFont val="Calibri"/>
        <family val="2"/>
      </rPr>
      <t>3)</t>
    </r>
    <r>
      <rPr>
        <sz val="12"/>
        <color theme="1"/>
        <rFont val="Calibri"/>
        <family val="2"/>
        <scheme val="minor"/>
      </rPr>
      <t xml:space="preserve"> In de CBS-Energiebalans staan (hier) voor de periode 2015 t/m 2021 hogere waarden, omdat in daarin teruglevering van zonnestroom door woningen  aan het net nog niet is meegenomen. In juni heeft CBS op basis van voorlopige data voor het eerst een inschatting kunnen maken van de deze teruglevering. Dat was te laat voor de Energiebalans, maar nog wel op tijd voor deze KEV.  Over de periode 2015 t/m 2021 loopt het verschil tussen de KEV en de huidige Energiebalans op van 1 tot 9 PJ. CBS gaat de teruglevering van elektriciteit door woningen opnemen in eerst volgende publicatie van de Energiebalans in december 2022.</t>
    </r>
  </si>
  <si>
    <r>
      <rPr>
        <vertAlign val="superscript"/>
        <sz val="11"/>
        <color rgb="FF000000"/>
        <rFont val="Calibri"/>
        <family val="2"/>
      </rPr>
      <t>4)</t>
    </r>
    <r>
      <rPr>
        <sz val="12"/>
        <color theme="1"/>
        <rFont val="Calibri"/>
        <family val="2"/>
        <scheme val="minor"/>
      </rPr>
      <t xml:space="preserve"> Het overig verbruik omvat het verbruik van olieproducten en kolen.</t>
    </r>
  </si>
  <si>
    <r>
      <t>Tabel 31b: Energieverbruik subsector diensten</t>
    </r>
    <r>
      <rPr>
        <b/>
        <vertAlign val="superscript"/>
        <sz val="11"/>
        <color rgb="FF000000"/>
        <rFont val="Calibri"/>
        <family val="2"/>
      </rPr>
      <t>1</t>
    </r>
    <r>
      <rPr>
        <b/>
        <sz val="11"/>
        <color rgb="FF000000"/>
        <rFont val="Calibri"/>
        <family val="2"/>
      </rPr>
      <t xml:space="preserve"> van de sector gebouwde omgeving in petajoule (vastgesteld en voorgenomen beleid)</t>
    </r>
  </si>
  <si>
    <r>
      <t>Totaal verbruik</t>
    </r>
    <r>
      <rPr>
        <vertAlign val="superscript"/>
        <sz val="11"/>
        <color rgb="FF000000"/>
        <rFont val="Calibri"/>
        <family val="2"/>
      </rPr>
      <t>2</t>
    </r>
    <r>
      <rPr>
        <sz val="12"/>
        <color theme="1"/>
        <rFont val="Calibri"/>
        <family val="2"/>
        <scheme val="minor"/>
      </rPr>
      <t>, temperatuurgecorrigeerd</t>
    </r>
  </si>
  <si>
    <r>
      <t>Totaal verbruik</t>
    </r>
    <r>
      <rPr>
        <vertAlign val="superscript"/>
        <sz val="11"/>
        <color rgb="FF000000"/>
        <rFont val="Calibri"/>
        <family val="2"/>
      </rPr>
      <t>2</t>
    </r>
    <r>
      <rPr>
        <sz val="12"/>
        <color theme="1"/>
        <rFont val="Calibri"/>
        <family val="2"/>
        <scheme val="minor"/>
      </rPr>
      <t>, niet temperatuurgecorrigeerd</t>
    </r>
  </si>
  <si>
    <r>
      <t>Verbruik hernieuwbaar</t>
    </r>
    <r>
      <rPr>
        <vertAlign val="superscript"/>
        <sz val="11"/>
        <color rgb="FF000000"/>
        <rFont val="Calibri"/>
        <family val="2"/>
      </rPr>
      <t>4</t>
    </r>
  </si>
  <si>
    <r>
      <t>Overig verbruik</t>
    </r>
    <r>
      <rPr>
        <vertAlign val="superscript"/>
        <sz val="11"/>
        <color rgb="FF000000"/>
        <rFont val="Calibri"/>
        <family val="2"/>
      </rPr>
      <t>5</t>
    </r>
  </si>
  <si>
    <r>
      <rPr>
        <vertAlign val="superscript"/>
        <sz val="11"/>
        <color rgb="FF000000"/>
        <rFont val="Calibri"/>
        <family val="2"/>
      </rPr>
      <t xml:space="preserve">1) </t>
    </r>
    <r>
      <rPr>
        <sz val="12"/>
        <color theme="1"/>
        <rFont val="Calibri"/>
        <family val="2"/>
        <scheme val="minor"/>
      </rPr>
      <t>Exclusief mobiele werktuigen.</t>
    </r>
  </si>
  <si>
    <r>
      <rPr>
        <vertAlign val="superscript"/>
        <sz val="11"/>
        <color rgb="FF000000"/>
        <rFont val="Calibri"/>
        <family val="2"/>
      </rPr>
      <t>2)</t>
    </r>
    <r>
      <rPr>
        <sz val="12"/>
        <color theme="1"/>
        <rFont val="Calibri"/>
        <family val="2"/>
        <scheme val="minor"/>
      </rPr>
      <t xml:space="preserve"> Het totaal verbruik bestaat uit het finaal verbruik elektriciteit, verbruik aardgas, netto levering warmte, verbruik hernieuwbaar (exclusief zonnestroom, dit zit ook al in het finaal verbruik elektriciteit) en het overig verbruik.</t>
    </r>
  </si>
  <si>
    <r>
      <rPr>
        <vertAlign val="superscript"/>
        <sz val="11"/>
        <color rgb="FF000000"/>
        <rFont val="Calibri"/>
        <family val="2"/>
      </rPr>
      <t>4)</t>
    </r>
    <r>
      <rPr>
        <sz val="12"/>
        <color theme="1"/>
        <rFont val="Calibri"/>
        <family val="2"/>
        <scheme val="minor"/>
      </rPr>
      <t xml:space="preserve"> Exclusief windenergie.</t>
    </r>
  </si>
  <si>
    <r>
      <rPr>
        <vertAlign val="superscript"/>
        <sz val="11"/>
        <color rgb="FF000000"/>
        <rFont val="Calibri"/>
        <family val="2"/>
      </rPr>
      <t>5)</t>
    </r>
    <r>
      <rPr>
        <sz val="12"/>
        <color theme="1"/>
        <rFont val="Calibri"/>
        <family val="2"/>
        <scheme val="minor"/>
      </rPr>
      <t xml:space="preserve"> Het overig verbruik omvat naast het verbruik van olieproducten voor verwarming ook de omzettingsverliezen bij de oliehandel en het verbruik van aardgas voor het op druk brengen van de velden voor gasopslag (kussengas). Voor de omzettingsverliezen bij de oliehandel en het gebruik van kussengas zijn geen aannames gemaakt in de projecties.</t>
    </r>
  </si>
  <si>
    <t>Tabel 32: Groei-indicatoren sector gebouwde omgeving (zowel vastgesteld als vastgesteld en voorgenomen beleid)</t>
  </si>
  <si>
    <t>Bewoonde woningen op 1 januari (miljoen)</t>
  </si>
  <si>
    <r>
      <t>Vloeroppervlak gebouwen diensten, exclusief leegstand op 1 januari</t>
    </r>
    <r>
      <rPr>
        <vertAlign val="superscript"/>
        <sz val="11"/>
        <color rgb="FF000000"/>
        <rFont val="Calibri"/>
        <family val="2"/>
      </rPr>
      <t>1</t>
    </r>
    <r>
      <rPr>
        <sz val="12"/>
        <color theme="1"/>
        <rFont val="Calibri"/>
        <family val="2"/>
        <scheme val="minor"/>
      </rPr>
      <t xml:space="preserve"> (miljoen m</t>
    </r>
    <r>
      <rPr>
        <vertAlign val="superscript"/>
        <sz val="11"/>
        <color rgb="FF000000"/>
        <rFont val="Calibri"/>
        <family val="2"/>
      </rPr>
      <t>2</t>
    </r>
    <r>
      <rPr>
        <sz val="12"/>
        <color theme="1"/>
        <rFont val="Calibri"/>
        <family val="2"/>
        <scheme val="minor"/>
      </rPr>
      <t>)</t>
    </r>
  </si>
  <si>
    <r>
      <rPr>
        <vertAlign val="superscript"/>
        <sz val="11"/>
        <color rgb="FF000000"/>
        <rFont val="Calibri"/>
        <family val="2"/>
      </rPr>
      <t>1)</t>
    </r>
    <r>
      <rPr>
        <sz val="12"/>
        <color theme="1"/>
        <rFont val="Calibri"/>
        <family val="2"/>
        <scheme val="minor"/>
      </rPr>
      <t xml:space="preserve"> Gegevens voor 2020 en 2021 zijn afkomstig van het CBS: https://www.cbs.nl/nl-nl/maatwerk/2022/13/gebouwenmatrix-energie-2020-op-1-januari-2020-en-1-januari-2021. Eerdere jaren zijn gebaseerd op eerdere onderzoeken van het CBS, gecombineerd met specifieke onderzoeken naar bepaalde gebouwtypes. De projecties zijn bepaald aan de hand van de economische en demografische aannames.</t>
    </r>
  </si>
  <si>
    <r>
      <t>Tabel 33b: Broeikasgasemissies sector mobiliteit</t>
    </r>
    <r>
      <rPr>
        <b/>
        <vertAlign val="superscript"/>
        <sz val="11"/>
        <color rgb="FF000000"/>
        <rFont val="Calibri"/>
        <family val="2"/>
      </rPr>
      <t>1,2</t>
    </r>
    <r>
      <rPr>
        <b/>
        <sz val="11"/>
        <color rgb="FF000000"/>
        <rFont val="Calibri"/>
        <family val="2"/>
      </rPr>
      <t xml:space="preserve"> in megaton CO</t>
    </r>
    <r>
      <rPr>
        <b/>
        <vertAlign val="subscript"/>
        <sz val="11"/>
        <color rgb="FF000000"/>
        <rFont val="Calibri"/>
        <family val="2"/>
      </rPr>
      <t>2</t>
    </r>
    <r>
      <rPr>
        <b/>
        <sz val="11"/>
        <color rgb="FF000000"/>
        <rFont val="Calibri"/>
        <family val="2"/>
      </rPr>
      <t>-equivalenten (vastgesteld en voorgenomen beleid)</t>
    </r>
  </si>
  <si>
    <r>
      <t>Totaal koolstofdioxide (CO</t>
    </r>
    <r>
      <rPr>
        <vertAlign val="subscript"/>
        <sz val="11"/>
        <color rgb="FF000000"/>
        <rFont val="Calibri"/>
        <family val="2"/>
      </rPr>
      <t>2</t>
    </r>
    <r>
      <rPr>
        <sz val="12"/>
        <color theme="1"/>
        <rFont val="Calibri"/>
        <family val="2"/>
        <scheme val="minor"/>
      </rPr>
      <t>)</t>
    </r>
  </si>
  <si>
    <r>
      <t>Koolstofdioxide (CO</t>
    </r>
    <r>
      <rPr>
        <vertAlign val="subscript"/>
        <sz val="11"/>
        <color rgb="FF000000"/>
        <rFont val="Calibri"/>
        <family val="2"/>
      </rPr>
      <t>2</t>
    </r>
    <r>
      <rPr>
        <sz val="12"/>
        <color theme="1"/>
        <rFont val="Calibri"/>
        <family val="2"/>
        <scheme val="minor"/>
      </rPr>
      <t>) wegverkeer</t>
    </r>
  </si>
  <si>
    <r>
      <t>Koolstofdioxide (CO</t>
    </r>
    <r>
      <rPr>
        <vertAlign val="subscript"/>
        <sz val="11"/>
        <color rgb="FF000000"/>
        <rFont val="Calibri"/>
        <family val="2"/>
      </rPr>
      <t>2</t>
    </r>
    <r>
      <rPr>
        <sz val="12"/>
        <color theme="1"/>
        <rFont val="Calibri"/>
        <family val="2"/>
        <scheme val="minor"/>
      </rPr>
      <t>) railverkeer</t>
    </r>
  </si>
  <si>
    <r>
      <t>Koolstofdioxide (CO</t>
    </r>
    <r>
      <rPr>
        <vertAlign val="subscript"/>
        <sz val="11"/>
        <color rgb="FF000000"/>
        <rFont val="Calibri"/>
        <family val="2"/>
      </rPr>
      <t>2</t>
    </r>
    <r>
      <rPr>
        <sz val="12"/>
        <color theme="1"/>
        <rFont val="Calibri"/>
        <family val="2"/>
        <scheme val="minor"/>
      </rPr>
      <t>) luchtvaart</t>
    </r>
  </si>
  <si>
    <r>
      <t>Koolstofdioxide (CO</t>
    </r>
    <r>
      <rPr>
        <vertAlign val="subscript"/>
        <sz val="11"/>
        <color rgb="FF000000"/>
        <rFont val="Calibri"/>
        <family val="2"/>
      </rPr>
      <t>2</t>
    </r>
    <r>
      <rPr>
        <sz val="12"/>
        <color theme="1"/>
        <rFont val="Calibri"/>
        <family val="2"/>
        <scheme val="minor"/>
      </rPr>
      <t>) scheepvaart</t>
    </r>
  </si>
  <si>
    <r>
      <t>Koolstofdioxide (CO</t>
    </r>
    <r>
      <rPr>
        <vertAlign val="subscript"/>
        <sz val="11"/>
        <color rgb="FF000000"/>
        <rFont val="Calibri"/>
        <family val="2"/>
      </rPr>
      <t>2</t>
    </r>
    <r>
      <rPr>
        <sz val="12"/>
        <color theme="1"/>
        <rFont val="Calibri"/>
        <family val="2"/>
        <scheme val="minor"/>
      </rPr>
      <t>) defensie</t>
    </r>
  </si>
  <si>
    <r>
      <t>Koolstofdioxide (CO</t>
    </r>
    <r>
      <rPr>
        <vertAlign val="subscript"/>
        <sz val="11"/>
        <color rgb="FF000000"/>
        <rFont val="Calibri"/>
        <family val="2"/>
      </rPr>
      <t>2</t>
    </r>
    <r>
      <rPr>
        <sz val="12"/>
        <color theme="1"/>
        <rFont val="Calibri"/>
        <family val="2"/>
        <scheme val="minor"/>
      </rPr>
      <t>) visserij</t>
    </r>
  </si>
  <si>
    <r>
      <t>Koolstofdioxide (CO</t>
    </r>
    <r>
      <rPr>
        <vertAlign val="subscript"/>
        <sz val="11"/>
        <color rgb="FF000000"/>
        <rFont val="Calibri"/>
        <family val="2"/>
      </rPr>
      <t>2</t>
    </r>
    <r>
      <rPr>
        <sz val="12"/>
        <color theme="1"/>
        <rFont val="Calibri"/>
        <family val="2"/>
        <scheme val="minor"/>
      </rPr>
      <t>) mobiele werktuigen (MWT)</t>
    </r>
  </si>
  <si>
    <r>
      <t>Koolstofdioxide (CO</t>
    </r>
    <r>
      <rPr>
        <vertAlign val="subscript"/>
        <sz val="11"/>
        <color rgb="FF000000"/>
        <rFont val="Calibri"/>
        <family val="2"/>
      </rPr>
      <t>2</t>
    </r>
    <r>
      <rPr>
        <sz val="12"/>
        <color theme="1"/>
        <rFont val="Calibri"/>
        <family val="2"/>
        <scheme val="minor"/>
      </rPr>
      <t>) MWT bouw en industrie</t>
    </r>
  </si>
  <si>
    <r>
      <t>Koolstofdioxide (CO</t>
    </r>
    <r>
      <rPr>
        <vertAlign val="subscript"/>
        <sz val="11"/>
        <color rgb="FF000000"/>
        <rFont val="Calibri"/>
        <family val="2"/>
      </rPr>
      <t>2</t>
    </r>
    <r>
      <rPr>
        <sz val="12"/>
        <color theme="1"/>
        <rFont val="Calibri"/>
        <family val="2"/>
        <scheme val="minor"/>
      </rPr>
      <t>) MWT diensten</t>
    </r>
  </si>
  <si>
    <r>
      <t>Koolstofdioxide (CO</t>
    </r>
    <r>
      <rPr>
        <vertAlign val="subscript"/>
        <sz val="11"/>
        <color rgb="FF000000"/>
        <rFont val="Calibri"/>
        <family val="2"/>
      </rPr>
      <t>2</t>
    </r>
    <r>
      <rPr>
        <sz val="12"/>
        <color theme="1"/>
        <rFont val="Calibri"/>
        <family val="2"/>
        <scheme val="minor"/>
      </rPr>
      <t>) MWT landbouw</t>
    </r>
  </si>
  <si>
    <r>
      <t>Koolstofdioxide (CO</t>
    </r>
    <r>
      <rPr>
        <vertAlign val="subscript"/>
        <sz val="11"/>
        <color rgb="FF000000"/>
        <rFont val="Calibri"/>
        <family val="2"/>
      </rPr>
      <t>2</t>
    </r>
    <r>
      <rPr>
        <sz val="12"/>
        <color theme="1"/>
        <rFont val="Calibri"/>
        <family val="2"/>
        <scheme val="minor"/>
      </rPr>
      <t>) MWT huishoudens</t>
    </r>
  </si>
  <si>
    <t>Totaal fluorhoudend</t>
  </si>
  <si>
    <t>Totaal broeikasgassen ESD/ESR</t>
  </si>
  <si>
    <r>
      <rPr>
        <vertAlign val="superscript"/>
        <sz val="11"/>
        <color rgb="FF000000"/>
        <rFont val="Calibri"/>
        <family val="2"/>
      </rPr>
      <t>2)</t>
    </r>
    <r>
      <rPr>
        <sz val="12"/>
        <color theme="1"/>
        <rFont val="Calibri"/>
        <family val="2"/>
        <scheme val="minor"/>
      </rPr>
      <t xml:space="preserve"> De hiergenoemde emissies zijn berekend op basis van de GWP-waardes uit het Fifth Assessment Report (AR5) van het IPCC. </t>
    </r>
  </si>
  <si>
    <r>
      <t>Tabel 34b: Energieverbruik sector mobiliteit</t>
    </r>
    <r>
      <rPr>
        <b/>
        <vertAlign val="superscript"/>
        <sz val="11"/>
        <color rgb="FF000000"/>
        <rFont val="Calibri"/>
        <family val="2"/>
      </rPr>
      <t>1</t>
    </r>
    <r>
      <rPr>
        <b/>
        <sz val="11"/>
        <color rgb="FF000000"/>
        <rFont val="Calibri"/>
        <family val="2"/>
      </rPr>
      <t xml:space="preserve"> in petajoule (vastgesteld en voorgenomen beleid)</t>
    </r>
  </si>
  <si>
    <t>Totaal verbruik</t>
  </si>
  <si>
    <t>Totaal olieproducten</t>
  </si>
  <si>
    <t>Totaal benzine</t>
  </si>
  <si>
    <t>Fossiele benzine</t>
  </si>
  <si>
    <t>Totaal diesel</t>
  </si>
  <si>
    <t>Fossiele diesel</t>
  </si>
  <si>
    <r>
      <t>Tabel 35b: Groeifactoren sector mobiliteit</t>
    </r>
    <r>
      <rPr>
        <b/>
        <vertAlign val="superscript"/>
        <sz val="11"/>
        <color rgb="FF000000"/>
        <rFont val="Calibri"/>
        <family val="2"/>
      </rPr>
      <t>1</t>
    </r>
    <r>
      <rPr>
        <b/>
        <sz val="11"/>
        <color rgb="FF000000"/>
        <rFont val="Calibri"/>
        <family val="2"/>
      </rPr>
      <t xml:space="preserve"> (vastgesteld en voorgenomen beleid)</t>
    </r>
  </si>
  <si>
    <r>
      <t>Voertuigkilometers</t>
    </r>
    <r>
      <rPr>
        <vertAlign val="superscript"/>
        <sz val="11"/>
        <color rgb="FF000000"/>
        <rFont val="Calibri"/>
        <family val="2"/>
      </rPr>
      <t>2</t>
    </r>
    <r>
      <rPr>
        <sz val="12"/>
        <color theme="1"/>
        <rFont val="Calibri"/>
        <family val="2"/>
        <scheme val="minor"/>
      </rPr>
      <t xml:space="preserve"> (miljard)</t>
    </r>
  </si>
  <si>
    <r>
      <t>Tonkilometers</t>
    </r>
    <r>
      <rPr>
        <vertAlign val="superscript"/>
        <sz val="11"/>
        <color rgb="FF000000"/>
        <rFont val="Calibri"/>
        <family val="2"/>
      </rPr>
      <t>3</t>
    </r>
    <r>
      <rPr>
        <sz val="12"/>
        <color theme="1"/>
        <rFont val="Calibri"/>
        <family val="2"/>
        <scheme val="minor"/>
      </rPr>
      <t xml:space="preserve"> (miljard)</t>
    </r>
  </si>
  <si>
    <r>
      <t>Reizigerskilometers</t>
    </r>
    <r>
      <rPr>
        <vertAlign val="superscript"/>
        <sz val="11"/>
        <color rgb="FF000000"/>
        <rFont val="Calibri"/>
        <family val="2"/>
      </rPr>
      <t>4</t>
    </r>
    <r>
      <rPr>
        <sz val="12"/>
        <color theme="1"/>
        <rFont val="Calibri"/>
        <family val="2"/>
        <scheme val="minor"/>
      </rPr>
      <t xml:space="preserve"> (miljard)</t>
    </r>
  </si>
  <si>
    <r>
      <rPr>
        <vertAlign val="superscript"/>
        <sz val="11"/>
        <color rgb="FF000000"/>
        <rFont val="Calibri"/>
        <family val="2"/>
      </rPr>
      <t>2)</t>
    </r>
    <r>
      <rPr>
        <sz val="12"/>
        <color theme="1"/>
        <rFont val="Calibri"/>
        <family val="2"/>
        <scheme val="minor"/>
      </rPr>
      <t xml:space="preserve"> Personenauto's, bestelauto's, vrachtverkeer en overig.</t>
    </r>
  </si>
  <si>
    <r>
      <rPr>
        <vertAlign val="superscript"/>
        <sz val="11"/>
        <color rgb="FF000000"/>
        <rFont val="Calibri"/>
        <family val="2"/>
      </rPr>
      <t>3)</t>
    </r>
    <r>
      <rPr>
        <sz val="12"/>
        <color theme="1"/>
        <rFont val="Calibri"/>
        <family val="2"/>
        <scheme val="minor"/>
      </rPr>
      <t xml:space="preserve"> Wegvervoer, railvervoer en binnenvaart.</t>
    </r>
  </si>
  <si>
    <r>
      <rPr>
        <vertAlign val="superscript"/>
        <sz val="11"/>
        <color rgb="FF000000"/>
        <rFont val="Calibri"/>
        <family val="2"/>
      </rPr>
      <t>4)</t>
    </r>
    <r>
      <rPr>
        <sz val="12"/>
        <color theme="1"/>
        <rFont val="Calibri"/>
        <family val="2"/>
        <scheme val="minor"/>
      </rPr>
      <t xml:space="preserve"> Auto, trein, bus, tram, metro, fiets, lopen en overig.</t>
    </r>
  </si>
  <si>
    <t>Tabel 47b: Energiebalans</t>
  </si>
  <si>
    <r>
      <t>Nijverheid</t>
    </r>
    <r>
      <rPr>
        <vertAlign val="superscript"/>
        <sz val="11"/>
        <color rgb="FF000000"/>
        <rFont val="Calibri"/>
        <family val="2"/>
      </rPr>
      <t>2,3</t>
    </r>
  </si>
  <si>
    <r>
      <t>Industriële activiteiten in de energiesector</t>
    </r>
    <r>
      <rPr>
        <vertAlign val="superscript"/>
        <sz val="11"/>
        <color rgb="FF000000"/>
        <rFont val="Calibri"/>
        <family val="2"/>
      </rPr>
      <t>4</t>
    </r>
  </si>
  <si>
    <r>
      <t>Mobiliteit</t>
    </r>
    <r>
      <rPr>
        <vertAlign val="superscript"/>
        <sz val="11"/>
        <color rgb="FF000000"/>
        <rFont val="Calibri"/>
        <family val="2"/>
      </rPr>
      <t>5</t>
    </r>
  </si>
  <si>
    <r>
      <t>Broeikasgasemissies</t>
    </r>
    <r>
      <rPr>
        <vertAlign val="superscript"/>
        <sz val="11"/>
        <color rgb="FF000000"/>
        <rFont val="Calibri"/>
        <family val="2"/>
      </rPr>
      <t>6</t>
    </r>
    <r>
      <rPr>
        <sz val="12"/>
        <color theme="1"/>
        <rFont val="Calibri"/>
        <family val="2"/>
        <scheme val="minor"/>
      </rPr>
      <t xml:space="preserve"> (megaton CO</t>
    </r>
    <r>
      <rPr>
        <vertAlign val="subscript"/>
        <sz val="11"/>
        <color rgb="FF000000"/>
        <rFont val="Calibri"/>
        <family val="2"/>
      </rPr>
      <t>2</t>
    </r>
    <r>
      <rPr>
        <sz val="12"/>
        <color theme="1"/>
        <rFont val="Calibri"/>
        <family val="2"/>
        <scheme val="minor"/>
      </rPr>
      <t>-equivalenten)</t>
    </r>
  </si>
  <si>
    <r>
      <t>Totaal verbruik</t>
    </r>
    <r>
      <rPr>
        <vertAlign val="superscript"/>
        <sz val="11"/>
        <color rgb="FF000000"/>
        <rFont val="Calibri"/>
        <family val="2"/>
      </rPr>
      <t>7</t>
    </r>
    <r>
      <rPr>
        <sz val="12"/>
        <color theme="1"/>
        <rFont val="Calibri"/>
        <family val="2"/>
        <scheme val="minor"/>
      </rPr>
      <t xml:space="preserve"> (petajoule)</t>
    </r>
  </si>
  <si>
    <r>
      <t>Olieproducten</t>
    </r>
    <r>
      <rPr>
        <vertAlign val="superscript"/>
        <sz val="11"/>
        <color rgb="FF000000"/>
        <rFont val="Calibri"/>
        <family val="2"/>
      </rPr>
      <t>8</t>
    </r>
  </si>
  <si>
    <r>
      <t>Netto geleverde warmte</t>
    </r>
    <r>
      <rPr>
        <vertAlign val="superscript"/>
        <sz val="11"/>
        <color rgb="FF000000"/>
        <rFont val="Calibri"/>
        <family val="2"/>
      </rPr>
      <t>9</t>
    </r>
  </si>
  <si>
    <r>
      <t>Niet-energetisch gebruik</t>
    </r>
    <r>
      <rPr>
        <vertAlign val="superscript"/>
        <sz val="11"/>
        <color rgb="FF000000"/>
        <rFont val="Calibri"/>
        <family val="2"/>
      </rPr>
      <t>10</t>
    </r>
    <r>
      <rPr>
        <sz val="12"/>
        <color theme="1"/>
        <rFont val="Calibri"/>
        <family val="2"/>
        <scheme val="minor"/>
      </rPr>
      <t xml:space="preserve"> (petajoule)</t>
    </r>
  </si>
  <si>
    <r>
      <t>Inzet voor elektriciteit/WKK-omzetting</t>
    </r>
    <r>
      <rPr>
        <vertAlign val="superscript"/>
        <sz val="11"/>
        <color rgb="FF000000"/>
        <rFont val="Calibri"/>
        <family val="2"/>
      </rPr>
      <t>11</t>
    </r>
    <r>
      <rPr>
        <sz val="12"/>
        <color theme="1"/>
        <rFont val="Calibri"/>
        <family val="2"/>
        <scheme val="minor"/>
      </rPr>
      <t xml:space="preserve"> (petajoule)</t>
    </r>
  </si>
  <si>
    <r>
      <t>Productie elektriciteit uit elektriciteit/WKK-omzetting</t>
    </r>
    <r>
      <rPr>
        <vertAlign val="superscript"/>
        <sz val="11"/>
        <color rgb="FF000000"/>
        <rFont val="Calibri"/>
        <family val="2"/>
      </rPr>
      <t>11</t>
    </r>
    <r>
      <rPr>
        <sz val="12"/>
        <color theme="1"/>
        <rFont val="Calibri"/>
        <family val="2"/>
        <scheme val="minor"/>
      </rPr>
      <t xml:space="preserve"> (petajoule)</t>
    </r>
  </si>
  <si>
    <t>Productie warmte uit WKK-omzetting (petajoule)</t>
  </si>
  <si>
    <r>
      <t>Finaal en eigen verbruik elektriciteit</t>
    </r>
    <r>
      <rPr>
        <vertAlign val="superscript"/>
        <sz val="11"/>
        <color rgb="FF000000"/>
        <rFont val="Calibri"/>
        <family val="2"/>
      </rPr>
      <t>12</t>
    </r>
    <r>
      <rPr>
        <sz val="12"/>
        <color theme="1"/>
        <rFont val="Calibri"/>
        <family val="2"/>
        <scheme val="minor"/>
      </rPr>
      <t xml:space="preserve"> (petajoule)</t>
    </r>
  </si>
  <si>
    <r>
      <rPr>
        <vertAlign val="superscript"/>
        <sz val="11"/>
        <color rgb="FF000000"/>
        <rFont val="Calibri"/>
        <family val="2"/>
      </rPr>
      <t>3)</t>
    </r>
    <r>
      <rPr>
        <sz val="12"/>
        <color theme="1"/>
        <rFont val="Calibri"/>
        <family val="2"/>
        <scheme val="minor"/>
      </rPr>
      <t xml:space="preserve"> Inclusief hoogovens.</t>
    </r>
  </si>
  <si>
    <r>
      <rPr>
        <vertAlign val="superscript"/>
        <sz val="11"/>
        <color rgb="FF000000"/>
        <rFont val="Calibri"/>
        <family val="2"/>
      </rPr>
      <t>4)</t>
    </r>
    <r>
      <rPr>
        <sz val="12"/>
        <color theme="1"/>
        <rFont val="Calibri"/>
        <family val="2"/>
        <scheme val="minor"/>
      </rPr>
      <t xml:space="preserve"> Waterbedrijven en afvalbeheer, raffinaderijen, cokesfabrieken en de winning van olie en gas.</t>
    </r>
  </si>
  <si>
    <r>
      <rPr>
        <vertAlign val="superscript"/>
        <sz val="11"/>
        <color rgb="FF000000"/>
        <rFont val="Calibri"/>
        <family val="2"/>
      </rPr>
      <t>4)</t>
    </r>
    <r>
      <rPr>
        <sz val="12"/>
        <color theme="1"/>
        <rFont val="Calibri"/>
        <family val="2"/>
        <scheme val="minor"/>
      </rPr>
      <t xml:space="preserve"> De hiergenoemde emissies zijn berekend op basis van de GWP-waardes uit het Fifth Assessment Report (AR5) van het IPCC.</t>
    </r>
  </si>
  <si>
    <r>
      <t>5)</t>
    </r>
    <r>
      <rPr>
        <sz val="12"/>
        <color theme="1"/>
        <rFont val="Calibri"/>
        <family val="2"/>
        <scheme val="minor"/>
      </rPr>
      <t xml:space="preserve"> De totale hoeveelheid energie in petajoule die per saldo is verbruikt binnen een sector. Dit getal kan negatief zijn als er in de sector minder energie verbruikt wordt als er wordt geproduceerd.</t>
    </r>
  </si>
  <si>
    <r>
      <t>Tabel 8b: Totaal broeikasgasemissies per sector volgens GWP-waardes AR5</t>
    </r>
    <r>
      <rPr>
        <b/>
        <vertAlign val="superscript"/>
        <sz val="11"/>
        <color rgb="FF000000"/>
        <rFont val="Calibri"/>
        <family val="2"/>
      </rPr>
      <t>1,2</t>
    </r>
    <r>
      <rPr>
        <b/>
        <sz val="11"/>
        <color rgb="FF000000"/>
        <rFont val="Calibri"/>
        <family val="2"/>
      </rPr>
      <t xml:space="preserve"> in megaton CO</t>
    </r>
    <r>
      <rPr>
        <b/>
        <vertAlign val="subscript"/>
        <sz val="11"/>
        <color rgb="FF000000"/>
        <rFont val="Calibri"/>
        <family val="2"/>
      </rPr>
      <t>2</t>
    </r>
    <r>
      <rPr>
        <b/>
        <sz val="11"/>
        <color rgb="FF000000"/>
        <rFont val="Calibri"/>
        <family val="2"/>
      </rPr>
      <t>-equivalenten (vastgesteld en voorgenomen beleid)</t>
    </r>
  </si>
  <si>
    <t>160,5 - 166,8</t>
  </si>
  <si>
    <t>122,2 - 127,6</t>
  </si>
  <si>
    <t>114 - 139</t>
  </si>
  <si>
    <t>104,3 - 109,7</t>
  </si>
  <si>
    <t>21 - 24</t>
  </si>
  <si>
    <r>
      <rPr>
        <vertAlign val="superscript"/>
        <sz val="11"/>
        <color rgb="FF000000"/>
        <rFont val="Calibri"/>
        <family val="2"/>
      </rPr>
      <t>1)</t>
    </r>
    <r>
      <rPr>
        <sz val="12"/>
        <color theme="1"/>
        <rFont val="Calibri"/>
        <family val="2"/>
        <scheme val="minor"/>
      </rPr>
      <t xml:space="preserve"> De hiergenoemde emissies zijn berekend op basis van de GWP-waardes uit het Fifth Assessment Report (AR5) van het IPCC. </t>
    </r>
  </si>
  <si>
    <r>
      <t>Tabel 12b: Totaal overige broeikasgasemissies (methaan, lachgas, fluorhoudende gassen) per sector volgens GWP-waardes AR5</t>
    </r>
    <r>
      <rPr>
        <b/>
        <vertAlign val="superscript"/>
        <sz val="11"/>
        <color rgb="FF000000"/>
        <rFont val="Calibri"/>
        <family val="2"/>
      </rPr>
      <t>1</t>
    </r>
    <r>
      <rPr>
        <b/>
        <sz val="11"/>
        <color rgb="FF000000"/>
        <rFont val="Calibri"/>
        <family val="2"/>
      </rPr>
      <t xml:space="preserve"> in megaton CO</t>
    </r>
    <r>
      <rPr>
        <b/>
        <vertAlign val="subscript"/>
        <sz val="11"/>
        <color rgb="FF000000"/>
        <rFont val="Calibri"/>
        <family val="2"/>
      </rPr>
      <t>2</t>
    </r>
    <r>
      <rPr>
        <b/>
        <sz val="11"/>
        <color rgb="FF000000"/>
        <rFont val="Calibri"/>
        <family val="2"/>
      </rPr>
      <t>-equivalenten (vastgesteld beleid en voorgenomen beleid)</t>
    </r>
  </si>
  <si>
    <t>22 - 24</t>
  </si>
  <si>
    <t>0,2 - 0,2</t>
  </si>
  <si>
    <r>
      <t>Industrie</t>
    </r>
    <r>
      <rPr>
        <vertAlign val="superscript"/>
        <sz val="11"/>
        <color rgb="FF000000"/>
        <rFont val="Calibri"/>
        <family val="2"/>
      </rPr>
      <t>3,4</t>
    </r>
  </si>
  <si>
    <t>4,0 - 4,7</t>
  </si>
  <si>
    <r>
      <t>Gebouwde omgeving</t>
    </r>
    <r>
      <rPr>
        <vertAlign val="superscript"/>
        <sz val="11"/>
        <color rgb="FF000000"/>
        <rFont val="Calibri"/>
        <family val="2"/>
      </rPr>
      <t>4</t>
    </r>
  </si>
  <si>
    <t>0,5 - 0,5</t>
  </si>
  <si>
    <t>0,4 - 0,4</t>
  </si>
  <si>
    <r>
      <t>Landbouw</t>
    </r>
    <r>
      <rPr>
        <vertAlign val="superscript"/>
        <sz val="11"/>
        <color rgb="FF000000"/>
        <rFont val="Calibri"/>
        <family val="2"/>
      </rPr>
      <t>4</t>
    </r>
  </si>
  <si>
    <t>17,0 - 18,4</t>
  </si>
  <si>
    <t>0,1 - 0,1</t>
  </si>
  <si>
    <r>
      <rPr>
        <vertAlign val="superscript"/>
        <sz val="11"/>
        <color rgb="FF000000"/>
        <rFont val="Calibri"/>
        <family val="2"/>
      </rPr>
      <t>2)</t>
    </r>
    <r>
      <rPr>
        <sz val="12"/>
        <color theme="1"/>
        <rFont val="Calibri"/>
        <family val="2"/>
        <scheme val="minor"/>
      </rPr>
      <t xml:space="preserve"> Productie en distributie van en handel in elektriciteit, aardgas, stoom en gekoelde lucht.</t>
    </r>
  </si>
  <si>
    <r>
      <rPr>
        <vertAlign val="superscript"/>
        <sz val="11"/>
        <color rgb="FF000000"/>
        <rFont val="Calibri"/>
        <family val="2"/>
      </rPr>
      <t>3)</t>
    </r>
    <r>
      <rPr>
        <sz val="12"/>
        <color theme="1"/>
        <rFont val="Calibri"/>
        <family val="2"/>
        <scheme val="minor"/>
      </rPr>
      <t xml:space="preserve"> Nijverheid (inclusief hoogovens), waterbedrijven en afvalbeheer, raffinaderijen, cokesfabrieken en de winning van olie en gas.</t>
    </r>
  </si>
  <si>
    <t>Aandeel aardgasvrije woningen</t>
  </si>
  <si>
    <t>Elektrische warmtepomp (all-electric)</t>
  </si>
  <si>
    <t>Raming met vastgesteld en voorgenomen beleid</t>
  </si>
  <si>
    <t>Bron:</t>
  </si>
  <si>
    <t>CBS, Stroomversnelling, bewerking TNO (realisatie); KEV-raming 2022</t>
  </si>
  <si>
    <t>Referentiecode:</t>
  </si>
  <si>
    <t>pbl.nl</t>
  </si>
  <si>
    <t>Indibasecode:</t>
  </si>
  <si>
    <t>033g_kev22</t>
  </si>
  <si>
    <t>Zoekdata gegenereerd op:</t>
  </si>
  <si>
    <t>7-12-2022</t>
  </si>
  <si>
    <t>KEV (2022) - "In de raming verwachten we een toename van het aantal hybride warmtepompen van naar schatting 50.000 in 2021 naar 340.000 in 2030."</t>
  </si>
  <si>
    <t>Omgevingswarmte vraag 2030 huishoudens ETM o.b.v. A3 &amp; A5 (zie tabel verwarmingstechnologieen in het ETM)</t>
  </si>
  <si>
    <t>A15</t>
  </si>
  <si>
    <t>Omgevings warmte</t>
  </si>
  <si>
    <t>A16</t>
  </si>
  <si>
    <t>KEV (2022) -  PBL 2022 figuren klimaat en energieverkenning,  Fig_5_9_033g_kev22_02_nl</t>
  </si>
  <si>
    <t>KEV (2022) - "Het aantal elektrische personenauto’s in 2030 is in deze KEV op 1,6 miljoen geraamd (figuur 5.16), op een totaal wagenpark van bijna 10 miljoen auto’s."</t>
  </si>
  <si>
    <t>"Het aantal elektrische personenauto’s in 2030 is in deze KEV op 1,6 miljoen geraamd (figuur 5.16), op een totaal wagenpark van bijna 10 miljoen auto’s. "</t>
  </si>
  <si>
    <t xml:space="preserve">Waterstofvraag op de energiebalans voor 2030 (KEV 2022) is 0 PJ. </t>
  </si>
  <si>
    <t xml:space="preserve">KEV 2022 -"Vooral het dieselverbruik neemt naar verwachting af (figuur 5.15). De populariteit van dieselauto’s neemt de laatste jaren af en naar verwachting zet die trend zich door tot 2030, omdat elektrische auto’s snel in opkomst zijn in de zakenautomarkt waar van oudsher veel dieselauto’s werden verkocht." KEV 2020 gevolgd, was ingeschat op basis van toename elektrisch vervoer en finaal gebruik. </t>
  </si>
  <si>
    <t xml:space="preserve">2019 data uit Tabel_11b_Mobiliteit_VV - LPG (KEV 2021) vergeleken met 2030 uit Tabel_34b_Mob_Energie_VV (KEV 2022), LPG halveert. Hier ook aangenomen. </t>
  </si>
  <si>
    <t>EB 2030 KEV - Geen kolengebruik in transport sector.</t>
  </si>
  <si>
    <t>EB 2030 KEV - Geen waterstofgebruik in transport sector.</t>
  </si>
  <si>
    <t>miljard kilometer</t>
  </si>
  <si>
    <t>Tabellenbijlage 11b (KEV 2021) &amp; Tabel_35b_Mob_Factoren_VV - Toename tonkilometers berekend op basis van toename van KEV2019 naar KEV2030.</t>
  </si>
  <si>
    <t>Binnenlandse Scheepvaart</t>
  </si>
  <si>
    <t>Overig bestaat uit afvalverbranding, waterkracht, biomassa standalone en gasexpansie.</t>
  </si>
  <si>
    <t>Uit KEV 2022 figuren bijlage: Fig_4_4_025g_kev22_01_nl</t>
  </si>
  <si>
    <t>agriculture_final_demand_central_steam_hot_water_share</t>
  </si>
  <si>
    <t>agriculture_final_demand_local_steam_hot_water_share</t>
  </si>
  <si>
    <t>agriculture_heatpump_water_water_electricity_share</t>
  </si>
  <si>
    <t>buildings_space_heater_hybrid_heatpump_air_water_electricity_share</t>
  </si>
  <si>
    <t>buildings_space_heater_hybrid_hydrogen_heatpump_air_water_electricity_share</t>
  </si>
  <si>
    <t>capacity_of_agriculture_chp_engine_biogas</t>
  </si>
  <si>
    <t>capacity_of_agriculture_chp_engine_network_gas_dispatchable</t>
  </si>
  <si>
    <t>capacity_of_agriculture_chp_engine_network_gas_must_run</t>
  </si>
  <si>
    <t>capacity_of_agriculture_chp_wood_pellets</t>
  </si>
  <si>
    <t>transport_vans_share</t>
  </si>
  <si>
    <t>Geen waterstof in de elektriciteitssector volgende de EB.</t>
  </si>
  <si>
    <r>
      <t>Tabel 6: Conversiefactoren</t>
    </r>
    <r>
      <rPr>
        <b/>
        <vertAlign val="superscript"/>
        <sz val="11"/>
        <color rgb="FF000000"/>
        <rFont val="Calibri"/>
        <family val="2"/>
      </rPr>
      <t>1</t>
    </r>
    <r>
      <rPr>
        <b/>
        <sz val="11"/>
        <color rgb="FF000000"/>
        <rFont val="Calibri"/>
        <family val="2"/>
      </rPr>
      <t xml:space="preserve"> (prognoses voor zowel vastgesteld beleid als vastgesteld en voorgenomen beleid)</t>
    </r>
  </si>
  <si>
    <r>
      <t>Prijsindex (HICP)</t>
    </r>
    <r>
      <rPr>
        <vertAlign val="superscript"/>
        <sz val="11"/>
        <color rgb="FF000000"/>
        <rFont val="Calibri"/>
        <family val="2"/>
      </rPr>
      <t>2</t>
    </r>
    <r>
      <rPr>
        <sz val="12"/>
        <color theme="1"/>
        <rFont val="Calibri"/>
        <family val="2"/>
        <scheme val="minor"/>
      </rPr>
      <t xml:space="preserve"> (2021=100)</t>
    </r>
  </si>
  <si>
    <r>
      <rPr>
        <sz val="12"/>
        <color theme="1"/>
        <rFont val="Calibri"/>
        <family val="2"/>
        <scheme val="minor"/>
      </rPr>
      <t>Wisselkoers dollar</t>
    </r>
    <r>
      <rPr>
        <vertAlign val="superscript"/>
        <sz val="11"/>
        <color rgb="FF000000"/>
        <rFont val="Calibri"/>
        <family val="2"/>
      </rPr>
      <t>3</t>
    </r>
    <r>
      <rPr>
        <sz val="12"/>
        <color theme="1"/>
        <rFont val="Calibri"/>
        <family val="2"/>
        <scheme val="minor"/>
      </rPr>
      <t xml:space="preserve"> (US dollar per euro)</t>
    </r>
  </si>
  <si>
    <r>
      <rPr>
        <vertAlign val="superscript"/>
        <sz val="11"/>
        <color rgb="FF000000"/>
        <rFont val="Calibri"/>
        <family val="2"/>
      </rPr>
      <t>1)</t>
    </r>
    <r>
      <rPr>
        <sz val="12"/>
        <color theme="1"/>
        <rFont val="Calibri"/>
        <family val="2"/>
        <scheme val="minor"/>
      </rPr>
      <t xml:space="preserve"> Historische gegevens prijzen afkomstig van het CBS: https://www.cbs.nl/nl-nl/maatwerk/2022/13/marktprijzen-energie-2000-2021.</t>
    </r>
  </si>
  <si>
    <r>
      <rPr>
        <vertAlign val="superscript"/>
        <sz val="11"/>
        <color rgb="FF000000"/>
        <rFont val="Calibri"/>
        <family val="2"/>
      </rPr>
      <t>2)</t>
    </r>
    <r>
      <rPr>
        <sz val="12"/>
        <color theme="1"/>
        <rFont val="Calibri"/>
        <family val="2"/>
        <scheme val="minor"/>
      </rPr>
      <t xml:space="preserve"> Prijsindex: 2022 en 2023: Centraal-economisch plan CPB maart 2022; 2024 t/m 2030: Kerngegevenstabel actualisatie MLT CPB maart 2022; 2031 t/m 2040: 1,5%.</t>
    </r>
  </si>
  <si>
    <r>
      <rPr>
        <vertAlign val="superscript"/>
        <sz val="11"/>
        <color rgb="FF000000"/>
        <rFont val="Calibri"/>
        <family val="2"/>
      </rPr>
      <t>3)</t>
    </r>
    <r>
      <rPr>
        <sz val="12"/>
        <color theme="1"/>
        <rFont val="Calibri"/>
        <family val="2"/>
        <scheme val="minor"/>
      </rPr>
      <t xml:space="preserve"> Wisselkoers: 2022 en 2023: Centraal-economisch plan CPB maart 2022; 2024 t/m 2030: Kerngegevenstabel actualisatie MLT CPB maart 2022.</t>
    </r>
  </si>
  <si>
    <t>Conversie van Tabel_6_Conversiefactoren &amp; Tabel_7b_Prijzen_VV naar ETM</t>
  </si>
  <si>
    <t>"De warmteproductie door afvalverbrandingsinstallaties (AVI’s) voor stadsverwarming blijft in de raming ongeveer constant op 4 petajoule, waarvan ongeveer de helft telt als hernieuwbare warmte."</t>
  </si>
  <si>
    <t>"De warmteproductie uit biomassa voor warmtenetten stijgt op basis van de SDE++- beschikkingen niet verder dan 8 petajoule in 2030 door de subsidiestop in de SDE++ voor lagetem- peratuurwarmte uit houtige biogrondstoffen (PBL 2020)."</t>
  </si>
  <si>
    <t>flh (ETM)</t>
  </si>
  <si>
    <t>Warmtelevering (PJ)</t>
  </si>
  <si>
    <t>ETM verliezen</t>
  </si>
  <si>
    <t>Gecorrigeerd voor warmteverlies</t>
  </si>
  <si>
    <t>AVI</t>
  </si>
  <si>
    <t>Aquathermie</t>
  </si>
  <si>
    <t>Elektrische boilers</t>
  </si>
  <si>
    <t>Som warmte</t>
  </si>
  <si>
    <t>Restwarmte +</t>
  </si>
  <si>
    <t>Vermogen electrolyse (MW)</t>
  </si>
  <si>
    <t xml:space="preserve">Hybride luchtwarmtepomp (gas) </t>
  </si>
  <si>
    <t>Hybride luchtwarmtepomp (waterstof)</t>
  </si>
  <si>
    <t>Lokale WKK's</t>
  </si>
  <si>
    <t>WKK's</t>
  </si>
  <si>
    <t>Vans</t>
  </si>
  <si>
    <t>KEV (2022) - "Onder invloed van dit akkoord en de extra middelen die vanuit het Klimaatakkoord beschikbaar zijn gesteld voor de aanschaf van nulemissiebussen, neemt het aantal elektrische en waterstofbussen in de komende jaren naar verwachting snel toe."</t>
  </si>
  <si>
    <t>KEV (2022) - "Onder invloed van dit akkoord en de extra middelen die vanuit het Klimaatakkoord beschikbaar zijn gesteld voor de aanschaf van nulemissiebussen, neemt het aantal elektrische en waterstofbussen in de komende jaren naar verwachting snel toe." Aangenomen dat LNG bussen niet emissievrij zijn.</t>
  </si>
  <si>
    <t>"De uitstoot van personenauto’s daalt tussen 2019 en 2030 met naar schatting ruim 4 megaton (26 procent), ondanks een toename van het aantal gereden kilometers van ruim 7 procent die in deze periode wordt verwacht." (omgerekend naar procent per jaar)</t>
  </si>
  <si>
    <t>kev2019</t>
  </si>
  <si>
    <t>kev2020</t>
  </si>
  <si>
    <t>kev2021</t>
  </si>
  <si>
    <t>kev2022</t>
  </si>
  <si>
    <t>KEV2022 (EB 2030)</t>
  </si>
  <si>
    <t>totaal</t>
  </si>
  <si>
    <t>Op basis van de ontwikkeling van het vloeroppervlak, zie Tabel_32_GO_Factoren vloeroppervlak.</t>
  </si>
  <si>
    <t>"Het totale aantal nulemissiebestelauto’s neemt hiermee naar schatting toe tot ruim 150.000 in 2030, op een wagenpark van in totaal ruim 1,1 miljoen voertuigen."</t>
  </si>
  <si>
    <t>KEV 2022: "Het totale aantal nulemissiebestelauto’s neemt hiermee naar schatting toe tot ruim 150.000 in 2030, op een wagenpark van in totaal ruim 1,1 miljoen voertuigen."</t>
  </si>
  <si>
    <t>KEV 2022 "Het aantal nulemissievrachtauto’s in 2030 is in deze KEV geraamd op bijna 14.000, oftewel ruim 9 procent van het wagenpark."</t>
  </si>
  <si>
    <t>coal_in_source_of_electricity_production</t>
  </si>
  <si>
    <t>gas_in_source_of_electricity_production</t>
  </si>
  <si>
    <t>oil_in_source_of_electricity_production</t>
  </si>
  <si>
    <t>nuclear_in_source_of_electricity_production</t>
  </si>
  <si>
    <t>biomass_in_source_of_electricity_production</t>
  </si>
  <si>
    <t>wind_in_source_of_electricity_production</t>
  </si>
  <si>
    <t>hydro_in_source_of_electricity_production</t>
  </si>
  <si>
    <t>greengas_in_source_of_electricity_production</t>
  </si>
  <si>
    <t>geothermal_in_source_of_electricity_production</t>
  </si>
  <si>
    <t>waste_in_source_of_electricity_production</t>
  </si>
  <si>
    <t>solar_in_source_of_electricity_production</t>
  </si>
  <si>
    <t>future_demand_and_export_in_source_of_electricity_production</t>
  </si>
  <si>
    <t>present_demand_in_source_of_electricity_production</t>
  </si>
  <si>
    <t>future_demand_in_source_of_electricity_production</t>
  </si>
  <si>
    <t>import_in_source_of_electricity_production</t>
  </si>
  <si>
    <t>biogas_in_source_of_electricity_production</t>
  </si>
  <si>
    <t>hydrogen_in_source_of_electricity_production</t>
  </si>
  <si>
    <t>coal_gas_in_source_of_electricity_production</t>
  </si>
  <si>
    <t>KEV 2030</t>
  </si>
  <si>
    <t>Netto geleverde elektriciteit</t>
  </si>
  <si>
    <t>verschil</t>
  </si>
  <si>
    <t>Tabel 19b: Elektriciteitsbalans in petajoule (vastgesteld en voorgenomen beleid)</t>
  </si>
  <si>
    <t>[-39] - [-94]</t>
  </si>
  <si>
    <t>[-69] - [-123]</t>
  </si>
  <si>
    <t>[-76] - [-130]</t>
  </si>
  <si>
    <t>Totale productie</t>
  </si>
  <si>
    <t>479 - 534</t>
  </si>
  <si>
    <t>545 - 599</t>
  </si>
  <si>
    <t>700 - 754</t>
  </si>
  <si>
    <t>Productie uit aardgas</t>
  </si>
  <si>
    <t>109 - 156</t>
  </si>
  <si>
    <t>89 - 143</t>
  </si>
  <si>
    <t>123 - 177</t>
  </si>
  <si>
    <t>Productie uit aardgas voor centrale toepassing</t>
  </si>
  <si>
    <t>43 - 91</t>
  </si>
  <si>
    <t>39 - 93</t>
  </si>
  <si>
    <t>74 - 128</t>
  </si>
  <si>
    <t>Productie uit aardgas voor decentrale toepassing</t>
  </si>
  <si>
    <t>Productie uit kolen</t>
  </si>
  <si>
    <t>64 - 71</t>
  </si>
  <si>
    <t>0 - 0</t>
  </si>
  <si>
    <t>Productie uit overig fossiel</t>
  </si>
  <si>
    <t>Productie uit nucleair</t>
  </si>
  <si>
    <t>Productie uit hernieuwbaar totaal</t>
  </si>
  <si>
    <t>Productie uit wind</t>
  </si>
  <si>
    <t>Productie uit zon</t>
  </si>
  <si>
    <t>Productie uit waterkracht</t>
  </si>
  <si>
    <t>Productie uit biomassa</t>
  </si>
  <si>
    <t>Overige productie</t>
  </si>
  <si>
    <t>Eigen verbruik energiesector en distributieverliezen</t>
  </si>
  <si>
    <t>Energetisch verbruik eindverbruikers</t>
  </si>
  <si>
    <t>Verbruik voor overige omzettingen</t>
  </si>
  <si>
    <t>Eigen verbruik bij elektriciteitsproductie</t>
  </si>
  <si>
    <r>
      <rPr>
        <vertAlign val="superscript"/>
        <sz val="11"/>
        <color rgb="FF000000"/>
        <rFont val="Calibri"/>
        <family val="2"/>
      </rPr>
      <t>2)</t>
    </r>
    <r>
      <rPr>
        <sz val="12"/>
        <color theme="1"/>
        <rFont val="Calibri"/>
        <family val="2"/>
        <scheme val="minor"/>
      </rPr>
      <t xml:space="preserve"> Vanwege inconsistenties in de verschillende energiestatistieken in 2000 t/m 2015 komt het hier getoonde statistisch verschil niet overeen met wat het CBS publiceert. Het verschil is 1 tot 4 PJ.</t>
    </r>
  </si>
  <si>
    <t>* Voorlopige gegeven.</t>
  </si>
  <si>
    <t>2030 (gem)</t>
  </si>
  <si>
    <r>
      <t>Invoersaldo</t>
    </r>
    <r>
      <rPr>
        <b/>
        <vertAlign val="superscript"/>
        <sz val="11"/>
        <color rgb="FF000000"/>
        <rFont val="Calibri"/>
        <family val="2"/>
      </rPr>
      <t>1</t>
    </r>
  </si>
  <si>
    <r>
      <t>Statistisch verschil</t>
    </r>
    <r>
      <rPr>
        <b/>
        <vertAlign val="superscript"/>
        <sz val="11"/>
        <color rgb="FF000000"/>
        <rFont val="Calibri"/>
        <family val="2"/>
      </rPr>
      <t>2</t>
    </r>
  </si>
  <si>
    <t>Max zon op dak ETM (MJ, afhankelijk van groei huizen/gebouwen)</t>
  </si>
  <si>
    <t>Alle schuifjes zijn op basis van de finale vraag in de landbouw gezet. Dat is 95 PJ totaal. KEV 2022: "De CO2- emissies dalen met 2,9 megaton, vanwege een verschuiving naar minder energie-intensieve teelten in de glastuinbouw als gevolg van de hogere energieprijzen en de onzekere marktsituatie. Dit leidt tot een lagere warmtevraag en een dalende inzet van aardgas in ketels. Ook maken WKK- installaties minder draaiuren omdat de eigen elektriciteitsvraag voor belichting afneemt."</t>
  </si>
  <si>
    <t xml:space="preserve">Elektriciteit </t>
  </si>
  <si>
    <t>KEV 2019 VV</t>
  </si>
  <si>
    <t>ETM-versie KEV 2019 VV</t>
  </si>
  <si>
    <t>elektriciteit</t>
  </si>
  <si>
    <t>Industrie - Overige broeikasgassen</t>
  </si>
  <si>
    <t>"Op basis van deze ondersteuning voorzien we in de raming onder vastgesteld en voorgenomen beleid een opgesteld elektrolysevermogen (input) van zo’n 0,5 gigawatt."</t>
  </si>
  <si>
    <t>ETM dragers</t>
  </si>
  <si>
    <t>KEV dragers</t>
  </si>
  <si>
    <t>Ammonia</t>
  </si>
  <si>
    <t>ETM dragers key</t>
  </si>
  <si>
    <t>coal</t>
  </si>
  <si>
    <t>coal_gas</t>
  </si>
  <si>
    <t>network_gas</t>
  </si>
  <si>
    <t>wood_pellets</t>
  </si>
  <si>
    <t>crude_oil</t>
  </si>
  <si>
    <t>steam_hot_water</t>
  </si>
  <si>
    <t>hydrogen</t>
  </si>
  <si>
    <t>electricity</t>
  </si>
  <si>
    <t>ammonia</t>
  </si>
  <si>
    <t>metal_steel</t>
  </si>
  <si>
    <t>metal_aluminium</t>
  </si>
  <si>
    <t>metal_other_metals</t>
  </si>
  <si>
    <t>chemical_other</t>
  </si>
  <si>
    <t>chemical_fertilizers</t>
  </si>
  <si>
    <t>chemical_refineries</t>
  </si>
  <si>
    <t>other_food</t>
  </si>
  <si>
    <t>other_paper</t>
  </si>
  <si>
    <t>other_non_specified</t>
  </si>
  <si>
    <t>other_ict</t>
  </si>
  <si>
    <t>Final energetic demand [PJ]</t>
  </si>
  <si>
    <t>Opmerkingen</t>
  </si>
  <si>
    <t>Het ETM heeft geen drager 'Biogeen huishoudelijk afval' als finaal gebruik in de industrie</t>
  </si>
  <si>
    <t>Het ETM heeft geen drager 'Overig' als finaal gebruik in de industrie</t>
  </si>
  <si>
    <t>Het ETM heeft niet alle dragers als final demand nodes in alle sub sectoren van de industrie, waar deze ontbreken zijn deze hardcoded op 0 gezet en geel gemarkeerd</t>
  </si>
  <si>
    <t>De KEV heeft geen drager 'Biogas' als non-energetisch gebruik in de industrie, deze zijn hardcoded op 0 gezet en geel gemarkeerd</t>
  </si>
  <si>
    <t>De KEV heeft geen drager 'Wood pellets' als non-energetisch gebruik in de industrie, deze zijn hardcoded op 0 gezet en geel gemarkeerd</t>
  </si>
  <si>
    <t>De KEV heeft geen drager 'Ammonia' als non-energetisch gebruik in de industrie, deze zijn hardcoded op 0 gezet en geel gemarkeerd</t>
  </si>
  <si>
    <t>Uitlezen data van MONIT-EBv40-hist-2019</t>
  </si>
  <si>
    <t>Non energetic final demand [PJ]</t>
  </si>
  <si>
    <t>Mapping van KEV sectoren</t>
  </si>
  <si>
    <t>Mapping van ETM sectoren</t>
  </si>
  <si>
    <t>Energetic final demand [PJ]</t>
  </si>
  <si>
    <t>Dragers</t>
  </si>
  <si>
    <t>ETM is gebaseerd op Eurostat terwijl KEV is gebaseerd op CBS</t>
  </si>
  <si>
    <t>ETM is gebaseerd op een oudere versie van Eurostat</t>
  </si>
  <si>
    <t>Het ETM rekent own use van refineries als finale vraag, voor de KEV is deze in de energiesector</t>
  </si>
  <si>
    <t>Het ETM rekent other ict als finale vraag van de industrie, voor de KEV is deze impliciet onderdeel van diensten</t>
  </si>
  <si>
    <t>Nice to have: own use van ETM finale vraag afhalen om tot de 'pure' finale vraag te komen</t>
  </si>
  <si>
    <t>Nice to have: vergelijking tussen KEV en ETM transformatie crude oil naar oil products toevoegen</t>
  </si>
  <si>
    <t>ETM telt energy sector own use (exclusief electricity en CHP) op bij finale vraag industrie, dit geldt met name voor coal gas use in de staalsector</t>
  </si>
  <si>
    <t>Nice to have: vergelijking CBS, Eurostat (ETM versie), Eurostat (huidige versie)</t>
  </si>
  <si>
    <t>Uitlezen data van Datadump ETM 2019</t>
  </si>
  <si>
    <t>Aggregatie finale vraag industrie ETM 2019</t>
  </si>
  <si>
    <t>Aggregatie finale vraag industrie KEV 2019</t>
  </si>
  <si>
    <t>Veregelijking finale vraag industrie KEV en ETM 2019</t>
  </si>
  <si>
    <t>Uitlezen data van MONIT-EBv4-scen-2030</t>
  </si>
  <si>
    <t>Aggregatie finale vraag industrie KEV 2030</t>
  </si>
  <si>
    <t>costs_co2</t>
  </si>
  <si>
    <t>costs_co2_free_allocation</t>
  </si>
  <si>
    <t>Pagina 119: Het grootste deel van de toename van de elektriciteitsvraag komt voor rekening van de industrie, waar als gevolg van het geagendeerde beleid een stijging van enkele tientallen terawattuur denk- baar is (de huidige elektriciteitsvraag van de industrie is ruim 40 terawattuur). Deze extra elektrici- teitsvraag is bestemd voor de productie van waterstof via elektrolyse. Waterstof zal vooral geproduceerd worden in de uren met een lage elektriciteitsprijs, als er een hoog aandeel van elek- triciteit uit wind en zon is. De verwachting is ook dat de productie vooral aan de kust zal plaatsvin- den. Voor een deel zal er dan gebruikgemaakt kunnen worden van elektriciteit uit wind op zee die anders afgeschakeld zou moeten worden omdat er onvoldoende vraag is en er geen capaciteit op het hoogspanningsnet is om de elektriciteit verder het land in te kunnen transporteren.</t>
  </si>
  <si>
    <t>"Op basis van deze ondersteu- ning voorzien we in de raming onder vastgesteld en voorgenomen beleid een opgesteld elektroly- severmogen (input) van zo’n 0,5 gigawatt." (pagina 126)</t>
  </si>
  <si>
    <t>0.5 GW Elektrolyse voor groene watetstof in 2030</t>
  </si>
  <si>
    <t>KEV 2022</t>
  </si>
  <si>
    <t>input_of_kerosene_mix (MJ)</t>
  </si>
  <si>
    <t>input_of_ammonia (MJ)</t>
  </si>
  <si>
    <t>input_of_imported_ammonia (MJ)</t>
  </si>
  <si>
    <t>output_of_kerosene_mix (MJ)</t>
  </si>
  <si>
    <t>output_of_ammonia (MJ)</t>
  </si>
  <si>
    <t>output_of_imported_ammonia (MJ)</t>
  </si>
  <si>
    <t>agriculture_chp_engine_biogas</t>
  </si>
  <si>
    <t>agriculture_chp_engine_network_gas_dispatchable</t>
  </si>
  <si>
    <t>agriculture_chp_engine_network_gas_must_run</t>
  </si>
  <si>
    <t>agriculture_chp_wood_pellets</t>
  </si>
  <si>
    <t>agriculture_final_demand_central_steam_hot_water</t>
  </si>
  <si>
    <t>agriculture_final_demand_local_steam_hot_water</t>
  </si>
  <si>
    <t>agriculture_flexibility_p2h_hydrogen_electricity</t>
  </si>
  <si>
    <t>agriculture_flexibility_p2h_network_gas_electricity</t>
  </si>
  <si>
    <t>agriculture_heat_backup_burner_network_gas</t>
  </si>
  <si>
    <t>agriculture_heat_unused_steam_hot_water</t>
  </si>
  <si>
    <t>agriculture_heatpump_water_water_electricity</t>
  </si>
  <si>
    <t>agriculture_hydrogen_hybrid_heat</t>
  </si>
  <si>
    <t>agriculture_locally_available_electricity</t>
  </si>
  <si>
    <t>agriculture_locally_available_steam_hot_water</t>
  </si>
  <si>
    <t>agriculture_network_gas_hybrid_heat</t>
  </si>
  <si>
    <t>buildings_space_heater_hybrid_hydrogen_heatpump_air_water_electricity</t>
  </si>
  <si>
    <t>buildings_space_heater_hybrid_hydrogen_heatpump_air_water_electricity_aggregator</t>
  </si>
  <si>
    <t>bunkers_final_demand_ammonia</t>
  </si>
  <si>
    <t>bunkers_final_demand_for_shipping_ammonia</t>
  </si>
  <si>
    <t>bunkers_final_demand_for_shipping_hydrogen</t>
  </si>
  <si>
    <t>bunkers_final_demand_hydrogen</t>
  </si>
  <si>
    <t>bunkers_plane_using_kerosene_mix</t>
  </si>
  <si>
    <t>bunkers_ship_using_ammonia</t>
  </si>
  <si>
    <t>bunkers_ship_using_hydrogen</t>
  </si>
  <si>
    <t>energy_distribution_ammonia</t>
  </si>
  <si>
    <t>energy_export_ammonia</t>
  </si>
  <si>
    <t>energy_hydrogen_ammonia_reformer</t>
  </si>
  <si>
    <t>energy_hydrogen_autothermal_reformer</t>
  </si>
  <si>
    <t>energy_hydrogen_autothermal_reformer_ccs</t>
  </si>
  <si>
    <t>energy_import_ammonia</t>
  </si>
  <si>
    <t>energy_imported_ammonia_backup</t>
  </si>
  <si>
    <t>energy_imported_ammonia_baseload</t>
  </si>
  <si>
    <t>energy_interconnector_10_exported_electricity</t>
  </si>
  <si>
    <t>energy_interconnector_10_imported_electricity</t>
  </si>
  <si>
    <t>energy_interconnector_11_exported_electricity</t>
  </si>
  <si>
    <t>energy_interconnector_11_imported_electricity</t>
  </si>
  <si>
    <t>energy_interconnector_12_exported_electricity</t>
  </si>
  <si>
    <t>energy_interconnector_12_imported_electricity</t>
  </si>
  <si>
    <t>energy_interconnector_7_exported_electricity</t>
  </si>
  <si>
    <t>energy_interconnector_7_imported_electricity</t>
  </si>
  <si>
    <t>energy_interconnector_8_exported_electricity</t>
  </si>
  <si>
    <t>energy_interconnector_8_imported_electricity</t>
  </si>
  <si>
    <t>energy_interconnector_9_exported_electricity</t>
  </si>
  <si>
    <t>energy_interconnector_9_imported_electricity</t>
  </si>
  <si>
    <t>energy_power_nuclear_small_modular_reactor_uranium_oxide</t>
  </si>
  <si>
    <t>energy_transport_hydrogen_loss</t>
  </si>
  <si>
    <t>industry_chemicals_fertilizers_locally_available_ammonia</t>
  </si>
  <si>
    <t>industry_chemicals_fertilizers_production</t>
  </si>
  <si>
    <t>industry_chp_turbine_hydrogen</t>
  </si>
  <si>
    <t>industry_final_demand_ammonia_non_energetic</t>
  </si>
  <si>
    <t>industry_final_demand_for_chemical_ammonia_non_energetic</t>
  </si>
  <si>
    <t>industry_final_demand_for_chemical_fertilizers_ammonia_non_energetic</t>
  </si>
  <si>
    <t>industry_final_demand_for_other_ict_dsr_electricity</t>
  </si>
  <si>
    <t>industry_final_demand_for_other_ict_dsr_load_shifting_electricity</t>
  </si>
  <si>
    <t>industry_heat_burner_hydrogen</t>
  </si>
  <si>
    <t>industry_residual_greengas</t>
  </si>
  <si>
    <t>industry_residual_hydrogen</t>
  </si>
  <si>
    <t>industry_residual_natural_gas</t>
  </si>
  <si>
    <t>transport_bus_flexibility_p2p_electricity</t>
  </si>
  <si>
    <t>transport_final_demand_ammonia</t>
  </si>
  <si>
    <t>transport_final_demand_for_aviation_electricity</t>
  </si>
  <si>
    <t>transport_final_demand_for_aviation_hydrogen</t>
  </si>
  <si>
    <t>transport_final_demand_for_shipping_ammonia</t>
  </si>
  <si>
    <t>transport_final_demand_for_shipping_bio_ethanol</t>
  </si>
  <si>
    <t>transport_final_demand_for_shipping_electricity</t>
  </si>
  <si>
    <t>transport_final_demand_for_shipping_hydrogen</t>
  </si>
  <si>
    <t>transport_plane_using_electricity</t>
  </si>
  <si>
    <t>transport_plane_using_hydrogen</t>
  </si>
  <si>
    <t>transport_ship_using_ammonia</t>
  </si>
  <si>
    <t>transport_ship_using_electricity</t>
  </si>
  <si>
    <t>transport_ship_using_hydrogen</t>
  </si>
  <si>
    <t>transport_truck_flexibility_p2p_electricity</t>
  </si>
  <si>
    <t>transport_van_flexibility_p2p_electricity</t>
  </si>
  <si>
    <t>2019 olieproducten</t>
  </si>
  <si>
    <t>2030 olieproducten</t>
  </si>
  <si>
    <t>Aggregatie finale vraag industrie ETM 2030</t>
  </si>
  <si>
    <t>jaartal</t>
  </si>
  <si>
    <t>zonthermie (PJ) KEV</t>
  </si>
  <si>
    <t>zonthermie (PJ) ETM hh</t>
  </si>
  <si>
    <t>zonthermie (PJ) ETM geb</t>
  </si>
  <si>
    <t>Gezet op basis van de extra aantal TJ (volgens de extra informatie aangeleverd door PBL)</t>
  </si>
  <si>
    <t>Hybride</t>
  </si>
  <si>
    <t>Gekopieerd uit tabel KEV 2021</t>
  </si>
  <si>
    <t>Zie Elektriciteit.</t>
  </si>
  <si>
    <t>MONIT, KEV 2022</t>
  </si>
  <si>
    <t>Duitsland; Prijscurves per interconnector ontvangen van PBL.</t>
  </si>
  <si>
    <t>Belgie; Prijscurves per interconnector ontvangen van PBL.</t>
  </si>
  <si>
    <t>Verenigd Koninkrijk; Prijscurves per interconnector ontvangen van PBL.</t>
  </si>
  <si>
    <t>Denemarken; Prijscurves per interconnector ontvangen van PBL.</t>
  </si>
  <si>
    <t>Noorwegen; Prijscurves per interconnector ontvangen van PBL.</t>
  </si>
  <si>
    <t>Frankrijk; Prijscurves per interconnector ontvangen van PBL.</t>
  </si>
  <si>
    <t>"De warmteproductie door afvalverbrandingsinstallaties (AVI’s) voor stadsverwarming blijft in de raming ongeveer constant op 4 petajoule, waarvan ongeveer de helft telt als hernieuwbare warmte. De warmteproductie uit biomassa voor warmtenetten stijgt op basis van de SDE++- beschikkingen niet verder dan 8 petajoule in 2030 door de subsidiestop in de SDE++ voor lagetem- peratuurwarmte uit houtige biogrondstoffen (PBL 2020). Daarnaast neemt de warmteproductie uit geothermie in de raming toe naar circa 4 petajoule in 2030 en de warmteproductie uit aquathermie naar 2 petajoule. Verder is rekening gehouden met 0,7 petajoule warmtelevering uit warmte- en koudeopslag (WKO). Ook de warmtelevering met elektrische boilers neemt toe naar circa 3 peta- joule in 2030. Samen is dat 20 petajoule hernieuwbare warmteproductie. Daarnaast neemt de levering toe van restwarmte uit de industrie aan warmtenetten, van circa 2 petajoule in 2020 naar circa 5 petajoule in 2030. In totaal gaat het dus om 25 petajoule warmteproductie zonder directe CO2- emissie. Na aftrek van het warmteverlies in het net blijft hiervan circa 19 petajoule over voor leve- ring aan eindverbruikers."</t>
  </si>
  <si>
    <t>KEV 2022, puclicatie</t>
  </si>
  <si>
    <t xml:space="preserve">0.9 PJ bij woningen en diensten volgens EB, aanname is dat dit direct in de sector wordt gebruikt en niet via het warmtenet. </t>
  </si>
  <si>
    <t>Interconnectoren</t>
  </si>
  <si>
    <t>Efficienctie</t>
  </si>
  <si>
    <t>Biomassa WKK elektriciteit</t>
  </si>
  <si>
    <t>Biomassa WKK warmte</t>
  </si>
  <si>
    <t>Geen informatie gevonden in KEV 2022, op huidige waarde gehouden.</t>
  </si>
  <si>
    <t>WKK biogas</t>
  </si>
  <si>
    <t>WKK gas - regelbaar</t>
  </si>
  <si>
    <t>WKK gas - niet-regelbaar</t>
  </si>
  <si>
    <t>WKK biomassa</t>
  </si>
  <si>
    <t>Tabel_15b_Hernieuwbaar_VV</t>
  </si>
  <si>
    <t>Tabel_6_Conversiefactoren &amp; Tabel_7b_Prijzen_VV</t>
  </si>
  <si>
    <t>EB 2030 KEV</t>
  </si>
  <si>
    <t>Kosten &amp; Efficienties</t>
  </si>
  <si>
    <t>Co2 prijs</t>
  </si>
  <si>
    <t>Vrije rechten</t>
  </si>
  <si>
    <t>eur/tonne</t>
  </si>
  <si>
    <t>Tabel_7b_Prijzen_VV</t>
  </si>
  <si>
    <r>
      <t>Niet-energetische emissies (CO</t>
    </r>
    <r>
      <rPr>
        <vertAlign val="subscript"/>
        <sz val="11"/>
        <color rgb="FF999999"/>
        <rFont val="Satoshi Regular"/>
      </rPr>
      <t>2</t>
    </r>
    <r>
      <rPr>
        <sz val="11"/>
        <color rgb="FF999999"/>
        <rFont val="Satoshi Regular"/>
      </rPr>
      <t>)</t>
    </r>
  </si>
  <si>
    <t>Landbouw - Overige broeikasgassen</t>
  </si>
  <si>
    <t>KEV2022 (EB 2019) - gecorrigeerd</t>
  </si>
  <si>
    <t>De beschikbare data van de KEV beschrijft niet wat precies de besparing is door isolatie in woningen en dienstensector. De finale vraag voor woningen en diensten per drager is wel beschikbaar. Op basis hiervan is een grove inschatting gedaan van de energiebesparing door isolatie.</t>
  </si>
  <si>
    <t>EB 2030 &amp; EB 2019</t>
  </si>
  <si>
    <t>KEV 2019 - woningen</t>
  </si>
  <si>
    <t>KEV 2030 - woningen</t>
  </si>
  <si>
    <t>Totale energievraag (PJ)</t>
  </si>
  <si>
    <t>KEV 2022: "De energie- en emissieramingen in de KEV gaan uit van een verwachte gemiddelde temperatuur in een betreffend zichtjaar, rekening houdend met de trend van stijgende temperaturen (KNMI 2015)."</t>
  </si>
  <si>
    <t>Aangenomen dat minder op gas koken doorzet tot 2030 en dat inductie het meest toeneemt obv de vermindering van gasgestookte ketels in ruimteverwarming.</t>
  </si>
  <si>
    <t>Vermindering gasgestookte technologie ruimteverwarming</t>
  </si>
  <si>
    <t>Tabel_31b_GODiensten_Energie_VV</t>
  </si>
  <si>
    <t>Aanname is dat er vooral HR combiketels worden ingeruild voor all-electric varianten of het warmtenet.</t>
  </si>
  <si>
    <t>Aaname is dat er meer apparaten bijkomen maar tegelijkertijd een hogere efficientie wordt bereikt waardoor de elektriciteitsvraag uiteindelijk daalt.</t>
  </si>
  <si>
    <t>KEV 2022: "Aan de ene kant drukken de toenemende efficiëntie van elektrische apparaten en de toepassing van led­verlichting het elektriciteitsverbruik. De energie-efficiëntie-eisen uit de Europese Ecodesign-richtlijn spelen daarbij een belangrijke rol. Daartegenover staan een toename van het aantal huishoudens, een toename van het aantal apparaten per huishouden en een toename van het aantal airco’s."</t>
  </si>
  <si>
    <t>Gebruikt om bij te sturen op de elektriciteitsvraag.</t>
  </si>
  <si>
    <t>KEV 2019 -  utiliteiten</t>
  </si>
  <si>
    <t>KEV 2030 - utiliteiten</t>
  </si>
  <si>
    <t>Groei gematcht op non-energetisch energievraag.</t>
  </si>
  <si>
    <t>Totaal ICT en datacenters ETM 2030</t>
  </si>
  <si>
    <t xml:space="preserve">KEV 2022: "Onderdeel van deze besparingscijfers is ook dat kantoren vanaf 2023 verplicht minimaal een energielabel C moeten hebben.", "De daling van het gasverbruik in de periode tot 2030 is onder andere het effect van de handhaving van de ener- giebesparingsplicht uit de Wet milieubeheer."					</t>
  </si>
  <si>
    <t>Er mogelijke modal shift door beleid wordt niet aangemerkt in de KEV 2022: "Ook van de in het Coalitieakkoord aangekondigde extra middelen voor vergroening van personen- vervoer en reisgedrag kunnen nog geen effecten worden geraamd."</t>
  </si>
  <si>
    <t xml:space="preserve">De besparing door isolatie wordt deels afgeleid uit de totale vermindering in energievraag voor utiliteiten. Deze besparing is te groot om alleen door isolatie te bewerkstelligen maar wordt hoogstwaarschijnlijk ook door andere energiebesparende maatregelen uit de Wet Milieubeheer bewerkstelligd. Uit Figuur 5.10 in de KEV 2022 zien we dat de besparing wel voornamenlijk in het gasverbruik voor heet water en verwarming zit. Dit wordt gedeeltelijk opgevangen door andere technologieen. De rest wordt gecompenseerd door isolatie en vermindering van gasverbruik door andere besparingsmaatregelen. Isolatie is op een gemoiddelde van label B gezet door de aanname dat ten minste alle gebouwen energielabel C moeten hebben maar er ook veel gebouwen een hoger energielabel zullen hebben. </t>
  </si>
  <si>
    <t>Gebruikt om bij te sturen op de vraag naar elektriciteit.</t>
  </si>
  <si>
    <t>Gebruikt om bij te sturen op de vraag naar biomassa.</t>
  </si>
  <si>
    <t>Gebruikt om bij te sturen op de vraag naar gas.</t>
  </si>
  <si>
    <t>Inschatting om overeen te komen op 3 PJ finale vraag aan aardgas in 2030 (EB 2030)</t>
  </si>
  <si>
    <t>Landbouw EB:</t>
  </si>
  <si>
    <t>aardwarmte</t>
  </si>
  <si>
    <t>KEV 2022: "Omdat de effecten van de huidige gebeurtenissen op langere termijn niet te voorspellen zijn, nemen we in deze raming voorzichtigheidshalve aan dat het glasproductieareaal, zonder nader areaalgericht be- leid, in 2030 zo’n 10 procent lager uitkomt dan in 2021 (9.560 hectare)."</t>
  </si>
  <si>
    <r>
      <t>Tabel 38b: Groeifactoren sector landbouw</t>
    </r>
    <r>
      <rPr>
        <b/>
        <vertAlign val="superscript"/>
        <sz val="11"/>
        <color rgb="FF000000"/>
        <rFont val="Calibri"/>
        <family val="2"/>
      </rPr>
      <t>1</t>
    </r>
    <r>
      <rPr>
        <b/>
        <sz val="11"/>
        <color rgb="FF000000"/>
        <rFont val="Calibri"/>
        <family val="2"/>
      </rPr>
      <t xml:space="preserve"> (vastgesteld en voorgenomen beleid)</t>
    </r>
  </si>
  <si>
    <t>Areaal glastuinbouw (duizend hectare)</t>
  </si>
  <si>
    <r>
      <t>Vermogen warmtekrachtkoppeling</t>
    </r>
    <r>
      <rPr>
        <vertAlign val="superscript"/>
        <sz val="11"/>
        <color rgb="FF000000"/>
        <rFont val="Calibri"/>
        <family val="2"/>
      </rPr>
      <t>2</t>
    </r>
    <r>
      <rPr>
        <sz val="12"/>
        <color theme="1"/>
        <rFont val="Calibri"/>
        <family val="2"/>
        <scheme val="minor"/>
      </rPr>
      <t xml:space="preserve"> (MW</t>
    </r>
    <r>
      <rPr>
        <vertAlign val="subscript"/>
        <sz val="11"/>
        <color rgb="FF000000"/>
        <rFont val="Calibri"/>
        <family val="2"/>
      </rPr>
      <t>e</t>
    </r>
    <r>
      <rPr>
        <sz val="12"/>
        <color theme="1"/>
        <rFont val="Calibri"/>
        <family val="2"/>
        <scheme val="minor"/>
      </rPr>
      <t>)</t>
    </r>
  </si>
  <si>
    <r>
      <t>Aantal melkkoeien</t>
    </r>
    <r>
      <rPr>
        <vertAlign val="superscript"/>
        <sz val="11"/>
        <color rgb="FF000000"/>
        <rFont val="Calibri"/>
        <family val="2"/>
      </rPr>
      <t>3</t>
    </r>
    <r>
      <rPr>
        <sz val="12"/>
        <color theme="1"/>
        <rFont val="Calibri"/>
        <family val="2"/>
        <scheme val="minor"/>
      </rPr>
      <t xml:space="preserve"> (miljoen)</t>
    </r>
  </si>
  <si>
    <r>
      <t>Aantal jongvee voor de melkveehouderij</t>
    </r>
    <r>
      <rPr>
        <vertAlign val="superscript"/>
        <sz val="11"/>
        <color rgb="FF000000"/>
        <rFont val="Calibri"/>
        <family val="2"/>
      </rPr>
      <t>3,4</t>
    </r>
    <r>
      <rPr>
        <sz val="12"/>
        <color theme="1"/>
        <rFont val="Calibri"/>
        <family val="2"/>
        <scheme val="minor"/>
      </rPr>
      <t xml:space="preserve">  (miljoen)</t>
    </r>
  </si>
  <si>
    <r>
      <t>Aantal overig rundvee</t>
    </r>
    <r>
      <rPr>
        <vertAlign val="superscript"/>
        <sz val="11"/>
        <color rgb="FF000000"/>
        <rFont val="Calibri"/>
        <family val="2"/>
      </rPr>
      <t>3,5</t>
    </r>
    <r>
      <rPr>
        <sz val="12"/>
        <color theme="1"/>
        <rFont val="Calibri"/>
        <family val="2"/>
        <scheme val="minor"/>
      </rPr>
      <t xml:space="preserve">  (miljoen)</t>
    </r>
  </si>
  <si>
    <r>
      <t>Aantal varkens (excl. biggen)</t>
    </r>
    <r>
      <rPr>
        <vertAlign val="superscript"/>
        <sz val="11"/>
        <color rgb="FF000000"/>
        <rFont val="Calibri"/>
        <family val="2"/>
      </rPr>
      <t>3</t>
    </r>
    <r>
      <rPr>
        <sz val="12"/>
        <color theme="1"/>
        <rFont val="Calibri"/>
        <family val="2"/>
        <scheme val="minor"/>
      </rPr>
      <t xml:space="preserve">  (miljoen)</t>
    </r>
  </si>
  <si>
    <r>
      <t>Aantal pluimvee</t>
    </r>
    <r>
      <rPr>
        <vertAlign val="superscript"/>
        <sz val="11"/>
        <color rgb="FF000000"/>
        <rFont val="Calibri"/>
        <family val="2"/>
      </rPr>
      <t>3,6</t>
    </r>
    <r>
      <rPr>
        <sz val="12"/>
        <color theme="1"/>
        <rFont val="Calibri"/>
        <family val="2"/>
        <scheme val="minor"/>
      </rPr>
      <t xml:space="preserve">  (miljoen)</t>
    </r>
  </si>
  <si>
    <r>
      <t>Aantal overig vee</t>
    </r>
    <r>
      <rPr>
        <vertAlign val="superscript"/>
        <sz val="11"/>
        <color rgb="FF000000"/>
        <rFont val="Calibri"/>
        <family val="2"/>
      </rPr>
      <t>3,7</t>
    </r>
    <r>
      <rPr>
        <sz val="12"/>
        <color theme="1"/>
        <rFont val="Calibri"/>
        <family val="2"/>
        <scheme val="minor"/>
      </rPr>
      <t xml:space="preserve"> (miljoen)</t>
    </r>
  </si>
  <si>
    <r>
      <t>Totale stikstoftoevoer naar de bodem (miljoen kg stikstof)</t>
    </r>
    <r>
      <rPr>
        <vertAlign val="superscript"/>
        <sz val="11"/>
        <color rgb="FF000000"/>
        <rFont val="Calibri"/>
        <family val="2"/>
      </rPr>
      <t>8</t>
    </r>
  </si>
  <si>
    <r>
      <t>Stikstoftoevoer vanuit drijfmest en vaste mest (miljoen kg stikstof)</t>
    </r>
    <r>
      <rPr>
        <vertAlign val="superscript"/>
        <sz val="11"/>
        <color rgb="FF000000"/>
        <rFont val="Calibri"/>
        <family val="2"/>
      </rPr>
      <t>8</t>
    </r>
  </si>
  <si>
    <r>
      <t>Stikstoftoevoer vanuit weidemest (miljoen kg stikstof)</t>
    </r>
    <r>
      <rPr>
        <vertAlign val="superscript"/>
        <sz val="11"/>
        <color rgb="FF000000"/>
        <rFont val="Calibri"/>
        <family val="2"/>
      </rPr>
      <t>8</t>
    </r>
  </si>
  <si>
    <r>
      <t>Stikstoftoevoer vanuit kunstmest (miljoen kg stikstof)</t>
    </r>
    <r>
      <rPr>
        <vertAlign val="superscript"/>
        <sz val="11"/>
        <color rgb="FF000000"/>
        <rFont val="Calibri"/>
        <family val="2"/>
      </rPr>
      <t>8</t>
    </r>
  </si>
  <si>
    <r>
      <rPr>
        <vertAlign val="superscript"/>
        <sz val="11"/>
        <color rgb="FF000000"/>
        <rFont val="Calibri"/>
        <family val="2"/>
      </rPr>
      <t>1)</t>
    </r>
    <r>
      <rPr>
        <sz val="12"/>
        <color theme="1"/>
        <rFont val="Calibri"/>
        <family val="2"/>
        <scheme val="minor"/>
      </rPr>
      <t xml:space="preserve"> Exclusief mobiele werktuigen.</t>
    </r>
  </si>
  <si>
    <r>
      <rPr>
        <vertAlign val="superscript"/>
        <sz val="11"/>
        <color rgb="FF000000"/>
        <rFont val="Calibri"/>
        <family val="2"/>
      </rPr>
      <t>2)</t>
    </r>
    <r>
      <rPr>
        <sz val="12"/>
        <color theme="1"/>
        <rFont val="Calibri"/>
        <family val="2"/>
        <scheme val="minor"/>
      </rPr>
      <t xml:space="preserve"> Nog geen statistische gegevens beschikbaar voor 2021.</t>
    </r>
  </si>
  <si>
    <r>
      <rPr>
        <vertAlign val="superscript"/>
        <sz val="11"/>
        <color rgb="FF000000"/>
        <rFont val="Calibri"/>
        <family val="2"/>
      </rPr>
      <t>3)</t>
    </r>
    <r>
      <rPr>
        <sz val="12"/>
        <color theme="1"/>
        <rFont val="Calibri"/>
        <family val="2"/>
        <scheme val="minor"/>
      </rPr>
      <t xml:space="preserve"> Aantal dieren zoals gebruikt voor de berekening van emissies. Dit aantal kan afwijken van het aantal dieren zoals vastgelegd via de Landbouwtelling (peildatum 1 april), bijvoorbeeld in jaren met uitbraken van dierziekten en in jaren waarin gedurende het jaar de omvang van de veestapel is gewijzigd door beleidsmaatregelen. Daarnaast is de methode voor het vaststellen van het aantal runderen, varkens en pluimvee in de Landbouwtelling met ingang van 2018 aangepast. Voor bedrijven met tijdelijke leegstand van stallen op de peildatum 1 april wordt met ingang van 2018 een aantal dieren bijgeteld waarbij gebruik wordt gemaakt van de opgave van het voorgaande jaar. Deze bijtellingen vinden plaats met het oog op een juiste bepaling van het bedrijfstype en de economische omvang van de bedrijven. Tegelijkertijd leiden de bijtellingen tot overschatting van het gemiddelde aantal aanwezige dieren. Voor een toelichting op deze statistiek zie het achtergronddocument over landbouw in de Klimaat- en Energieverkenning 2020 (Vonk et al., 2020).</t>
    </r>
  </si>
  <si>
    <r>
      <rPr>
        <vertAlign val="superscript"/>
        <sz val="11"/>
        <color rgb="FF000000"/>
        <rFont val="Calibri"/>
        <family val="2"/>
      </rPr>
      <t>4)</t>
    </r>
    <r>
      <rPr>
        <sz val="12"/>
        <color theme="1"/>
        <rFont val="Calibri"/>
        <family val="2"/>
        <scheme val="minor"/>
      </rPr>
      <t xml:space="preserve"> Vrouwelijk en mannelijk jongvee voor de melkveehouderij, inclusief fokstieren van 2 jaar en ouder.</t>
    </r>
  </si>
  <si>
    <r>
      <rPr>
        <vertAlign val="superscript"/>
        <sz val="11"/>
        <color rgb="FF000000"/>
        <rFont val="Calibri"/>
        <family val="2"/>
      </rPr>
      <t>5)</t>
    </r>
    <r>
      <rPr>
        <sz val="12"/>
        <color theme="1"/>
        <rFont val="Calibri"/>
        <family val="2"/>
        <scheme val="minor"/>
      </rPr>
      <t xml:space="preserve"> Vleeskalveren, vrouwelijk en mannelijk jongvee voor de vleesproductie, overige koeien en vleesstieren van 2 jaar en ouder. </t>
    </r>
  </si>
  <si>
    <r>
      <rPr>
        <vertAlign val="superscript"/>
        <sz val="11"/>
        <color rgb="FF000000"/>
        <rFont val="Calibri"/>
        <family val="2"/>
      </rPr>
      <t>6)</t>
    </r>
    <r>
      <rPr>
        <sz val="12"/>
        <color theme="1"/>
        <rFont val="Calibri"/>
        <family val="2"/>
        <scheme val="minor"/>
      </rPr>
      <t xml:space="preserve"> Recentelijk is de methode voor het vaststellen van het aantal kippen in de Landbouwtelling aangepast. Deze methodewijziging is nog niet in deze tabel meegenomen waardoor er vanaf 2018 een verschil is tussen de cijfers in de Landbouwtelling op CBS-StatLine en deze tabel.</t>
    </r>
  </si>
  <si>
    <r>
      <rPr>
        <vertAlign val="superscript"/>
        <sz val="11"/>
        <color rgb="FF000000"/>
        <rFont val="Calibri"/>
        <family val="2"/>
      </rPr>
      <t>7)</t>
    </r>
    <r>
      <rPr>
        <sz val="12"/>
        <color theme="1"/>
        <rFont val="Calibri"/>
        <family val="2"/>
        <scheme val="minor"/>
      </rPr>
      <t xml:space="preserve"> Vrouwelijke schapen, melkgeiten van 1 jaar en ouder, paarden, pony's, ezels (met ingang van 2010) en moederdieren van konijnen en edelpelsdieren.</t>
    </r>
  </si>
  <si>
    <r>
      <rPr>
        <vertAlign val="superscript"/>
        <sz val="11"/>
        <color rgb="FF000000"/>
        <rFont val="Calibri"/>
        <family val="2"/>
      </rPr>
      <t>8)</t>
    </r>
    <r>
      <rPr>
        <sz val="12"/>
        <color theme="1"/>
        <rFont val="Calibri"/>
        <family val="2"/>
        <scheme val="minor"/>
      </rPr>
      <t xml:space="preserve"> Inclusief 7% naar niet-landbouwbodems.</t>
    </r>
  </si>
  <si>
    <t>Geen biomassa voor landbouw in de EB.</t>
  </si>
  <si>
    <t>Geen olie voor landbouw in de EB.</t>
  </si>
  <si>
    <t xml:space="preserve">Geen informatie gevonden in KEV 2022, op waarde van KEV 2021 gehouden. </t>
  </si>
  <si>
    <r>
      <rPr>
        <b/>
        <sz val="11"/>
        <color rgb="FF000000"/>
        <rFont val="Satoshi Regular"/>
      </rPr>
      <t>KEV 2021:</t>
    </r>
    <r>
      <rPr>
        <sz val="11"/>
        <color rgb="FF000000"/>
        <rFont val="Satoshi Regular"/>
      </rPr>
      <t xml:space="preserve"> Aangenomen dat datacenters met 50% stijgen richting 2030 t.o.v. 2019. Het niet datacenter deel is gelijk gehouden. Qoute: "Door intensiever gebruik van internet zal het elektriciteitsverbruik van datacenters stijgen van 8 petajoule in 2020 naar 12 petajoule in 2030."</t>
    </r>
  </si>
  <si>
    <t xml:space="preserve">A3 </t>
  </si>
  <si>
    <t>Gematcht om overeen te komen met finale vraag, zie vergelijking industrie in 2029</t>
  </si>
  <si>
    <t xml:space="preserve">Alle gebouwen naar minimaal energielabel C volgens de KEV, aanname dat de isolatiegraad verhoogt naar gemiddeld label B. </t>
  </si>
  <si>
    <t>Gematcht om overeen te komen met finale vraag, zie EB 2030</t>
  </si>
  <si>
    <t>Tevens is er een daling in het areaal glastuinbouw:</t>
  </si>
  <si>
    <r>
      <t>Tabel 11b: Totaal koolstofdioxide-emissies (CO</t>
    </r>
    <r>
      <rPr>
        <b/>
        <vertAlign val="subscript"/>
        <sz val="11"/>
        <color rgb="FF000000"/>
        <rFont val="Calibri"/>
        <family val="2"/>
      </rPr>
      <t>2</t>
    </r>
    <r>
      <rPr>
        <b/>
        <sz val="11"/>
        <color rgb="FF000000"/>
        <rFont val="Calibri"/>
        <family val="2"/>
      </rPr>
      <t>-emissies) per sector</t>
    </r>
    <r>
      <rPr>
        <b/>
        <vertAlign val="superscript"/>
        <sz val="11"/>
        <color rgb="FF000000"/>
        <rFont val="Calibri"/>
        <family val="2"/>
      </rPr>
      <t>1</t>
    </r>
    <r>
      <rPr>
        <b/>
        <sz val="11"/>
        <color rgb="FF000000"/>
        <rFont val="Calibri"/>
        <family val="2"/>
      </rPr>
      <t xml:space="preserve"> in megaton CO</t>
    </r>
    <r>
      <rPr>
        <b/>
        <vertAlign val="subscript"/>
        <sz val="11"/>
        <color rgb="FF000000"/>
        <rFont val="Calibri"/>
        <family val="2"/>
      </rPr>
      <t>2</t>
    </r>
    <r>
      <rPr>
        <b/>
        <sz val="11"/>
        <color rgb="FF000000"/>
        <rFont val="Calibri"/>
        <family val="2"/>
      </rPr>
      <t xml:space="preserve"> (vastgesteld en voorgenomen beleid)</t>
    </r>
  </si>
  <si>
    <t>135,6 - 141,9</t>
  </si>
  <si>
    <t>98,4 - 103,8</t>
  </si>
  <si>
    <t>91 - 115</t>
  </si>
  <si>
    <t>81,8 - 87,3</t>
  </si>
  <si>
    <t>25,9 - 32,2</t>
  </si>
  <si>
    <t>7,8 - 13,2</t>
  </si>
  <si>
    <t>28 - 43</t>
  </si>
  <si>
    <t>18 - 21</t>
  </si>
  <si>
    <t>3 - 6</t>
  </si>
  <si>
    <t>2,9 - 4,1</t>
  </si>
  <si>
    <r>
      <rPr>
        <vertAlign val="superscript"/>
        <sz val="11"/>
        <color rgb="FF000000"/>
        <rFont val="Calibri"/>
        <family val="2"/>
      </rPr>
      <t>1)</t>
    </r>
    <r>
      <rPr>
        <sz val="12"/>
        <color theme="1"/>
        <rFont val="Calibri"/>
        <family val="2"/>
        <scheme val="minor"/>
      </rPr>
      <t xml:space="preserve"> De getoonde range in de jaren van de ramingen betreft een bereik vanwege de grote onzekerheid in de ramingen van de elektriciteitsproductie.</t>
    </r>
  </si>
  <si>
    <t>vs</t>
  </si>
  <si>
    <t>KEV in ETM</t>
  </si>
  <si>
    <t>KEV (PBL)</t>
  </si>
  <si>
    <t>Reductie</t>
  </si>
  <si>
    <t>KEV 2030 (VV)</t>
  </si>
  <si>
    <t>KEV 2019 (VV)</t>
  </si>
  <si>
    <t>ETM-versie KEV 2019 (VV)</t>
  </si>
  <si>
    <t>ETM-versie KEV 2030 (VV)</t>
  </si>
  <si>
    <r>
      <t>Energetic use: CO</t>
    </r>
    <r>
      <rPr>
        <b/>
        <vertAlign val="subscript"/>
        <sz val="12"/>
        <color theme="1"/>
        <rFont val="Calibri"/>
        <family val="2"/>
        <scheme val="minor"/>
      </rPr>
      <t>2</t>
    </r>
  </si>
  <si>
    <t>150.45743 MT</t>
  </si>
  <si>
    <t>Energetic use: other GHG</t>
  </si>
  <si>
    <t>2.86384 MT</t>
  </si>
  <si>
    <r>
      <t>Non-energetic use: CO</t>
    </r>
    <r>
      <rPr>
        <b/>
        <vertAlign val="subscript"/>
        <sz val="12"/>
        <color theme="1"/>
        <rFont val="Calibri"/>
        <family val="2"/>
        <scheme val="minor"/>
      </rPr>
      <t>2</t>
    </r>
  </si>
  <si>
    <t>3.90741 MT</t>
  </si>
  <si>
    <t>Non-energetic use: other GHG</t>
  </si>
  <si>
    <t>24.29147 MT</t>
  </si>
  <si>
    <r>
      <t>Delayed CO</t>
    </r>
    <r>
      <rPr>
        <b/>
        <vertAlign val="subscript"/>
        <sz val="12"/>
        <color theme="1"/>
        <rFont val="Calibri"/>
        <family val="2"/>
        <scheme val="minor"/>
      </rPr>
      <t>2</t>
    </r>
    <r>
      <rPr>
        <b/>
        <sz val="12"/>
        <color theme="1"/>
        <rFont val="Calibri"/>
        <family val="2"/>
        <scheme val="minor"/>
      </rPr>
      <t xml:space="preserve"> emissions</t>
    </r>
  </si>
  <si>
    <t>2.34257 MT</t>
  </si>
  <si>
    <r>
      <t>Indirect CO</t>
    </r>
    <r>
      <rPr>
        <b/>
        <vertAlign val="subscript"/>
        <sz val="12"/>
        <color theme="1"/>
        <rFont val="Calibri"/>
        <family val="2"/>
        <scheme val="minor"/>
      </rPr>
      <t>2</t>
    </r>
    <r>
      <rPr>
        <b/>
        <sz val="12"/>
        <color theme="1"/>
        <rFont val="Calibri"/>
        <family val="2"/>
        <scheme val="minor"/>
      </rPr>
      <t xml:space="preserve"> emissions</t>
    </r>
  </si>
  <si>
    <t>0.43113 MT</t>
  </si>
  <si>
    <t>Total</t>
  </si>
  <si>
    <t>184.29386 MT</t>
  </si>
  <si>
    <t>MT</t>
  </si>
  <si>
    <t>De krimp die per sector is verwacht wordt doorgevoerd op alle schuifjes binnen die sector in het ETM. De waardes voor 2019 komen uit de KEV 2021 (Tabel_4b_BKG_VV)</t>
  </si>
  <si>
    <t>Tonkilometers groei (2019 volgens KEV 2021 - Tabel_11b_Mobiliteit_VV, 2030 volgens KEV 2022)</t>
  </si>
  <si>
    <t>Correctie verschuiving biodiesel en biobenzine naar 'biomassa' (waarde komt uit Tabel_11b_Mobiliteit_VV!F33 - Kev 2021)</t>
  </si>
  <si>
    <t>Correctie voor WKK, aardgas van vraag afgehaald, elektriciteit en warmte opgeteld (de KEV rekent vraag voor wkk's in de sector soms mee als finaal. Het ETM niet. Hierdoor is het ETM vaak lager op aardgas en hoger op elektriciteit en warmtevraag binnen de sector).</t>
  </si>
  <si>
    <t xml:space="preserve">De industrie is bepaald op basis van de MONIT data. De KEV heeft raffinage bij de energiesector en ICT bij diensten. De vergelijking is hier inclusief raffinage en exclusief ICT. </t>
  </si>
  <si>
    <t>non-energetische olie in gebouwen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</si>
</sst>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0.0"/>
    <numFmt numFmtId="165" formatCode="0.0%"/>
    <numFmt numFmtId="166" formatCode="0.0000"/>
    <numFmt numFmtId="167" formatCode="0.000%"/>
    <numFmt numFmtId="168" formatCode="0.000"/>
    <numFmt numFmtId="169" formatCode="#,##0.0"/>
    <numFmt numFmtId="170" formatCode="0.000000"/>
    <numFmt numFmtId="171" formatCode="_-* #,##0.00\ _€_-;\-* #,##0.00\ _€_-;_-* &quot;-&quot;??\ _€_-;_-@_-"/>
  </numFmts>
  <fonts count="70">
    <font>
      <sz val="12"/>
      <color theme="1"/>
      <name val="Calibri"/>
      <family val="2"/>
      <scheme val="minor"/>
    </font>
    <font>
      <sz val="12"/>
      <color theme="1"/>
      <name val="Calibri"/>
      <family val="2"/>
      <scheme val="minor"/>
    </font>
    <font>
      <b/>
      <sz val="12"/>
      <color theme="1"/>
      <name val="Calibri"/>
      <family val="2"/>
      <scheme val="minor"/>
    </font>
    <font>
      <b/>
      <sz val="11"/>
      <color rgb="FF000000"/>
      <name val="Calibri"/>
      <family val="2"/>
    </font>
    <font>
      <i/>
      <sz val="12"/>
      <color theme="1"/>
      <name val="Calibri"/>
      <family val="2"/>
      <scheme val="minor"/>
    </font>
    <font>
      <b/>
      <i/>
      <sz val="12"/>
      <color theme="1"/>
      <name val="Calibri"/>
      <family val="2"/>
      <scheme val="minor"/>
    </font>
    <font>
      <sz val="11"/>
      <color rgb="FF000000"/>
      <name val="Calibri"/>
      <family val="2"/>
    </font>
    <font>
      <sz val="11"/>
      <color theme="6"/>
      <name val="Calibri"/>
      <family val="2"/>
    </font>
    <font>
      <vertAlign val="superscript"/>
      <sz val="11"/>
      <color rgb="FF000000"/>
      <name val="Calibri"/>
      <family val="2"/>
    </font>
    <font>
      <sz val="10"/>
      <name val="Arial"/>
      <family val="2"/>
    </font>
    <font>
      <sz val="12"/>
      <color theme="1"/>
      <name val="Calibri"/>
      <family val="2"/>
    </font>
    <font>
      <vertAlign val="subscript"/>
      <sz val="11"/>
      <color rgb="FF000000"/>
      <name val="Calibri"/>
      <family val="2"/>
    </font>
    <font>
      <b/>
      <vertAlign val="superscript"/>
      <sz val="11"/>
      <color rgb="FF000000"/>
      <name val="Calibri"/>
      <family val="2"/>
    </font>
    <font>
      <sz val="11"/>
      <color rgb="FF0070C0"/>
      <name val="Calibri"/>
      <family val="2"/>
    </font>
    <font>
      <b/>
      <sz val="14"/>
      <name val="Arial"/>
      <family val="2"/>
      <charset val="1"/>
    </font>
    <font>
      <sz val="12"/>
      <name val="Arial"/>
      <family val="2"/>
      <charset val="1"/>
    </font>
    <font>
      <sz val="9.5"/>
      <name val="Arial"/>
      <family val="2"/>
      <charset val="1"/>
    </font>
    <font>
      <sz val="9"/>
      <name val="Arial"/>
      <family val="2"/>
      <charset val="1"/>
    </font>
    <font>
      <i/>
      <sz val="9"/>
      <name val="Arial"/>
      <family val="2"/>
      <charset val="1"/>
    </font>
    <font>
      <sz val="8"/>
      <name val="Calibri"/>
      <family val="2"/>
      <scheme val="minor"/>
    </font>
    <font>
      <sz val="12"/>
      <color theme="6"/>
      <name val="Calibri"/>
      <family val="2"/>
      <scheme val="minor"/>
    </font>
    <font>
      <i/>
      <sz val="10"/>
      <name val="Arial"/>
      <family val="2"/>
    </font>
    <font>
      <b/>
      <sz val="10"/>
      <name val="Arial"/>
      <family val="2"/>
    </font>
    <font>
      <sz val="10"/>
      <color rgb="FFFF0000"/>
      <name val="Arial"/>
      <family val="2"/>
    </font>
    <font>
      <sz val="10"/>
      <color theme="1"/>
      <name val="Arial"/>
      <family val="2"/>
    </font>
    <font>
      <sz val="10"/>
      <color rgb="FF0070C0"/>
      <name val="Arial"/>
      <family val="2"/>
    </font>
    <font>
      <sz val="10"/>
      <color theme="0"/>
      <name val="Arial"/>
      <family val="2"/>
    </font>
    <font>
      <sz val="10"/>
      <color rgb="FF00B050"/>
      <name val="Arial"/>
      <family val="2"/>
    </font>
    <font>
      <sz val="12"/>
      <color theme="9" tint="0.79998168889431442"/>
      <name val="Calibri"/>
      <family val="2"/>
      <scheme val="minor"/>
    </font>
    <font>
      <b/>
      <vertAlign val="subscript"/>
      <sz val="11"/>
      <color rgb="FF000000"/>
      <name val="Calibri"/>
      <family val="2"/>
    </font>
    <font>
      <u/>
      <sz val="11"/>
      <color rgb="FF0000FF"/>
      <name val="Calibri"/>
      <family val="2"/>
    </font>
    <font>
      <sz val="8"/>
      <name val="Arial"/>
      <family val="2"/>
      <charset val="1"/>
    </font>
    <font>
      <sz val="11"/>
      <color theme="1"/>
      <name val="Calibri"/>
      <family val="2"/>
      <scheme val="minor"/>
    </font>
    <font>
      <i/>
      <sz val="12"/>
      <color theme="6"/>
      <name val="Calibri"/>
      <family val="2"/>
      <scheme val="minor"/>
    </font>
    <font>
      <b/>
      <i/>
      <sz val="12"/>
      <color theme="6"/>
      <name val="Calibri"/>
      <family val="2"/>
      <scheme val="minor"/>
    </font>
    <font>
      <sz val="12"/>
      <color rgb="FFC00000"/>
      <name val="Calibri"/>
      <family val="2"/>
      <scheme val="minor"/>
    </font>
    <font>
      <sz val="8"/>
      <name val="Arial"/>
      <family val="2"/>
    </font>
    <font>
      <sz val="11"/>
      <name val="Arial"/>
      <family val="2"/>
    </font>
    <font>
      <sz val="11"/>
      <color rgb="FF7030A0"/>
      <name val="Calibri"/>
      <family val="2"/>
      <scheme val="minor"/>
    </font>
    <font>
      <sz val="11"/>
      <color rgb="FF000000"/>
      <name val="Satoshi Regular"/>
    </font>
    <font>
      <sz val="12"/>
      <color theme="1"/>
      <name val="Satoshi Regular"/>
    </font>
    <font>
      <b/>
      <sz val="11"/>
      <color rgb="FF000000"/>
      <name val="Satoshi Regular"/>
    </font>
    <font>
      <b/>
      <sz val="11"/>
      <color theme="6"/>
      <name val="Satoshi Regular"/>
    </font>
    <font>
      <sz val="11"/>
      <color theme="6"/>
      <name val="Satoshi Regular"/>
    </font>
    <font>
      <i/>
      <sz val="11"/>
      <color rgb="FF000000"/>
      <name val="Satoshi Regular"/>
    </font>
    <font>
      <sz val="11"/>
      <color rgb="FFFF0000"/>
      <name val="Satoshi Regular"/>
    </font>
    <font>
      <sz val="9"/>
      <color theme="1"/>
      <name val="Satoshi Regular"/>
    </font>
    <font>
      <sz val="22"/>
      <color rgb="FF000000"/>
      <name val="Satoshi Light"/>
    </font>
    <font>
      <sz val="12"/>
      <color theme="6"/>
      <name val="Satoshi Regular"/>
    </font>
    <font>
      <sz val="11"/>
      <color theme="1"/>
      <name val="Satoshi Regular"/>
    </font>
    <font>
      <sz val="11"/>
      <color theme="7"/>
      <name val="Calibri (Body)"/>
    </font>
    <font>
      <sz val="12"/>
      <color theme="7"/>
      <name val="Calibri (Body)"/>
    </font>
    <font>
      <b/>
      <i/>
      <sz val="12"/>
      <color theme="1"/>
      <name val="Satoshi Regular"/>
    </font>
    <font>
      <sz val="11"/>
      <name val="Satoshi Regular"/>
    </font>
    <font>
      <b/>
      <i/>
      <sz val="11"/>
      <color theme="1"/>
      <name val="Satoshi Regular"/>
    </font>
    <font>
      <b/>
      <sz val="11"/>
      <name val="Satoshi Regular"/>
    </font>
    <font>
      <i/>
      <sz val="11"/>
      <color theme="1"/>
      <name val="Satoshi Regular"/>
    </font>
    <font>
      <b/>
      <sz val="11"/>
      <color theme="1"/>
      <name val="Satoshi Regular"/>
    </font>
    <font>
      <b/>
      <i/>
      <sz val="11"/>
      <color theme="1"/>
      <name val="Calibri"/>
      <family val="2"/>
      <scheme val="minor"/>
    </font>
    <font>
      <vertAlign val="subscript"/>
      <sz val="11"/>
      <color rgb="FF999999"/>
      <name val="Satoshi Regular"/>
    </font>
    <font>
      <sz val="11"/>
      <color rgb="FF999999"/>
      <name val="Satoshi Regular"/>
    </font>
    <font>
      <sz val="11"/>
      <color theme="5"/>
      <name val="Satoshi Regular"/>
    </font>
    <font>
      <b/>
      <sz val="12"/>
      <color theme="1"/>
      <name val="Satoshi Regular"/>
    </font>
    <font>
      <sz val="8"/>
      <name val="Satoshi Regular"/>
    </font>
    <font>
      <sz val="10"/>
      <name val="Satoshi Regular"/>
    </font>
    <font>
      <b/>
      <sz val="10"/>
      <name val="Satoshi Regular"/>
    </font>
    <font>
      <i/>
      <sz val="12"/>
      <color theme="1"/>
      <name val="Satoshi Regular"/>
    </font>
    <font>
      <sz val="12"/>
      <color theme="6"/>
      <name val="Calibri (Body)"/>
    </font>
    <font>
      <sz val="10"/>
      <color theme="1"/>
      <name val="Arial Unicode MS"/>
      <family val="2"/>
    </font>
    <font>
      <b/>
      <vertAlign val="subscript"/>
      <sz val="12"/>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66CCFF"/>
        <bgColor indexed="64"/>
      </patternFill>
    </fill>
    <fill>
      <patternFill patternType="solid">
        <fgColor theme="8" tint="0.79998168889431442"/>
        <bgColor indexed="64"/>
      </patternFill>
    </fill>
    <fill>
      <patternFill patternType="solid">
        <fgColor theme="6" tint="0.79998168889431442"/>
        <bgColor indexed="64"/>
      </patternFill>
    </fill>
  </fills>
  <borders count="6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right style="thin">
        <color rgb="FF000000"/>
      </right>
      <top style="medium">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medium">
        <color rgb="FF000000"/>
      </left>
      <right style="thin">
        <color rgb="FF000000"/>
      </right>
      <top style="medium">
        <color rgb="FF000000"/>
      </top>
      <bottom/>
      <diagonal/>
    </border>
    <border>
      <left/>
      <right/>
      <top/>
      <bottom style="medium">
        <color auto="1"/>
      </bottom>
      <diagonal/>
    </border>
    <border>
      <left/>
      <right/>
      <top style="medium">
        <color auto="1"/>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auto="1"/>
      </top>
      <bottom style="thin">
        <color theme="1"/>
      </bottom>
      <diagonal/>
    </border>
    <border>
      <left/>
      <right/>
      <top/>
      <bottom style="thin">
        <color theme="1"/>
      </bottom>
      <diagonal/>
    </border>
    <border>
      <left/>
      <right/>
      <top style="thin">
        <color theme="1"/>
      </top>
      <bottom style="thin">
        <color theme="1"/>
      </bottom>
      <diagonal/>
    </border>
    <border>
      <left style="thin">
        <color theme="1"/>
      </left>
      <right/>
      <top/>
      <bottom/>
      <diagonal/>
    </border>
    <border>
      <left style="thin">
        <color theme="1"/>
      </left>
      <right/>
      <top/>
      <bottom style="medium">
        <color auto="1"/>
      </bottom>
      <diagonal/>
    </border>
    <border>
      <left style="thin">
        <color theme="1"/>
      </left>
      <right/>
      <top style="medium">
        <color auto="1"/>
      </top>
      <bottom style="thin">
        <color theme="1"/>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style="thin">
        <color indexed="64"/>
      </left>
      <right/>
      <top/>
      <bottom style="thin">
        <color theme="1"/>
      </bottom>
      <diagonal/>
    </border>
    <border>
      <left/>
      <right style="thin">
        <color indexed="64"/>
      </right>
      <top/>
      <bottom style="thin">
        <color theme="1"/>
      </bottom>
      <diagonal/>
    </border>
    <border>
      <left/>
      <right style="thin">
        <color theme="1"/>
      </right>
      <top style="thin">
        <color indexed="64"/>
      </top>
      <bottom style="thin">
        <color indexed="64"/>
      </bottom>
      <diagonal/>
    </border>
    <border>
      <left/>
      <right style="thin">
        <color theme="1"/>
      </right>
      <top/>
      <bottom/>
      <diagonal/>
    </border>
    <border>
      <left/>
      <right style="thin">
        <color theme="1"/>
      </right>
      <top style="thin">
        <color theme="1"/>
      </top>
      <bottom/>
      <diagonal/>
    </border>
    <border>
      <left/>
      <right style="thin">
        <color theme="1"/>
      </right>
      <top/>
      <bottom style="thin">
        <color theme="1"/>
      </bottom>
      <diagonal/>
    </border>
    <border>
      <left/>
      <right/>
      <top style="thin">
        <color indexed="64"/>
      </top>
      <bottom style="thin">
        <color theme="1"/>
      </bottom>
      <diagonal/>
    </border>
    <border>
      <left/>
      <right/>
      <top style="thin">
        <color theme="1"/>
      </top>
      <bottom style="thin">
        <color indexed="64"/>
      </bottom>
      <diagonal/>
    </border>
    <border>
      <left style="thin">
        <color theme="1"/>
      </left>
      <right/>
      <top style="thin">
        <color theme="1"/>
      </top>
      <bottom style="thin">
        <color indexed="64"/>
      </bottom>
      <diagonal/>
    </border>
    <border>
      <left/>
      <right style="thin">
        <color theme="1"/>
      </right>
      <top style="thin">
        <color theme="1"/>
      </top>
      <bottom style="thin">
        <color indexed="64"/>
      </bottom>
      <diagonal/>
    </border>
  </borders>
  <cellStyleXfs count="15">
    <xf numFmtId="0" fontId="0" fillId="0" borderId="0"/>
    <xf numFmtId="9" fontId="6" fillId="0" borderId="0"/>
    <xf numFmtId="0" fontId="6" fillId="0" borderId="0"/>
    <xf numFmtId="164" fontId="24" fillId="7" borderId="0" applyBorder="0" applyAlignment="0" applyProtection="0"/>
    <xf numFmtId="43" fontId="1" fillId="0" borderId="0" applyFont="0" applyFill="0" applyBorder="0" applyAlignment="0" applyProtection="0"/>
    <xf numFmtId="0" fontId="30" fillId="0" borderId="0" applyNumberFormat="0" applyFill="0" applyBorder="0" applyAlignment="0" applyProtection="0"/>
    <xf numFmtId="0" fontId="36" fillId="0" borderId="0"/>
    <xf numFmtId="0" fontId="9" fillId="0" borderId="0"/>
    <xf numFmtId="0" fontId="36" fillId="0" borderId="0"/>
    <xf numFmtId="0" fontId="9" fillId="0" borderId="0"/>
    <xf numFmtId="0" fontId="9" fillId="0" borderId="0"/>
    <xf numFmtId="171" fontId="37" fillId="0" borderId="0" applyFont="0" applyFill="0" applyBorder="0" applyAlignment="0" applyProtection="0"/>
    <xf numFmtId="164" fontId="38" fillId="0" borderId="0" applyBorder="0" applyAlignment="0" applyProtection="0"/>
    <xf numFmtId="164" fontId="32" fillId="7" borderId="0" applyBorder="0" applyAlignment="0" applyProtection="0"/>
    <xf numFmtId="0" fontId="6" fillId="0" borderId="0" applyNumberFormat="0" applyFont="0" applyBorder="0" applyProtection="0"/>
  </cellStyleXfs>
  <cellXfs count="503">
    <xf numFmtId="0" fontId="0" fillId="0" borderId="0" xfId="0"/>
    <xf numFmtId="0" fontId="3" fillId="0" borderId="0" xfId="0" applyFont="1"/>
    <xf numFmtId="0" fontId="0" fillId="0" borderId="4" xfId="0" applyBorder="1" applyAlignment="1">
      <alignment horizontal="left"/>
    </xf>
    <xf numFmtId="0" fontId="0" fillId="0" borderId="5" xfId="0" applyBorder="1"/>
    <xf numFmtId="0" fontId="0" fillId="0" borderId="4" xfId="0" applyBorder="1"/>
    <xf numFmtId="0" fontId="0" fillId="0" borderId="4" xfId="0" applyBorder="1" applyAlignment="1">
      <alignment vertical="top"/>
    </xf>
    <xf numFmtId="0" fontId="0" fillId="0" borderId="5" xfId="0" applyBorder="1" applyAlignment="1">
      <alignment vertical="top"/>
    </xf>
    <xf numFmtId="164" fontId="0" fillId="0" borderId="0" xfId="0" applyNumberFormat="1"/>
    <xf numFmtId="164" fontId="0" fillId="0" borderId="5" xfId="0" applyNumberFormat="1" applyBorder="1"/>
    <xf numFmtId="164" fontId="0" fillId="0" borderId="4" xfId="0" applyNumberFormat="1" applyBorder="1"/>
    <xf numFmtId="0" fontId="0" fillId="0" borderId="4" xfId="0" applyBorder="1" applyAlignment="1">
      <alignment horizontal="left" vertical="top" indent="1"/>
    </xf>
    <xf numFmtId="0" fontId="0" fillId="0" borderId="6" xfId="0" applyBorder="1" applyAlignment="1">
      <alignment vertical="top"/>
    </xf>
    <xf numFmtId="164" fontId="0" fillId="0" borderId="7" xfId="0" applyNumberFormat="1" applyBorder="1"/>
    <xf numFmtId="164" fontId="0" fillId="0" borderId="8" xfId="0" applyNumberFormat="1" applyBorder="1"/>
    <xf numFmtId="164" fontId="0" fillId="0" borderId="6" xfId="0" applyNumberFormat="1" applyBorder="1"/>
    <xf numFmtId="164" fontId="0" fillId="0" borderId="0" xfId="0" applyNumberFormat="1" applyAlignment="1">
      <alignment vertical="top"/>
    </xf>
    <xf numFmtId="0" fontId="0" fillId="0" borderId="6" xfId="0" applyBorder="1" applyAlignment="1">
      <alignment horizontal="left" vertical="top" indent="1"/>
    </xf>
    <xf numFmtId="164" fontId="0" fillId="0" borderId="7" xfId="0" applyNumberFormat="1" applyBorder="1" applyAlignment="1">
      <alignment vertical="top"/>
    </xf>
    <xf numFmtId="0" fontId="0" fillId="0" borderId="7" xfId="0" applyBorder="1" applyAlignment="1">
      <alignment vertical="top"/>
    </xf>
    <xf numFmtId="0" fontId="0" fillId="0" borderId="8" xfId="0" applyBorder="1" applyAlignment="1">
      <alignment vertical="top"/>
    </xf>
    <xf numFmtId="1" fontId="0" fillId="0" borderId="0" xfId="0" applyNumberFormat="1"/>
    <xf numFmtId="1" fontId="0" fillId="0" borderId="5" xfId="0" applyNumberFormat="1" applyBorder="1"/>
    <xf numFmtId="1" fontId="0" fillId="0" borderId="9" xfId="0" applyNumberFormat="1" applyBorder="1"/>
    <xf numFmtId="1" fontId="0" fillId="0" borderId="10" xfId="0" applyNumberFormat="1" applyBorder="1"/>
    <xf numFmtId="1" fontId="0" fillId="0" borderId="4" xfId="0" applyNumberFormat="1" applyBorder="1"/>
    <xf numFmtId="0" fontId="0" fillId="0" borderId="4" xfId="0" applyBorder="1" applyAlignment="1">
      <alignment horizontal="left" vertical="top" indent="2"/>
    </xf>
    <xf numFmtId="0" fontId="0" fillId="0" borderId="4" xfId="0" applyBorder="1" applyAlignment="1">
      <alignment horizontal="left" indent="1"/>
    </xf>
    <xf numFmtId="0" fontId="0" fillId="0" borderId="4" xfId="0" applyBorder="1" applyAlignment="1">
      <alignment horizontal="left" indent="2"/>
    </xf>
    <xf numFmtId="0" fontId="0" fillId="0" borderId="6" xfId="0" applyBorder="1" applyAlignment="1">
      <alignment horizontal="left" indent="1"/>
    </xf>
    <xf numFmtId="1" fontId="0" fillId="0" borderId="7" xfId="0" applyNumberFormat="1" applyBorder="1"/>
    <xf numFmtId="1" fontId="0" fillId="0" borderId="8" xfId="0" applyNumberFormat="1" applyBorder="1"/>
    <xf numFmtId="1" fontId="0" fillId="0" borderId="6" xfId="0" applyNumberFormat="1" applyBorder="1"/>
    <xf numFmtId="0" fontId="0" fillId="0" borderId="11" xfId="0" applyBorder="1" applyAlignment="1">
      <alignment horizontal="left"/>
    </xf>
    <xf numFmtId="1" fontId="0" fillId="0" borderId="12" xfId="0" applyNumberFormat="1" applyBorder="1"/>
    <xf numFmtId="1" fontId="0" fillId="0" borderId="13" xfId="0" applyNumberFormat="1" applyBorder="1"/>
    <xf numFmtId="1" fontId="0" fillId="0" borderId="11" xfId="0" applyNumberFormat="1" applyBorder="1"/>
    <xf numFmtId="1" fontId="0" fillId="0" borderId="0" xfId="0" applyNumberFormat="1" applyAlignment="1">
      <alignment vertical="top"/>
    </xf>
    <xf numFmtId="0" fontId="2" fillId="0" borderId="0" xfId="0" applyFont="1"/>
    <xf numFmtId="11" fontId="0" fillId="0" borderId="0" xfId="0" applyNumberFormat="1"/>
    <xf numFmtId="0" fontId="4" fillId="0" borderId="0" xfId="0" applyFont="1"/>
    <xf numFmtId="0" fontId="5" fillId="0" borderId="0" xfId="0" applyFont="1"/>
    <xf numFmtId="0" fontId="0" fillId="0" borderId="1" xfId="0" applyBorder="1"/>
    <xf numFmtId="3" fontId="0" fillId="0" borderId="16" xfId="0" applyNumberFormat="1" applyBorder="1"/>
    <xf numFmtId="3" fontId="0" fillId="0" borderId="0" xfId="0" applyNumberFormat="1"/>
    <xf numFmtId="3" fontId="0" fillId="0" borderId="17" xfId="0" applyNumberFormat="1" applyBorder="1"/>
    <xf numFmtId="3" fontId="0" fillId="0" borderId="5" xfId="0" applyNumberFormat="1" applyBorder="1"/>
    <xf numFmtId="0" fontId="0" fillId="0" borderId="11" xfId="0" applyBorder="1" applyAlignment="1">
      <alignment horizontal="left" indent="2"/>
    </xf>
    <xf numFmtId="0" fontId="0" fillId="0" borderId="0" xfId="0" applyAlignment="1">
      <alignment horizontal="left" indent="2"/>
    </xf>
    <xf numFmtId="1" fontId="0" fillId="0" borderId="16" xfId="0" applyNumberFormat="1" applyBorder="1"/>
    <xf numFmtId="1" fontId="0" fillId="0" borderId="17" xfId="0" applyNumberFormat="1" applyBorder="1"/>
    <xf numFmtId="164" fontId="0" fillId="0" borderId="16" xfId="0" applyNumberFormat="1" applyBorder="1"/>
    <xf numFmtId="164" fontId="0" fillId="0" borderId="17" xfId="0" applyNumberFormat="1" applyBorder="1"/>
    <xf numFmtId="2" fontId="0" fillId="0" borderId="12" xfId="0" applyNumberFormat="1" applyBorder="1"/>
    <xf numFmtId="2" fontId="0" fillId="0" borderId="19" xfId="0" applyNumberFormat="1" applyBorder="1"/>
    <xf numFmtId="2" fontId="0" fillId="0" borderId="13" xfId="0" applyNumberFormat="1" applyBorder="1"/>
    <xf numFmtId="2" fontId="0" fillId="0" borderId="0" xfId="0" applyNumberFormat="1"/>
    <xf numFmtId="2" fontId="0" fillId="0" borderId="17" xfId="0" applyNumberFormat="1" applyBorder="1"/>
    <xf numFmtId="2" fontId="0" fillId="0" borderId="5" xfId="0" applyNumberFormat="1" applyBorder="1"/>
    <xf numFmtId="164" fontId="0" fillId="0" borderId="4" xfId="0" applyNumberFormat="1" applyBorder="1" applyAlignment="1">
      <alignment horizontal="left" indent="2"/>
    </xf>
    <xf numFmtId="166" fontId="0" fillId="0" borderId="0" xfId="0" applyNumberFormat="1"/>
    <xf numFmtId="9" fontId="0" fillId="0" borderId="0" xfId="1" applyFont="1"/>
    <xf numFmtId="0" fontId="6" fillId="0" borderId="0" xfId="2"/>
    <xf numFmtId="1" fontId="6" fillId="0" borderId="0" xfId="2" applyNumberFormat="1"/>
    <xf numFmtId="0" fontId="3" fillId="0" borderId="0" xfId="2" applyFont="1"/>
    <xf numFmtId="0" fontId="6" fillId="3" borderId="29" xfId="2" applyFill="1" applyBorder="1"/>
    <xf numFmtId="0" fontId="7" fillId="0" borderId="0" xfId="2" applyFont="1"/>
    <xf numFmtId="0" fontId="6" fillId="3" borderId="31" xfId="2" applyFill="1" applyBorder="1"/>
    <xf numFmtId="0" fontId="0" fillId="0" borderId="0" xfId="0" applyAlignment="1">
      <alignment vertical="top"/>
    </xf>
    <xf numFmtId="0" fontId="0" fillId="0" borderId="0" xfId="0" applyAlignment="1">
      <alignment vertical="top" wrapText="1"/>
    </xf>
    <xf numFmtId="0" fontId="10" fillId="0" borderId="0" xfId="0" applyFont="1"/>
    <xf numFmtId="0" fontId="0" fillId="0" borderId="6" xfId="0" applyBorder="1" applyAlignment="1">
      <alignment horizontal="left"/>
    </xf>
    <xf numFmtId="164" fontId="0" fillId="0" borderId="22" xfId="0" applyNumberFormat="1" applyBorder="1"/>
    <xf numFmtId="0" fontId="3" fillId="0" borderId="0" xfId="0" applyFont="1" applyAlignment="1">
      <alignment horizontal="right"/>
    </xf>
    <xf numFmtId="0" fontId="0" fillId="0" borderId="38" xfId="0" applyBorder="1" applyAlignment="1">
      <alignment vertical="top"/>
    </xf>
    <xf numFmtId="0" fontId="0" fillId="0" borderId="39" xfId="0" applyBorder="1" applyAlignment="1">
      <alignment horizontal="right" wrapText="1"/>
    </xf>
    <xf numFmtId="0" fontId="0" fillId="0" borderId="39" xfId="0" applyBorder="1" applyAlignment="1">
      <alignment horizontal="right"/>
    </xf>
    <xf numFmtId="0" fontId="0" fillId="0" borderId="40" xfId="0" applyBorder="1" applyAlignment="1">
      <alignment horizontal="right" wrapText="1"/>
    </xf>
    <xf numFmtId="0" fontId="0" fillId="0" borderId="38" xfId="0" applyBorder="1" applyAlignment="1">
      <alignment horizontal="right" wrapText="1"/>
    </xf>
    <xf numFmtId="0" fontId="0" fillId="0" borderId="4" xfId="0" applyBorder="1" applyAlignment="1">
      <alignment horizontal="left" indent="4"/>
    </xf>
    <xf numFmtId="0" fontId="0" fillId="0" borderId="0" xfId="0" applyAlignment="1">
      <alignment horizontal="center"/>
    </xf>
    <xf numFmtId="0" fontId="0" fillId="0" borderId="0" xfId="0" applyAlignment="1">
      <alignment horizontal="right"/>
    </xf>
    <xf numFmtId="0" fontId="0" fillId="2" borderId="0" xfId="0" applyFill="1"/>
    <xf numFmtId="0" fontId="2" fillId="5" borderId="41" xfId="0" applyFont="1" applyFill="1" applyBorder="1"/>
    <xf numFmtId="0" fontId="0" fillId="5" borderId="36" xfId="0" applyFill="1" applyBorder="1"/>
    <xf numFmtId="0" fontId="0" fillId="5" borderId="42" xfId="0" applyFill="1" applyBorder="1"/>
    <xf numFmtId="0" fontId="0" fillId="5" borderId="30" xfId="0" applyFill="1" applyBorder="1"/>
    <xf numFmtId="0" fontId="2" fillId="5" borderId="0" xfId="0" applyFont="1" applyFill="1"/>
    <xf numFmtId="0" fontId="0" fillId="5" borderId="0" xfId="0" applyFill="1"/>
    <xf numFmtId="0" fontId="0" fillId="5" borderId="29" xfId="0" applyFill="1" applyBorder="1"/>
    <xf numFmtId="1" fontId="0" fillId="5" borderId="0" xfId="0" applyNumberFormat="1" applyFill="1"/>
    <xf numFmtId="0" fontId="0" fillId="5" borderId="35" xfId="0" applyFill="1" applyBorder="1"/>
    <xf numFmtId="0" fontId="0" fillId="5" borderId="28" xfId="0" applyFill="1" applyBorder="1"/>
    <xf numFmtId="0" fontId="0" fillId="5" borderId="34" xfId="0" applyFill="1" applyBorder="1"/>
    <xf numFmtId="164" fontId="0" fillId="5" borderId="0" xfId="0" applyNumberFormat="1" applyFill="1"/>
    <xf numFmtId="0" fontId="0" fillId="0" borderId="43" xfId="0" applyBorder="1"/>
    <xf numFmtId="0" fontId="0" fillId="0" borderId="25" xfId="0" applyBorder="1"/>
    <xf numFmtId="0" fontId="0" fillId="0" borderId="26" xfId="0" applyBorder="1"/>
    <xf numFmtId="164" fontId="0" fillId="0" borderId="18" xfId="0" applyNumberFormat="1" applyBorder="1"/>
    <xf numFmtId="164" fontId="0" fillId="0" borderId="12" xfId="0" applyNumberFormat="1" applyBorder="1"/>
    <xf numFmtId="164" fontId="0" fillId="0" borderId="19" xfId="0" applyNumberFormat="1" applyBorder="1"/>
    <xf numFmtId="164" fontId="0" fillId="0" borderId="13" xfId="0" applyNumberFormat="1" applyBorder="1"/>
    <xf numFmtId="2" fontId="13" fillId="0" borderId="0" xfId="0" applyNumberFormat="1" applyFont="1"/>
    <xf numFmtId="0" fontId="14" fillId="0" borderId="0" xfId="0" applyFont="1"/>
    <xf numFmtId="0" fontId="15" fillId="0" borderId="0" xfId="0" applyFont="1"/>
    <xf numFmtId="0" fontId="16" fillId="0" borderId="0" xfId="0" applyFont="1"/>
    <xf numFmtId="0" fontId="0" fillId="0" borderId="44" xfId="0" applyBorder="1"/>
    <xf numFmtId="0" fontId="17" fillId="0" borderId="0" xfId="0" applyFont="1" applyAlignment="1">
      <alignment wrapText="1"/>
    </xf>
    <xf numFmtId="0" fontId="18" fillId="0" borderId="0" xfId="0" applyFont="1"/>
    <xf numFmtId="165" fontId="6" fillId="0" borderId="0" xfId="1" applyNumberFormat="1"/>
    <xf numFmtId="0" fontId="0" fillId="0" borderId="45" xfId="0" applyBorder="1"/>
    <xf numFmtId="0" fontId="6" fillId="3" borderId="42" xfId="2" applyFill="1" applyBorder="1"/>
    <xf numFmtId="0" fontId="6" fillId="3" borderId="34" xfId="2" applyFill="1" applyBorder="1"/>
    <xf numFmtId="0" fontId="0" fillId="0" borderId="0" xfId="0" applyAlignment="1">
      <alignment wrapText="1"/>
    </xf>
    <xf numFmtId="0" fontId="0" fillId="0" borderId="4" xfId="0" applyBorder="1" applyAlignment="1">
      <alignment horizontal="left" indent="6"/>
    </xf>
    <xf numFmtId="164" fontId="0" fillId="0" borderId="0" xfId="0" applyNumberFormat="1" applyAlignment="1">
      <alignment horizontal="right"/>
    </xf>
    <xf numFmtId="164" fontId="0" fillId="0" borderId="28" xfId="0" applyNumberFormat="1" applyBorder="1"/>
    <xf numFmtId="0" fontId="0" fillId="0" borderId="28" xfId="0" applyBorder="1"/>
    <xf numFmtId="0" fontId="9" fillId="0" borderId="0" xfId="0" applyFont="1" applyAlignment="1">
      <alignment horizontal="right" wrapText="1"/>
    </xf>
    <xf numFmtId="164" fontId="0" fillId="4" borderId="0" xfId="0" applyNumberFormat="1" applyFill="1"/>
    <xf numFmtId="0" fontId="20" fillId="0" borderId="0" xfId="0" applyFont="1"/>
    <xf numFmtId="164" fontId="9" fillId="0" borderId="0" xfId="0" applyNumberFormat="1" applyFont="1"/>
    <xf numFmtId="164" fontId="21" fillId="0" borderId="0" xfId="0" applyNumberFormat="1" applyFont="1"/>
    <xf numFmtId="0" fontId="9" fillId="0" borderId="0" xfId="0" applyFont="1" applyAlignment="1">
      <alignment horizontal="left" indent="1"/>
    </xf>
    <xf numFmtId="0" fontId="9" fillId="0" borderId="0" xfId="0" applyFont="1" applyAlignment="1">
      <alignment horizontal="left" indent="2"/>
    </xf>
    <xf numFmtId="0" fontId="9" fillId="0" borderId="0" xfId="0" applyFont="1" applyAlignment="1">
      <alignment horizontal="left" indent="3"/>
    </xf>
    <xf numFmtId="0" fontId="9" fillId="0" borderId="0" xfId="0" applyFont="1" applyAlignment="1">
      <alignment horizontal="left" indent="4"/>
    </xf>
    <xf numFmtId="0" fontId="22" fillId="0" borderId="0" xfId="0" applyFont="1" applyAlignment="1">
      <alignment horizontal="left"/>
    </xf>
    <xf numFmtId="0" fontId="22" fillId="0" borderId="0" xfId="0" applyFont="1"/>
    <xf numFmtId="164" fontId="23" fillId="0" borderId="0" xfId="0" applyNumberFormat="1" applyFont="1"/>
    <xf numFmtId="10" fontId="0" fillId="0" borderId="0" xfId="1" applyNumberFormat="1" applyFont="1"/>
    <xf numFmtId="0" fontId="9" fillId="0" borderId="0" xfId="0" applyFont="1" applyAlignment="1">
      <alignment horizontal="left"/>
    </xf>
    <xf numFmtId="0" fontId="9" fillId="0" borderId="0" xfId="0" applyFont="1"/>
    <xf numFmtId="164" fontId="27" fillId="0" borderId="0" xfId="0" applyNumberFormat="1" applyFont="1"/>
    <xf numFmtId="0" fontId="0" fillId="6" borderId="0" xfId="0" applyFill="1"/>
    <xf numFmtId="0" fontId="0" fillId="0" borderId="46" xfId="0" applyBorder="1"/>
    <xf numFmtId="0" fontId="0" fillId="0" borderId="47" xfId="0" applyBorder="1" applyAlignment="1">
      <alignment horizontal="center" vertical="top"/>
    </xf>
    <xf numFmtId="0" fontId="0" fillId="0" borderId="39" xfId="0" applyBorder="1" applyAlignment="1">
      <alignment horizontal="center" vertical="top"/>
    </xf>
    <xf numFmtId="0" fontId="0" fillId="0" borderId="48" xfId="0" applyBorder="1" applyAlignment="1">
      <alignment horizontal="center" vertical="top"/>
    </xf>
    <xf numFmtId="0" fontId="0" fillId="0" borderId="40" xfId="0" applyBorder="1" applyAlignment="1">
      <alignment horizontal="center" vertical="top"/>
    </xf>
    <xf numFmtId="0" fontId="28" fillId="6" borderId="0" xfId="0" applyFont="1" applyFill="1"/>
    <xf numFmtId="0" fontId="0" fillId="0" borderId="39" xfId="0" applyBorder="1" applyAlignment="1">
      <alignment horizontal="center"/>
    </xf>
    <xf numFmtId="0" fontId="0" fillId="0" borderId="48" xfId="0" applyBorder="1" applyAlignment="1">
      <alignment horizontal="center"/>
    </xf>
    <xf numFmtId="0" fontId="0" fillId="0" borderId="39" xfId="0" applyBorder="1" applyAlignment="1">
      <alignment horizontal="center" wrapText="1"/>
    </xf>
    <xf numFmtId="0" fontId="0" fillId="0" borderId="40" xfId="0" applyBorder="1" applyAlignment="1">
      <alignment horizontal="center"/>
    </xf>
    <xf numFmtId="1" fontId="1" fillId="0" borderId="0" xfId="4" applyNumberFormat="1" applyFill="1" applyAlignment="1">
      <alignment horizontal="right"/>
    </xf>
    <xf numFmtId="2" fontId="1" fillId="0" borderId="0" xfId="4" applyNumberFormat="1" applyFill="1" applyAlignment="1">
      <alignment horizontal="right"/>
    </xf>
    <xf numFmtId="1" fontId="0" fillId="0" borderId="0" xfId="0" applyNumberFormat="1" applyAlignment="1">
      <alignment horizontal="right"/>
    </xf>
    <xf numFmtId="0" fontId="0" fillId="0" borderId="26" xfId="0" applyBorder="1" applyAlignment="1">
      <alignment vertical="top" wrapText="1"/>
    </xf>
    <xf numFmtId="1" fontId="0" fillId="0" borderId="12" xfId="0" applyNumberFormat="1" applyBorder="1" applyAlignment="1">
      <alignment vertical="top"/>
    </xf>
    <xf numFmtId="1" fontId="0" fillId="0" borderId="19" xfId="0" applyNumberFormat="1" applyBorder="1"/>
    <xf numFmtId="1" fontId="0" fillId="0" borderId="18" xfId="0" applyNumberFormat="1" applyBorder="1"/>
    <xf numFmtId="1" fontId="0" fillId="0" borderId="12" xfId="0" applyNumberFormat="1" applyBorder="1" applyAlignment="1">
      <alignment horizontal="right"/>
    </xf>
    <xf numFmtId="1" fontId="1" fillId="0" borderId="12" xfId="4" applyNumberFormat="1" applyFill="1" applyBorder="1" applyAlignment="1">
      <alignment horizontal="right"/>
    </xf>
    <xf numFmtId="0" fontId="0" fillId="0" borderId="38" xfId="0" applyBorder="1"/>
    <xf numFmtId="0" fontId="0" fillId="0" borderId="47" xfId="0" applyBorder="1" applyAlignment="1">
      <alignment horizontal="center"/>
    </xf>
    <xf numFmtId="0" fontId="0" fillId="0" borderId="9" xfId="0" applyBorder="1"/>
    <xf numFmtId="164" fontId="0" fillId="0" borderId="24" xfId="0" applyNumberFormat="1" applyBorder="1"/>
    <xf numFmtId="164" fontId="0" fillId="0" borderId="21" xfId="0" applyNumberFormat="1" applyBorder="1"/>
    <xf numFmtId="164" fontId="0" fillId="0" borderId="21" xfId="0" applyNumberFormat="1" applyBorder="1" applyAlignment="1">
      <alignment horizontal="right"/>
    </xf>
    <xf numFmtId="164" fontId="0" fillId="0" borderId="10" xfId="0" applyNumberFormat="1" applyBorder="1" applyAlignment="1">
      <alignment horizontal="right"/>
    </xf>
    <xf numFmtId="164" fontId="0" fillId="0" borderId="5" xfId="0" applyNumberFormat="1" applyBorder="1" applyAlignment="1">
      <alignment horizontal="right"/>
    </xf>
    <xf numFmtId="0" fontId="0" fillId="0" borderId="11" xfId="0" applyBorder="1"/>
    <xf numFmtId="164" fontId="0" fillId="0" borderId="12" xfId="0" applyNumberFormat="1" applyBorder="1" applyAlignment="1">
      <alignment horizontal="right"/>
    </xf>
    <xf numFmtId="164" fontId="0" fillId="0" borderId="17" xfId="0" applyNumberFormat="1" applyBorder="1" applyAlignment="1">
      <alignment horizontal="right"/>
    </xf>
    <xf numFmtId="169" fontId="0" fillId="0" borderId="0" xfId="0" applyNumberFormat="1"/>
    <xf numFmtId="3" fontId="0" fillId="0" borderId="0" xfId="0" applyNumberFormat="1" applyAlignment="1">
      <alignment horizontal="right"/>
    </xf>
    <xf numFmtId="0" fontId="0" fillId="0" borderId="23" xfId="0" applyBorder="1"/>
    <xf numFmtId="164" fontId="0" fillId="0" borderId="22" xfId="0" applyNumberFormat="1" applyBorder="1" applyAlignment="1">
      <alignment horizontal="right"/>
    </xf>
    <xf numFmtId="164" fontId="0" fillId="0" borderId="10" xfId="0" applyNumberFormat="1" applyBorder="1"/>
    <xf numFmtId="164" fontId="6" fillId="0" borderId="16" xfId="1" applyNumberFormat="1" applyBorder="1"/>
    <xf numFmtId="164" fontId="6" fillId="0" borderId="0" xfId="1" applyNumberFormat="1"/>
    <xf numFmtId="164" fontId="6" fillId="0" borderId="17" xfId="1" applyNumberFormat="1" applyBorder="1" applyAlignment="1">
      <alignment horizontal="right"/>
    </xf>
    <xf numFmtId="164" fontId="6" fillId="0" borderId="12" xfId="1" applyNumberFormat="1" applyBorder="1"/>
    <xf numFmtId="164" fontId="6" fillId="0" borderId="19" xfId="1" applyNumberFormat="1" applyBorder="1" applyAlignment="1">
      <alignment horizontal="right"/>
    </xf>
    <xf numFmtId="1" fontId="0" fillId="0" borderId="24" xfId="0" applyNumberFormat="1" applyBorder="1"/>
    <xf numFmtId="1" fontId="0" fillId="0" borderId="21" xfId="0" applyNumberFormat="1" applyBorder="1"/>
    <xf numFmtId="1" fontId="0" fillId="0" borderId="22" xfId="0" applyNumberFormat="1" applyBorder="1"/>
    <xf numFmtId="0" fontId="0" fillId="0" borderId="9" xfId="0" applyBorder="1" applyAlignment="1">
      <alignment horizontal="left"/>
    </xf>
    <xf numFmtId="1" fontId="6" fillId="0" borderId="16" xfId="1" applyNumberFormat="1" applyBorder="1"/>
    <xf numFmtId="1" fontId="6" fillId="0" borderId="0" xfId="1" applyNumberFormat="1"/>
    <xf numFmtId="1" fontId="6" fillId="0" borderId="17" xfId="1" applyNumberFormat="1" applyBorder="1"/>
    <xf numFmtId="1" fontId="6" fillId="0" borderId="5" xfId="1" applyNumberFormat="1" applyBorder="1"/>
    <xf numFmtId="1" fontId="6" fillId="0" borderId="18" xfId="1" applyNumberFormat="1" applyBorder="1"/>
    <xf numFmtId="1" fontId="6" fillId="0" borderId="12" xfId="1" applyNumberFormat="1" applyBorder="1"/>
    <xf numFmtId="1" fontId="6" fillId="0" borderId="19" xfId="1" applyNumberFormat="1" applyBorder="1"/>
    <xf numFmtId="1" fontId="6" fillId="0" borderId="13" xfId="1" applyNumberFormat="1" applyBorder="1"/>
    <xf numFmtId="1" fontId="1" fillId="0" borderId="0" xfId="4" applyNumberFormat="1" applyFill="1" applyBorder="1" applyAlignment="1">
      <alignment horizontal="right"/>
    </xf>
    <xf numFmtId="2" fontId="1" fillId="0" borderId="0" xfId="4" applyNumberFormat="1" applyFill="1" applyBorder="1" applyAlignment="1">
      <alignment horizontal="right"/>
    </xf>
    <xf numFmtId="0" fontId="0" fillId="0" borderId="0" xfId="0" applyAlignment="1">
      <alignment horizontal="center" wrapText="1"/>
    </xf>
    <xf numFmtId="170" fontId="0" fillId="0" borderId="21" xfId="0" applyNumberFormat="1" applyBorder="1" applyAlignment="1">
      <alignment horizontal="right"/>
    </xf>
    <xf numFmtId="164" fontId="0" fillId="4" borderId="21" xfId="0" applyNumberFormat="1" applyFill="1" applyBorder="1"/>
    <xf numFmtId="0" fontId="31" fillId="0" borderId="0" xfId="0" applyFont="1"/>
    <xf numFmtId="0" fontId="0" fillId="0" borderId="38" xfId="0" applyBorder="1" applyAlignment="1">
      <alignment horizontal="center" vertical="top"/>
    </xf>
    <xf numFmtId="0" fontId="0" fillId="0" borderId="4" xfId="0" applyBorder="1" applyAlignment="1">
      <alignment vertical="top" wrapText="1"/>
    </xf>
    <xf numFmtId="0" fontId="8" fillId="0" borderId="11" xfId="0" applyFont="1" applyBorder="1" applyAlignment="1">
      <alignment vertical="top" wrapText="1"/>
    </xf>
    <xf numFmtId="2" fontId="0" fillId="0" borderId="11" xfId="0" applyNumberFormat="1" applyBorder="1"/>
    <xf numFmtId="0" fontId="0" fillId="0" borderId="37" xfId="0" applyBorder="1" applyAlignment="1">
      <alignment horizontal="center"/>
    </xf>
    <xf numFmtId="0" fontId="0" fillId="0" borderId="2" xfId="0" applyBorder="1" applyAlignment="1">
      <alignment horizontal="center"/>
    </xf>
    <xf numFmtId="0" fontId="0" fillId="0" borderId="20" xfId="0" applyBorder="1" applyAlignment="1">
      <alignment horizontal="center"/>
    </xf>
    <xf numFmtId="0" fontId="0" fillId="0" borderId="3" xfId="0" applyBorder="1" applyAlignment="1">
      <alignment horizontal="center"/>
    </xf>
    <xf numFmtId="1" fontId="4" fillId="0" borderId="0" xfId="0" applyNumberFormat="1" applyFont="1"/>
    <xf numFmtId="0" fontId="0" fillId="0" borderId="0" xfId="0" applyAlignment="1">
      <alignment horizontal="left" vertical="top"/>
    </xf>
    <xf numFmtId="0" fontId="0" fillId="0" borderId="0" xfId="0" applyAlignment="1">
      <alignment horizontal="left" vertical="top" indent="1"/>
    </xf>
    <xf numFmtId="0" fontId="0" fillId="0" borderId="0" xfId="0" applyAlignment="1">
      <alignment horizontal="left" indent="1"/>
    </xf>
    <xf numFmtId="0" fontId="0" fillId="0" borderId="0" xfId="0" applyAlignment="1">
      <alignment horizontal="left"/>
    </xf>
    <xf numFmtId="0" fontId="33" fillId="0" borderId="0" xfId="0" applyFont="1"/>
    <xf numFmtId="1" fontId="33" fillId="0" borderId="0" xfId="0" applyNumberFormat="1" applyFont="1"/>
    <xf numFmtId="0" fontId="34" fillId="0" borderId="0" xfId="0" applyFont="1"/>
    <xf numFmtId="0" fontId="2" fillId="0" borderId="4" xfId="0" applyFont="1" applyBorder="1" applyAlignment="1">
      <alignment horizontal="left" vertical="top"/>
    </xf>
    <xf numFmtId="0" fontId="2" fillId="0" borderId="4" xfId="0" applyFont="1" applyBorder="1" applyAlignment="1">
      <alignment horizontal="left"/>
    </xf>
    <xf numFmtId="0" fontId="2" fillId="0" borderId="4" xfId="0" applyFont="1" applyBorder="1" applyAlignment="1">
      <alignment horizontal="left" indent="1"/>
    </xf>
    <xf numFmtId="0" fontId="2" fillId="0" borderId="4" xfId="0" applyFont="1" applyBorder="1" applyAlignment="1">
      <alignment horizontal="left" indent="2"/>
    </xf>
    <xf numFmtId="1" fontId="20" fillId="0" borderId="0" xfId="0" applyNumberFormat="1" applyFont="1"/>
    <xf numFmtId="0" fontId="2" fillId="0" borderId="0" xfId="0" applyFont="1" applyAlignment="1">
      <alignment horizontal="left"/>
    </xf>
    <xf numFmtId="0" fontId="20" fillId="0" borderId="0" xfId="0" applyFont="1" applyAlignment="1">
      <alignment horizontal="left" vertical="top" indent="1"/>
    </xf>
    <xf numFmtId="1" fontId="0" fillId="0" borderId="21" xfId="0" applyNumberFormat="1" applyBorder="1" applyAlignment="1">
      <alignment horizontal="right"/>
    </xf>
    <xf numFmtId="1" fontId="0" fillId="0" borderId="10" xfId="0" applyNumberFormat="1" applyBorder="1" applyAlignment="1">
      <alignment horizontal="right"/>
    </xf>
    <xf numFmtId="1" fontId="0" fillId="0" borderId="5" xfId="0" applyNumberFormat="1" applyBorder="1" applyAlignment="1">
      <alignment horizontal="right"/>
    </xf>
    <xf numFmtId="0" fontId="35" fillId="0" borderId="2" xfId="0" applyFont="1" applyBorder="1" applyAlignment="1">
      <alignment horizontal="center"/>
    </xf>
    <xf numFmtId="1" fontId="35" fillId="0" borderId="21" xfId="0" applyNumberFormat="1" applyFont="1" applyBorder="1" applyAlignment="1">
      <alignment horizontal="right"/>
    </xf>
    <xf numFmtId="1" fontId="35" fillId="0" borderId="0" xfId="0" applyNumberFormat="1" applyFont="1"/>
    <xf numFmtId="1" fontId="35" fillId="0" borderId="0" xfId="0" applyNumberFormat="1" applyFont="1" applyAlignment="1">
      <alignment horizontal="right"/>
    </xf>
    <xf numFmtId="0" fontId="6" fillId="0" borderId="0" xfId="2" applyAlignment="1">
      <alignment vertical="top" wrapText="1"/>
    </xf>
    <xf numFmtId="4" fontId="0" fillId="0" borderId="0" xfId="0" applyNumberFormat="1"/>
    <xf numFmtId="0" fontId="24" fillId="0" borderId="44" xfId="0" applyFont="1" applyBorder="1" applyAlignment="1">
      <alignment horizontal="right" wrapText="1"/>
    </xf>
    <xf numFmtId="0" fontId="0" fillId="0" borderId="49" xfId="0" applyBorder="1"/>
    <xf numFmtId="0" fontId="0" fillId="0" borderId="50" xfId="0" applyBorder="1"/>
    <xf numFmtId="0" fontId="0" fillId="0" borderId="51" xfId="0" applyBorder="1"/>
    <xf numFmtId="0" fontId="24" fillId="0" borderId="53" xfId="0" applyFont="1" applyBorder="1" applyAlignment="1">
      <alignment horizontal="right" wrapText="1"/>
    </xf>
    <xf numFmtId="0" fontId="0" fillId="0" borderId="52" xfId="0" applyBorder="1"/>
    <xf numFmtId="164" fontId="0" fillId="0" borderId="52" xfId="0" applyNumberFormat="1" applyBorder="1"/>
    <xf numFmtId="164" fontId="0" fillId="0" borderId="50" xfId="0" applyNumberFormat="1" applyBorder="1"/>
    <xf numFmtId="164" fontId="0" fillId="0" borderId="56" xfId="0" applyNumberFormat="1" applyBorder="1"/>
    <xf numFmtId="164" fontId="0" fillId="0" borderId="51" xfId="0" applyNumberFormat="1" applyBorder="1"/>
    <xf numFmtId="164" fontId="0" fillId="4" borderId="52" xfId="0" applyNumberFormat="1" applyFill="1" applyBorder="1"/>
    <xf numFmtId="0" fontId="0" fillId="0" borderId="54" xfId="0" applyBorder="1"/>
    <xf numFmtId="164" fontId="0" fillId="0" borderId="49" xfId="0" applyNumberFormat="1" applyBorder="1"/>
    <xf numFmtId="164" fontId="0" fillId="0" borderId="54" xfId="0" applyNumberFormat="1" applyBorder="1"/>
    <xf numFmtId="0" fontId="10" fillId="0" borderId="44" xfId="0" applyFont="1" applyBorder="1" applyAlignment="1">
      <alignment horizontal="left" wrapText="1"/>
    </xf>
    <xf numFmtId="0" fontId="0" fillId="0" borderId="57" xfId="0" applyBorder="1"/>
    <xf numFmtId="0" fontId="10" fillId="0" borderId="53" xfId="0" applyFont="1" applyBorder="1" applyAlignment="1">
      <alignment horizontal="left" wrapText="1"/>
    </xf>
    <xf numFmtId="0" fontId="4" fillId="0" borderId="50" xfId="0" applyFont="1" applyBorder="1"/>
    <xf numFmtId="164" fontId="0" fillId="0" borderId="55" xfId="0" applyNumberFormat="1" applyBorder="1"/>
    <xf numFmtId="0" fontId="24" fillId="2" borderId="44" xfId="0" applyFont="1" applyFill="1" applyBorder="1" applyAlignment="1">
      <alignment horizontal="right" wrapText="1"/>
    </xf>
    <xf numFmtId="0" fontId="0" fillId="2" borderId="50" xfId="0" applyFill="1" applyBorder="1"/>
    <xf numFmtId="0" fontId="0" fillId="6" borderId="49" xfId="0" applyFill="1" applyBorder="1"/>
    <xf numFmtId="0" fontId="0" fillId="6" borderId="0" xfId="0" applyFill="1" applyAlignment="1">
      <alignment vertical="top"/>
    </xf>
    <xf numFmtId="0" fontId="0" fillId="6" borderId="50" xfId="0" applyFill="1" applyBorder="1"/>
    <xf numFmtId="0" fontId="0" fillId="8" borderId="51" xfId="0" applyFill="1" applyBorder="1"/>
    <xf numFmtId="0" fontId="0" fillId="8" borderId="0" xfId="0" applyFill="1"/>
    <xf numFmtId="0" fontId="0" fillId="8" borderId="0" xfId="0" applyFill="1" applyAlignment="1">
      <alignment vertical="top"/>
    </xf>
    <xf numFmtId="0" fontId="0" fillId="8" borderId="50" xfId="0" applyFill="1" applyBorder="1"/>
    <xf numFmtId="164" fontId="0" fillId="0" borderId="57" xfId="0" applyNumberFormat="1" applyBorder="1"/>
    <xf numFmtId="164" fontId="0" fillId="0" borderId="36" xfId="0" applyNumberFormat="1" applyBorder="1"/>
    <xf numFmtId="164" fontId="0" fillId="0" borderId="41" xfId="0" applyNumberFormat="1" applyBorder="1"/>
    <xf numFmtId="164" fontId="0" fillId="0" borderId="30" xfId="0" applyNumberFormat="1" applyBorder="1"/>
    <xf numFmtId="164" fontId="0" fillId="4" borderId="30" xfId="0" applyNumberFormat="1" applyFill="1" applyBorder="1"/>
    <xf numFmtId="164" fontId="0" fillId="0" borderId="45" xfId="0" applyNumberFormat="1" applyBorder="1"/>
    <xf numFmtId="1" fontId="0" fillId="0" borderId="54" xfId="0" applyNumberFormat="1" applyBorder="1"/>
    <xf numFmtId="0" fontId="39" fillId="0" borderId="0" xfId="2" applyFont="1"/>
    <xf numFmtId="0" fontId="40" fillId="0" borderId="0" xfId="0" applyFont="1"/>
    <xf numFmtId="0" fontId="41" fillId="0" borderId="28" xfId="2" applyFont="1" applyBorder="1"/>
    <xf numFmtId="0" fontId="39" fillId="0" borderId="28" xfId="2" applyFont="1" applyBorder="1"/>
    <xf numFmtId="0" fontId="39" fillId="0" borderId="33" xfId="2" applyFont="1" applyBorder="1"/>
    <xf numFmtId="0" fontId="41" fillId="0" borderId="32" xfId="2" applyFont="1" applyBorder="1"/>
    <xf numFmtId="0" fontId="42" fillId="0" borderId="32" xfId="2" applyFont="1" applyBorder="1"/>
    <xf numFmtId="0" fontId="41" fillId="0" borderId="31" xfId="2" applyFont="1" applyBorder="1"/>
    <xf numFmtId="0" fontId="43" fillId="0" borderId="0" xfId="2" applyFont="1"/>
    <xf numFmtId="164" fontId="39" fillId="0" borderId="0" xfId="2" applyNumberFormat="1" applyFont="1"/>
    <xf numFmtId="1" fontId="39" fillId="0" borderId="0" xfId="2" applyNumberFormat="1" applyFont="1"/>
    <xf numFmtId="164" fontId="43" fillId="0" borderId="0" xfId="2" applyNumberFormat="1" applyFont="1"/>
    <xf numFmtId="4" fontId="39" fillId="0" borderId="0" xfId="2" applyNumberFormat="1" applyFont="1"/>
    <xf numFmtId="2" fontId="39" fillId="0" borderId="0" xfId="2" applyNumberFormat="1" applyFont="1"/>
    <xf numFmtId="2" fontId="39" fillId="0" borderId="0" xfId="1" applyNumberFormat="1" applyFont="1"/>
    <xf numFmtId="0" fontId="45" fillId="0" borderId="0" xfId="2" applyFont="1"/>
    <xf numFmtId="0" fontId="43" fillId="0" borderId="28" xfId="2" applyFont="1" applyBorder="1"/>
    <xf numFmtId="0" fontId="41" fillId="0" borderId="0" xfId="2" applyFont="1"/>
    <xf numFmtId="0" fontId="46" fillId="0" borderId="0" xfId="0" applyFont="1" applyAlignment="1">
      <alignment vertical="center"/>
    </xf>
    <xf numFmtId="0" fontId="47" fillId="0" borderId="0" xfId="2" applyFont="1"/>
    <xf numFmtId="0" fontId="48" fillId="0" borderId="0" xfId="0" applyFont="1"/>
    <xf numFmtId="0" fontId="41" fillId="3" borderId="33" xfId="2" applyFont="1" applyFill="1" applyBorder="1"/>
    <xf numFmtId="0" fontId="41" fillId="3" borderId="32" xfId="2" applyFont="1" applyFill="1" applyBorder="1"/>
    <xf numFmtId="0" fontId="39" fillId="3" borderId="32" xfId="2" applyFont="1" applyFill="1" applyBorder="1"/>
    <xf numFmtId="0" fontId="39" fillId="3" borderId="61" xfId="2" applyFont="1" applyFill="1" applyBorder="1"/>
    <xf numFmtId="0" fontId="39" fillId="3" borderId="30" xfId="2" applyFont="1" applyFill="1" applyBorder="1"/>
    <xf numFmtId="0" fontId="39" fillId="3" borderId="0" xfId="2" applyFont="1" applyFill="1"/>
    <xf numFmtId="0" fontId="39" fillId="3" borderId="62" xfId="2" applyFont="1" applyFill="1" applyBorder="1"/>
    <xf numFmtId="0" fontId="41" fillId="3" borderId="30" xfId="2" applyFont="1" applyFill="1" applyBorder="1" applyAlignment="1">
      <alignment horizontal="right"/>
    </xf>
    <xf numFmtId="0" fontId="39" fillId="3" borderId="0" xfId="2" applyFont="1" applyFill="1" applyAlignment="1">
      <alignment horizontal="left" vertical="top" wrapText="1"/>
    </xf>
    <xf numFmtId="0" fontId="39" fillId="3" borderId="0" xfId="2" applyFont="1" applyFill="1" applyAlignment="1">
      <alignment vertical="top"/>
    </xf>
    <xf numFmtId="0" fontId="39" fillId="3" borderId="0" xfId="2" applyFont="1" applyFill="1" applyAlignment="1">
      <alignment vertical="top" wrapText="1"/>
    </xf>
    <xf numFmtId="2" fontId="39" fillId="3" borderId="0" xfId="2" applyNumberFormat="1" applyFont="1" applyFill="1" applyAlignment="1">
      <alignment vertical="top" wrapText="1"/>
    </xf>
    <xf numFmtId="2" fontId="39" fillId="3" borderId="0" xfId="2" applyNumberFormat="1" applyFont="1" applyFill="1"/>
    <xf numFmtId="165" fontId="39" fillId="3" borderId="0" xfId="1" applyNumberFormat="1" applyFont="1" applyFill="1"/>
    <xf numFmtId="0" fontId="39" fillId="3" borderId="0" xfId="2" applyFont="1" applyFill="1" applyAlignment="1">
      <alignment horizontal="left"/>
    </xf>
    <xf numFmtId="0" fontId="39" fillId="3" borderId="29" xfId="2" applyFont="1" applyFill="1" applyBorder="1"/>
    <xf numFmtId="0" fontId="41" fillId="3" borderId="0" xfId="2" applyFont="1" applyFill="1"/>
    <xf numFmtId="0" fontId="49" fillId="3" borderId="0" xfId="2" applyFont="1" applyFill="1" applyAlignment="1">
      <alignment horizontal="left" wrapText="1"/>
    </xf>
    <xf numFmtId="0" fontId="49" fillId="3" borderId="29" xfId="2" applyFont="1" applyFill="1" applyBorder="1" applyAlignment="1">
      <alignment horizontal="left" wrapText="1"/>
    </xf>
    <xf numFmtId="164" fontId="39" fillId="3" borderId="0" xfId="2" applyNumberFormat="1" applyFont="1" applyFill="1"/>
    <xf numFmtId="1" fontId="39" fillId="3" borderId="0" xfId="2" applyNumberFormat="1" applyFont="1" applyFill="1"/>
    <xf numFmtId="0" fontId="44" fillId="3" borderId="0" xfId="2" applyFont="1" applyFill="1"/>
    <xf numFmtId="0" fontId="39" fillId="3" borderId="59" xfId="2" applyFont="1" applyFill="1" applyBorder="1"/>
    <xf numFmtId="0" fontId="39" fillId="3" borderId="50" xfId="2" applyFont="1" applyFill="1" applyBorder="1"/>
    <xf numFmtId="0" fontId="39" fillId="3" borderId="60" xfId="2" applyFont="1" applyFill="1" applyBorder="1"/>
    <xf numFmtId="0" fontId="41" fillId="3" borderId="0" xfId="2" applyFont="1" applyFill="1" applyAlignment="1">
      <alignment vertical="top"/>
    </xf>
    <xf numFmtId="0" fontId="41" fillId="3" borderId="0" xfId="2" applyFont="1" applyFill="1" applyAlignment="1">
      <alignment vertical="top" wrapText="1"/>
    </xf>
    <xf numFmtId="0" fontId="50" fillId="0" borderId="0" xfId="2" applyFont="1"/>
    <xf numFmtId="0" fontId="51" fillId="0" borderId="0" xfId="0" applyFont="1"/>
    <xf numFmtId="0" fontId="52" fillId="0" borderId="0" xfId="0" applyFont="1"/>
    <xf numFmtId="1" fontId="40" fillId="0" borderId="0" xfId="0" applyNumberFormat="1" applyFont="1"/>
    <xf numFmtId="0" fontId="49" fillId="0" borderId="0" xfId="0" applyFont="1"/>
    <xf numFmtId="1" fontId="39" fillId="0" borderId="0" xfId="0" applyNumberFormat="1" applyFont="1"/>
    <xf numFmtId="164" fontId="53" fillId="0" borderId="0" xfId="8" applyNumberFormat="1" applyFont="1"/>
    <xf numFmtId="0" fontId="54" fillId="0" borderId="0" xfId="0" applyFont="1"/>
    <xf numFmtId="164" fontId="49" fillId="0" borderId="0" xfId="0" applyNumberFormat="1" applyFont="1"/>
    <xf numFmtId="0" fontId="32" fillId="0" borderId="0" xfId="0" applyFont="1"/>
    <xf numFmtId="1" fontId="49" fillId="0" borderId="0" xfId="0" applyNumberFormat="1" applyFont="1"/>
    <xf numFmtId="0" fontId="39" fillId="0" borderId="0" xfId="0" applyFont="1"/>
    <xf numFmtId="0" fontId="55" fillId="0" borderId="0" xfId="0" applyFont="1" applyAlignment="1">
      <alignment horizontal="center" wrapText="1"/>
    </xf>
    <xf numFmtId="0" fontId="56" fillId="0" borderId="0" xfId="0" applyFont="1"/>
    <xf numFmtId="0" fontId="57" fillId="0" borderId="0" xfId="0" applyFont="1"/>
    <xf numFmtId="1" fontId="32" fillId="0" borderId="0" xfId="0" applyNumberFormat="1" applyFont="1"/>
    <xf numFmtId="0" fontId="58" fillId="0" borderId="0" xfId="0" applyFont="1"/>
    <xf numFmtId="0" fontId="49" fillId="0" borderId="58" xfId="0" applyFont="1" applyBorder="1"/>
    <xf numFmtId="1" fontId="39" fillId="0" borderId="58" xfId="0" applyNumberFormat="1" applyFont="1" applyBorder="1"/>
    <xf numFmtId="0" fontId="44" fillId="0" borderId="0" xfId="2" applyFont="1" applyAlignment="1">
      <alignment horizontal="right"/>
    </xf>
    <xf numFmtId="0" fontId="49" fillId="0" borderId="0" xfId="0" applyFont="1" applyAlignment="1">
      <alignment horizontal="right"/>
    </xf>
    <xf numFmtId="0" fontId="56" fillId="0" borderId="0" xfId="0" applyFont="1" applyAlignment="1">
      <alignment horizontal="right"/>
    </xf>
    <xf numFmtId="164" fontId="25" fillId="0" borderId="0" xfId="3" applyFont="1" applyFill="1" applyBorder="1"/>
    <xf numFmtId="164" fontId="23" fillId="0" borderId="0" xfId="3" applyFont="1" applyFill="1" applyBorder="1"/>
    <xf numFmtId="164" fontId="9" fillId="0" borderId="0" xfId="3" applyFont="1" applyFill="1" applyBorder="1"/>
    <xf numFmtId="164" fontId="26" fillId="0" borderId="0" xfId="0" applyNumberFormat="1" applyFont="1"/>
    <xf numFmtId="0" fontId="2" fillId="0" borderId="0" xfId="0" applyFont="1" applyAlignment="1">
      <alignment horizontal="right"/>
    </xf>
    <xf numFmtId="0" fontId="41" fillId="3" borderId="41" xfId="2" applyFont="1" applyFill="1" applyBorder="1"/>
    <xf numFmtId="0" fontId="41" fillId="3" borderId="36" xfId="2" applyFont="1" applyFill="1" applyBorder="1"/>
    <xf numFmtId="0" fontId="39" fillId="3" borderId="36" xfId="2" applyFont="1" applyFill="1" applyBorder="1"/>
    <xf numFmtId="0" fontId="39" fillId="3" borderId="42" xfId="2" applyFont="1" applyFill="1" applyBorder="1"/>
    <xf numFmtId="0" fontId="39" fillId="3" borderId="57" xfId="2" applyFont="1" applyFill="1" applyBorder="1"/>
    <xf numFmtId="0" fontId="39" fillId="3" borderId="58" xfId="2" applyFont="1" applyFill="1" applyBorder="1"/>
    <xf numFmtId="0" fontId="39" fillId="3" borderId="63" xfId="2" applyFont="1" applyFill="1" applyBorder="1"/>
    <xf numFmtId="0" fontId="41" fillId="3" borderId="52" xfId="2" applyFont="1" applyFill="1" applyBorder="1" applyAlignment="1">
      <alignment horizontal="right"/>
    </xf>
    <xf numFmtId="0" fontId="39" fillId="3" borderId="0" xfId="2" applyFont="1" applyFill="1" applyAlignment="1">
      <alignment horizontal="left" vertical="top"/>
    </xf>
    <xf numFmtId="0" fontId="39" fillId="3" borderId="62" xfId="2" applyFont="1" applyFill="1" applyBorder="1" applyAlignment="1">
      <alignment horizontal="left" vertical="top" wrapText="1"/>
    </xf>
    <xf numFmtId="0" fontId="39" fillId="3" borderId="0" xfId="2" applyFont="1" applyFill="1" applyAlignment="1">
      <alignment horizontal="right" vertical="top" wrapText="1"/>
    </xf>
    <xf numFmtId="0" fontId="44" fillId="3" borderId="0" xfId="2" applyFont="1" applyFill="1" applyAlignment="1">
      <alignment horizontal="left" vertical="top"/>
    </xf>
    <xf numFmtId="0" fontId="41" fillId="3" borderId="0" xfId="2" applyFont="1" applyFill="1" applyAlignment="1">
      <alignment horizontal="left" vertical="top"/>
    </xf>
    <xf numFmtId="0" fontId="41" fillId="3" borderId="0" xfId="2" applyFont="1" applyFill="1" applyAlignment="1">
      <alignment horizontal="left" vertical="top" wrapText="1"/>
    </xf>
    <xf numFmtId="9" fontId="41" fillId="3" borderId="0" xfId="1" applyFont="1" applyFill="1"/>
    <xf numFmtId="0" fontId="41" fillId="3" borderId="62" xfId="2" applyFont="1" applyFill="1" applyBorder="1" applyAlignment="1">
      <alignment horizontal="left" vertical="top" wrapText="1"/>
    </xf>
    <xf numFmtId="0" fontId="49" fillId="3" borderId="0" xfId="0" applyFont="1" applyFill="1"/>
    <xf numFmtId="0" fontId="49" fillId="3" borderId="62" xfId="0" applyFont="1" applyFill="1" applyBorder="1"/>
    <xf numFmtId="166" fontId="49" fillId="3" borderId="0" xfId="0" applyNumberFormat="1" applyFont="1" applyFill="1"/>
    <xf numFmtId="1" fontId="49" fillId="3" borderId="0" xfId="0" applyNumberFormat="1" applyFont="1" applyFill="1"/>
    <xf numFmtId="3" fontId="49" fillId="3" borderId="0" xfId="0" applyNumberFormat="1" applyFont="1" applyFill="1" applyAlignment="1">
      <alignment horizontal="right"/>
    </xf>
    <xf numFmtId="0" fontId="56" fillId="3" borderId="0" xfId="0" applyFont="1" applyFill="1"/>
    <xf numFmtId="0" fontId="57" fillId="3" borderId="0" xfId="0" applyFont="1" applyFill="1"/>
    <xf numFmtId="0" fontId="49" fillId="3" borderId="52" xfId="0" applyFont="1" applyFill="1" applyBorder="1"/>
    <xf numFmtId="0" fontId="57" fillId="3" borderId="52" xfId="0" applyFont="1" applyFill="1" applyBorder="1" applyAlignment="1">
      <alignment horizontal="right"/>
    </xf>
    <xf numFmtId="0" fontId="49" fillId="3" borderId="55" xfId="0" applyFont="1" applyFill="1" applyBorder="1"/>
    <xf numFmtId="0" fontId="49" fillId="3" borderId="50" xfId="0" applyFont="1" applyFill="1" applyBorder="1"/>
    <xf numFmtId="0" fontId="49" fillId="3" borderId="64" xfId="0" applyFont="1" applyFill="1" applyBorder="1"/>
    <xf numFmtId="0" fontId="41" fillId="0" borderId="65" xfId="2" applyFont="1" applyBorder="1"/>
    <xf numFmtId="0" fontId="40" fillId="0" borderId="58" xfId="0" applyFont="1" applyBorder="1"/>
    <xf numFmtId="0" fontId="39" fillId="0" borderId="58" xfId="2" applyFont="1" applyBorder="1"/>
    <xf numFmtId="0" fontId="43" fillId="0" borderId="0" xfId="0" applyFont="1"/>
    <xf numFmtId="164" fontId="43" fillId="0" borderId="58" xfId="2" applyNumberFormat="1" applyFont="1" applyBorder="1"/>
    <xf numFmtId="0" fontId="39" fillId="3" borderId="41" xfId="2" applyFont="1" applyFill="1" applyBorder="1"/>
    <xf numFmtId="9" fontId="39" fillId="0" borderId="0" xfId="1" applyFont="1"/>
    <xf numFmtId="1" fontId="39" fillId="0" borderId="0" xfId="1" applyNumberFormat="1" applyFont="1"/>
    <xf numFmtId="1" fontId="39" fillId="3" borderId="0" xfId="2" applyNumberFormat="1" applyFont="1" applyFill="1" applyAlignment="1">
      <alignment vertical="top" wrapText="1"/>
    </xf>
    <xf numFmtId="2" fontId="40" fillId="0" borderId="0" xfId="0" applyNumberFormat="1" applyFont="1"/>
    <xf numFmtId="0" fontId="41" fillId="3" borderId="35" xfId="2" applyFont="1" applyFill="1" applyBorder="1" applyAlignment="1">
      <alignment horizontal="right"/>
    </xf>
    <xf numFmtId="0" fontId="39" fillId="3" borderId="28" xfId="2" applyFont="1" applyFill="1" applyBorder="1"/>
    <xf numFmtId="0" fontId="40" fillId="0" borderId="27" xfId="0" applyFont="1" applyBorder="1"/>
    <xf numFmtId="0" fontId="41" fillId="0" borderId="66" xfId="2" applyFont="1" applyBorder="1"/>
    <xf numFmtId="0" fontId="42" fillId="0" borderId="66" xfId="2" applyFont="1" applyBorder="1"/>
    <xf numFmtId="0" fontId="39" fillId="0" borderId="36" xfId="2" applyFont="1" applyBorder="1"/>
    <xf numFmtId="0" fontId="43" fillId="0" borderId="36" xfId="2" applyFont="1" applyBorder="1"/>
    <xf numFmtId="0" fontId="43" fillId="0" borderId="58" xfId="0" applyFont="1" applyBorder="1"/>
    <xf numFmtId="1" fontId="49" fillId="0" borderId="58" xfId="0" applyNumberFormat="1" applyFont="1" applyBorder="1"/>
    <xf numFmtId="0" fontId="49" fillId="0" borderId="0" xfId="0" applyFont="1" applyAlignment="1">
      <alignment horizontal="left" indent="2"/>
    </xf>
    <xf numFmtId="0" fontId="49" fillId="0" borderId="0" xfId="0" applyFont="1" applyAlignment="1">
      <alignment horizontal="left" indent="4"/>
    </xf>
    <xf numFmtId="0" fontId="49" fillId="0" borderId="0" xfId="0" applyFont="1" applyAlignment="1">
      <alignment horizontal="left" indent="6"/>
    </xf>
    <xf numFmtId="164" fontId="49" fillId="3" borderId="0" xfId="0" applyNumberFormat="1" applyFont="1" applyFill="1"/>
    <xf numFmtId="0" fontId="41" fillId="3" borderId="67" xfId="2" applyFont="1" applyFill="1" applyBorder="1"/>
    <xf numFmtId="0" fontId="49" fillId="0" borderId="66" xfId="0" applyFont="1" applyBorder="1"/>
    <xf numFmtId="0" fontId="49" fillId="0" borderId="68" xfId="0" applyFont="1" applyBorder="1"/>
    <xf numFmtId="0" fontId="49" fillId="3" borderId="0" xfId="0" applyFont="1" applyFill="1" applyAlignment="1">
      <alignment horizontal="left" vertical="top"/>
    </xf>
    <xf numFmtId="1" fontId="49" fillId="3" borderId="0" xfId="2" applyNumberFormat="1" applyFont="1" applyFill="1" applyAlignment="1">
      <alignment horizontal="left" wrapText="1"/>
    </xf>
    <xf numFmtId="1" fontId="57" fillId="3" borderId="0" xfId="2" applyNumberFormat="1" applyFont="1" applyFill="1" applyAlignment="1">
      <alignment horizontal="left" wrapText="1"/>
    </xf>
    <xf numFmtId="1" fontId="2" fillId="0" borderId="0" xfId="0" applyNumberFormat="1" applyFont="1"/>
    <xf numFmtId="164" fontId="39" fillId="0" borderId="50" xfId="2" applyNumberFormat="1" applyFont="1" applyBorder="1"/>
    <xf numFmtId="9" fontId="39" fillId="3" borderId="0" xfId="2" applyNumberFormat="1" applyFont="1" applyFill="1"/>
    <xf numFmtId="164" fontId="6" fillId="0" borderId="17" xfId="1" applyNumberFormat="1" applyBorder="1"/>
    <xf numFmtId="164" fontId="6" fillId="0" borderId="5" xfId="1" applyNumberFormat="1" applyBorder="1"/>
    <xf numFmtId="3" fontId="6" fillId="0" borderId="14" xfId="1" applyNumberFormat="1" applyBorder="1"/>
    <xf numFmtId="3" fontId="6" fillId="0" borderId="7" xfId="1" applyNumberFormat="1" applyBorder="1"/>
    <xf numFmtId="0" fontId="0" fillId="0" borderId="15" xfId="0" applyBorder="1"/>
    <xf numFmtId="3" fontId="6" fillId="0" borderId="8" xfId="1" applyNumberFormat="1" applyBorder="1"/>
    <xf numFmtId="164" fontId="6" fillId="0" borderId="14" xfId="1" applyNumberFormat="1" applyBorder="1"/>
    <xf numFmtId="164" fontId="6" fillId="0" borderId="7" xfId="1" applyNumberFormat="1" applyBorder="1"/>
    <xf numFmtId="164" fontId="6" fillId="0" borderId="15" xfId="1" applyNumberFormat="1" applyBorder="1"/>
    <xf numFmtId="164" fontId="6" fillId="0" borderId="8" xfId="1" applyNumberFormat="1" applyBorder="1"/>
    <xf numFmtId="1" fontId="6" fillId="0" borderId="24" xfId="1" applyNumberFormat="1" applyBorder="1"/>
    <xf numFmtId="1" fontId="6" fillId="0" borderId="21" xfId="1" applyNumberFormat="1" applyBorder="1"/>
    <xf numFmtId="1" fontId="6" fillId="0" borderId="22" xfId="1" applyNumberFormat="1" applyBorder="1"/>
    <xf numFmtId="1" fontId="6" fillId="0" borderId="10" xfId="1" applyNumberFormat="1" applyBorder="1"/>
    <xf numFmtId="0" fontId="41" fillId="0" borderId="36" xfId="2" applyFont="1" applyBorder="1"/>
    <xf numFmtId="164" fontId="39" fillId="0" borderId="58" xfId="2" applyNumberFormat="1" applyFont="1" applyBorder="1"/>
    <xf numFmtId="0" fontId="39" fillId="3" borderId="52" xfId="2" applyFont="1" applyFill="1" applyBorder="1"/>
    <xf numFmtId="1" fontId="43" fillId="0" borderId="36" xfId="2" applyNumberFormat="1" applyFont="1" applyBorder="1"/>
    <xf numFmtId="168" fontId="39" fillId="0" borderId="0" xfId="2" applyNumberFormat="1" applyFont="1"/>
    <xf numFmtId="0" fontId="61" fillId="0" borderId="0" xfId="2" applyFont="1"/>
    <xf numFmtId="0" fontId="49" fillId="0" borderId="0" xfId="0" applyFont="1" applyAlignment="1">
      <alignment vertical="center"/>
    </xf>
    <xf numFmtId="9" fontId="39" fillId="3" borderId="0" xfId="1" applyFont="1" applyFill="1"/>
    <xf numFmtId="1" fontId="43" fillId="0" borderId="0" xfId="2" applyNumberFormat="1" applyFont="1"/>
    <xf numFmtId="0" fontId="39" fillId="3" borderId="0" xfId="2" applyFont="1" applyFill="1" applyAlignment="1">
      <alignment horizontal="right"/>
    </xf>
    <xf numFmtId="0" fontId="39" fillId="0" borderId="52" xfId="2" applyFont="1" applyBorder="1"/>
    <xf numFmtId="0" fontId="41" fillId="3" borderId="55" xfId="2" applyFont="1" applyFill="1" applyBorder="1" applyAlignment="1">
      <alignment horizontal="right"/>
    </xf>
    <xf numFmtId="0" fontId="39" fillId="3" borderId="64" xfId="2" applyFont="1" applyFill="1" applyBorder="1"/>
    <xf numFmtId="164" fontId="39" fillId="0" borderId="36" xfId="2" applyNumberFormat="1" applyFont="1" applyBorder="1"/>
    <xf numFmtId="1" fontId="39" fillId="0" borderId="36" xfId="2" applyNumberFormat="1" applyFont="1" applyBorder="1"/>
    <xf numFmtId="0" fontId="49" fillId="0" borderId="50" xfId="0" applyFont="1" applyBorder="1"/>
    <xf numFmtId="1" fontId="39" fillId="0" borderId="0" xfId="2" applyNumberFormat="1" applyFont="1" applyAlignment="1">
      <alignment horizontal="right"/>
    </xf>
    <xf numFmtId="0" fontId="39" fillId="3" borderId="52" xfId="2" applyFont="1" applyFill="1" applyBorder="1" applyAlignment="1">
      <alignment horizontal="right"/>
    </xf>
    <xf numFmtId="0" fontId="62" fillId="0" borderId="0" xfId="0" applyFont="1"/>
    <xf numFmtId="0" fontId="39" fillId="3" borderId="55" xfId="2" applyFont="1" applyFill="1" applyBorder="1"/>
    <xf numFmtId="164" fontId="40" fillId="0" borderId="0" xfId="0" applyNumberFormat="1" applyFont="1"/>
    <xf numFmtId="0" fontId="49" fillId="0" borderId="28" xfId="0" applyFont="1" applyBorder="1"/>
    <xf numFmtId="168" fontId="49" fillId="0" borderId="0" xfId="0" applyNumberFormat="1" applyFont="1"/>
    <xf numFmtId="0" fontId="49" fillId="0" borderId="36" xfId="0" applyFont="1" applyBorder="1"/>
    <xf numFmtId="0" fontId="40" fillId="3" borderId="0" xfId="0" applyFont="1" applyFill="1"/>
    <xf numFmtId="164" fontId="63" fillId="0" borderId="0" xfId="8" applyNumberFormat="1" applyFont="1"/>
    <xf numFmtId="0" fontId="64" fillId="0" borderId="0" xfId="0" applyFont="1"/>
    <xf numFmtId="0" fontId="64" fillId="0" borderId="0" xfId="0" applyFont="1" applyAlignment="1">
      <alignment horizontal="right" wrapText="1"/>
    </xf>
    <xf numFmtId="0" fontId="64" fillId="0" borderId="0" xfId="0" applyFont="1" applyAlignment="1">
      <alignment horizontal="left" indent="1"/>
    </xf>
    <xf numFmtId="164" fontId="64" fillId="0" borderId="0" xfId="0" applyNumberFormat="1" applyFont="1"/>
    <xf numFmtId="0" fontId="65" fillId="0" borderId="0" xfId="0" applyFont="1" applyAlignment="1">
      <alignment horizontal="left"/>
    </xf>
    <xf numFmtId="0" fontId="66" fillId="0" borderId="0" xfId="0" applyFont="1" applyAlignment="1">
      <alignment horizontal="right"/>
    </xf>
    <xf numFmtId="0" fontId="39" fillId="3" borderId="50" xfId="2" applyFont="1" applyFill="1" applyBorder="1" applyAlignment="1">
      <alignment horizontal="left" vertical="top"/>
    </xf>
    <xf numFmtId="0" fontId="39" fillId="3" borderId="50" xfId="2" applyFont="1" applyFill="1" applyBorder="1" applyAlignment="1">
      <alignment horizontal="left" vertical="top" wrapText="1"/>
    </xf>
    <xf numFmtId="167" fontId="40" fillId="0" borderId="0" xfId="1" applyNumberFormat="1" applyFont="1"/>
    <xf numFmtId="0" fontId="67" fillId="0" borderId="0" xfId="0" applyFont="1"/>
    <xf numFmtId="0" fontId="42" fillId="0" borderId="28" xfId="2" applyFont="1" applyBorder="1"/>
    <xf numFmtId="0" fontId="43" fillId="0" borderId="50" xfId="0" applyFont="1" applyBorder="1"/>
    <xf numFmtId="0" fontId="49" fillId="0" borderId="42" xfId="0" applyFont="1" applyBorder="1"/>
    <xf numFmtId="0" fontId="49" fillId="3" borderId="57" xfId="0" applyFont="1" applyFill="1" applyBorder="1"/>
    <xf numFmtId="0" fontId="49" fillId="3" borderId="58" xfId="0" applyFont="1" applyFill="1" applyBorder="1"/>
    <xf numFmtId="0" fontId="49" fillId="3" borderId="63" xfId="0" applyFont="1" applyFill="1" applyBorder="1"/>
    <xf numFmtId="0" fontId="49" fillId="0" borderId="52" xfId="0" applyFont="1" applyBorder="1"/>
    <xf numFmtId="0" fontId="57" fillId="3" borderId="52" xfId="0" applyFont="1" applyFill="1" applyBorder="1"/>
    <xf numFmtId="0" fontId="39" fillId="0" borderId="50" xfId="2" applyFont="1" applyBorder="1"/>
    <xf numFmtId="0" fontId="41" fillId="3" borderId="58" xfId="2" applyFont="1" applyFill="1" applyBorder="1"/>
    <xf numFmtId="0" fontId="41" fillId="3" borderId="57" xfId="2" applyFont="1" applyFill="1" applyBorder="1"/>
    <xf numFmtId="9" fontId="6" fillId="0" borderId="0" xfId="1"/>
    <xf numFmtId="3" fontId="68" fillId="0" borderId="0" xfId="0" applyNumberFormat="1" applyFont="1"/>
    <xf numFmtId="0" fontId="0" fillId="9" borderId="0" xfId="0" applyFill="1"/>
    <xf numFmtId="0" fontId="0" fillId="9" borderId="0" xfId="0" applyFill="1" applyAlignment="1">
      <alignment horizontal="left" vertical="top" wrapText="1"/>
    </xf>
    <xf numFmtId="0" fontId="2" fillId="9" borderId="0" xfId="0" applyFont="1" applyFill="1" applyAlignment="1">
      <alignment vertical="top"/>
    </xf>
    <xf numFmtId="0" fontId="0" fillId="9" borderId="0" xfId="0" applyFill="1" applyAlignment="1">
      <alignment vertical="top" wrapText="1"/>
    </xf>
    <xf numFmtId="0" fontId="5" fillId="9" borderId="0" xfId="0" applyFont="1" applyFill="1" applyAlignment="1">
      <alignment vertical="center"/>
    </xf>
    <xf numFmtId="1" fontId="62" fillId="0" borderId="0" xfId="0" applyNumberFormat="1" applyFont="1"/>
    <xf numFmtId="0" fontId="66" fillId="0" borderId="0" xfId="0" applyFont="1"/>
    <xf numFmtId="1" fontId="66" fillId="0" borderId="0" xfId="0" applyNumberFormat="1" applyFont="1"/>
    <xf numFmtId="0" fontId="40" fillId="0" borderId="0" xfId="0" applyFont="1" applyAlignment="1">
      <alignment horizontal="right"/>
    </xf>
    <xf numFmtId="9" fontId="40" fillId="0" borderId="0" xfId="1" applyFont="1"/>
    <xf numFmtId="0" fontId="62" fillId="5" borderId="41" xfId="0" applyFont="1" applyFill="1" applyBorder="1"/>
    <xf numFmtId="0" fontId="40" fillId="5" borderId="36" xfId="0" applyFont="1" applyFill="1" applyBorder="1"/>
    <xf numFmtId="0" fontId="40" fillId="5" borderId="42" xfId="0" applyFont="1" applyFill="1" applyBorder="1"/>
    <xf numFmtId="0" fontId="40" fillId="5" borderId="30" xfId="0" applyFont="1" applyFill="1" applyBorder="1"/>
    <xf numFmtId="0" fontId="62" fillId="5" borderId="0" xfId="0" applyFont="1" applyFill="1"/>
    <xf numFmtId="0" fontId="40" fillId="5" borderId="0" xfId="0" applyFont="1" applyFill="1"/>
    <xf numFmtId="0" fontId="40" fillId="5" borderId="29" xfId="0" applyFont="1" applyFill="1" applyBorder="1"/>
    <xf numFmtId="1" fontId="40" fillId="5" borderId="0" xfId="0" applyNumberFormat="1" applyFont="1" applyFill="1"/>
    <xf numFmtId="164" fontId="40" fillId="5" borderId="0" xfId="0" applyNumberFormat="1" applyFont="1" applyFill="1"/>
    <xf numFmtId="0" fontId="40" fillId="5" borderId="35" xfId="0" applyFont="1" applyFill="1" applyBorder="1"/>
    <xf numFmtId="0" fontId="40" fillId="5" borderId="28" xfId="0" applyFont="1" applyFill="1" applyBorder="1"/>
    <xf numFmtId="0" fontId="40" fillId="5" borderId="34" xfId="0" applyFont="1" applyFill="1" applyBorder="1"/>
    <xf numFmtId="0" fontId="40" fillId="5" borderId="36" xfId="0" applyFont="1" applyFill="1" applyBorder="1" applyAlignment="1">
      <alignment wrapText="1"/>
    </xf>
    <xf numFmtId="0" fontId="40" fillId="5" borderId="0" xfId="0" applyFont="1" applyFill="1" applyAlignment="1">
      <alignment wrapText="1"/>
    </xf>
    <xf numFmtId="0" fontId="40" fillId="5" borderId="28" xfId="0" applyFont="1" applyFill="1" applyBorder="1" applyAlignment="1">
      <alignment wrapText="1"/>
    </xf>
    <xf numFmtId="0" fontId="39" fillId="3" borderId="0" xfId="2" applyFont="1" applyFill="1" applyAlignment="1">
      <alignment horizontal="left" vertical="top" wrapText="1"/>
    </xf>
    <xf numFmtId="0" fontId="17" fillId="0" borderId="0" xfId="0" applyFont="1" applyAlignment="1">
      <alignment horizontal="center" wrapText="1"/>
    </xf>
    <xf numFmtId="0" fontId="49" fillId="3" borderId="0" xfId="2" applyFont="1" applyFill="1" applyAlignment="1">
      <alignment horizontal="left" wrapText="1"/>
    </xf>
    <xf numFmtId="0" fontId="49" fillId="3" borderId="29" xfId="2" applyFont="1" applyFill="1" applyBorder="1" applyAlignment="1">
      <alignment horizontal="left" wrapText="1"/>
    </xf>
    <xf numFmtId="0" fontId="49" fillId="0" borderId="0" xfId="0" applyFont="1" applyAlignment="1">
      <alignment horizontal="left" vertical="top" wrapText="1"/>
    </xf>
    <xf numFmtId="0" fontId="0" fillId="0" borderId="0" xfId="0" applyAlignment="1">
      <alignment vertical="top"/>
    </xf>
    <xf numFmtId="0" fontId="0" fillId="0" borderId="0" xfId="0" applyAlignment="1">
      <alignment vertical="top" wrapText="1"/>
    </xf>
    <xf numFmtId="0" fontId="0" fillId="0" borderId="0" xfId="0"/>
    <xf numFmtId="0" fontId="8" fillId="0" borderId="0" xfId="0" applyFont="1"/>
    <xf numFmtId="0" fontId="8" fillId="0" borderId="0" xfId="0" applyFont="1" applyAlignment="1">
      <alignment vertical="top"/>
    </xf>
    <xf numFmtId="0" fontId="8" fillId="0" borderId="0" xfId="0" applyFont="1" applyAlignment="1">
      <alignment vertical="top" wrapText="1"/>
    </xf>
    <xf numFmtId="0" fontId="0" fillId="0" borderId="0" xfId="5" applyFont="1" applyFill="1" applyAlignment="1">
      <alignment vertical="top"/>
    </xf>
    <xf numFmtId="0" fontId="0" fillId="0" borderId="37" xfId="0" applyBorder="1" applyAlignment="1">
      <alignment horizontal="center"/>
    </xf>
    <xf numFmtId="0" fontId="0" fillId="0" borderId="2" xfId="0" applyBorder="1" applyAlignment="1">
      <alignment horizontal="center"/>
    </xf>
    <xf numFmtId="0" fontId="0" fillId="0" borderId="20" xfId="0" applyBorder="1" applyAlignment="1">
      <alignment horizontal="center"/>
    </xf>
    <xf numFmtId="0" fontId="0" fillId="0" borderId="3" xfId="0" applyBorder="1" applyAlignment="1">
      <alignment horizontal="center"/>
    </xf>
    <xf numFmtId="0" fontId="0" fillId="0" borderId="0" xfId="0" applyAlignment="1">
      <alignment vertical="center" wrapText="1"/>
    </xf>
    <xf numFmtId="0" fontId="0" fillId="0" borderId="0" xfId="0" applyAlignment="1">
      <alignment horizontal="left" wrapText="1"/>
    </xf>
    <xf numFmtId="0" fontId="8" fillId="0" borderId="0" xfId="0" applyFont="1" applyAlignment="1">
      <alignment wrapText="1"/>
    </xf>
    <xf numFmtId="0" fontId="0" fillId="0" borderId="0" xfId="0" applyAlignment="1">
      <alignment wrapText="1"/>
    </xf>
    <xf numFmtId="0" fontId="0" fillId="0" borderId="0" xfId="14" applyFont="1"/>
  </cellXfs>
  <cellStyles count="15">
    <cellStyle name="Comma" xfId="4" builtinId="3"/>
    <cellStyle name="Comma 2" xfId="11" xr:uid="{6CB7810B-F374-0740-9BFC-85F196ACE377}"/>
    <cellStyle name="Formule" xfId="3" xr:uid="{D1B40BB5-1E88-FD45-BAF0-0B8615887C53}"/>
    <cellStyle name="Formule 2" xfId="13" xr:uid="{39F59497-A6C7-654A-9516-CA9E47006B38}"/>
    <cellStyle name="Hyperlink 2" xfId="5" xr:uid="{81B94EB3-A411-D642-B4E6-D1E9EA098E2C}"/>
    <cellStyle name="Normal" xfId="0" builtinId="0"/>
    <cellStyle name="Normal 11 2" xfId="7" xr:uid="{03EFD211-4C43-6245-B51A-B0A1FE7A1884}"/>
    <cellStyle name="Normal 2" xfId="2" xr:uid="{AC7CCBF3-2F92-884D-A956-DAE9A24FA6AB}"/>
    <cellStyle name="Normal 2 10" xfId="9" xr:uid="{D16FE928-D473-DC4D-85A1-0AD4BBD39B87}"/>
    <cellStyle name="Normal 2 16" xfId="6" xr:uid="{36C484C1-9320-3447-8B47-6CB965686F4B}"/>
    <cellStyle name="Normal 2 2" xfId="10" xr:uid="{B6E65B2D-C834-334A-9555-A13B08AF21C7}"/>
    <cellStyle name="Normal_dbElek" xfId="8" xr:uid="{4D14D667-B344-F849-A46D-A15373E6A1EB}"/>
    <cellStyle name="Normal_Tabel_11b_Landbouw_VV" xfId="14" xr:uid="{74B023DC-2A08-5A4D-A6AA-8A2326DDF2E6}"/>
    <cellStyle name="Overige afnemers" xfId="12" xr:uid="{246BB177-410E-D842-8E13-8061C77D5885}"/>
    <cellStyle name="Percent" xfId="1" builtinId="5"/>
  </cellStyles>
  <dxfs count="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B851FF"/>
      <color rgb="FFA573C9"/>
      <color rgb="FF9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Validatie finale vraag KEV 2030 VV (gecorrigeerd)</a:t>
            </a:r>
            <a:r>
              <a:rPr lang="en-GB" b="1" baseline="0"/>
              <a:t> en ETM-versie KEV2030 VV (PJ)</a:t>
            </a:r>
          </a:p>
          <a:p>
            <a:pPr>
              <a:defRPr b="1"/>
            </a:pPr>
            <a:endParaRPr lang="en-GB" b="1"/>
          </a:p>
        </c:rich>
      </c:tx>
      <c:layout>
        <c:manualLayout>
          <c:xMode val="edge"/>
          <c:yMode val="edge"/>
          <c:x val="0.28301327840349072"/>
          <c:y val="2.083333333333333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manualLayout>
          <c:layoutTarget val="inner"/>
          <c:xMode val="edge"/>
          <c:yMode val="edge"/>
          <c:x val="6.5349279793634044E-2"/>
          <c:y val="0.10827748721190873"/>
          <c:w val="0.89826825770490026"/>
          <c:h val="0.79756853310002918"/>
        </c:manualLayout>
      </c:layout>
      <c:barChart>
        <c:barDir val="bar"/>
        <c:grouping val="stacked"/>
        <c:varyColors val="0"/>
        <c:ser>
          <c:idx val="0"/>
          <c:order val="0"/>
          <c:tx>
            <c:strRef>
              <c:f>'Overzicht - 2030 (vraag)'!$G$35:$G$36</c:f>
              <c:strCache>
                <c:ptCount val="2"/>
                <c:pt idx="0">
                  <c:v>Aardgas</c:v>
                </c:pt>
              </c:strCache>
            </c:strRef>
          </c:tx>
          <c:spPr>
            <a:solidFill>
              <a:schemeClr val="accent3"/>
            </a:solidFill>
            <a:ln>
              <a:noFill/>
            </a:ln>
            <a:effectLst/>
          </c:spPr>
          <c:invertIfNegative val="0"/>
          <c:cat>
            <c:multiLvlStrRef>
              <c:f>'Overzicht - 2030 (vraag)'!$D$37:$F$50</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'Overzicht - 2030 (vraag)'!$G$37:$G$50</c:f>
              <c:numCache>
                <c:formatCode>0</c:formatCode>
                <c:ptCount val="14"/>
                <c:pt idx="0">
                  <c:v>236</c:v>
                </c:pt>
                <c:pt idx="1">
                  <c:v>234.244683713386</c:v>
                </c:pt>
                <c:pt idx="2">
                  <c:v>72</c:v>
                </c:pt>
                <c:pt idx="3">
                  <c:v>73.351585047264706</c:v>
                </c:pt>
                <c:pt idx="4">
                  <c:v>3</c:v>
                </c:pt>
                <c:pt idx="5">
                  <c:v>1.9239786832180701</c:v>
                </c:pt>
                <c:pt idx="6">
                  <c:v>0</c:v>
                </c:pt>
                <c:pt idx="7">
                  <c:v>0</c:v>
                </c:pt>
                <c:pt idx="8">
                  <c:v>212.19489555555552</c:v>
                </c:pt>
                <c:pt idx="9">
                  <c:v>214.54170300932572</c:v>
                </c:pt>
                <c:pt idx="10">
                  <c:v>83.567999999999998</c:v>
                </c:pt>
                <c:pt idx="11">
                  <c:v>82.023153236195725</c:v>
                </c:pt>
                <c:pt idx="12">
                  <c:v>6</c:v>
                </c:pt>
                <c:pt idx="13">
                  <c:v>8.4510658160361896</c:v>
                </c:pt>
              </c:numCache>
            </c:numRef>
          </c:val>
          <c:extLst>
            <c:ext xmlns:c16="http://schemas.microsoft.com/office/drawing/2014/chart" uri="{C3380CC4-5D6E-409C-BE32-E72D297353CC}">
              <c16:uniqueId val="{00000000-7BF4-0C46-A8FD-564EE94AB652}"/>
            </c:ext>
          </c:extLst>
        </c:ser>
        <c:ser>
          <c:idx val="1"/>
          <c:order val="1"/>
          <c:tx>
            <c:strRef>
              <c:f>'Overzicht - 2030 (vraag)'!$H$35:$H$36</c:f>
              <c:strCache>
                <c:ptCount val="2"/>
                <c:pt idx="0">
                  <c:v>Kolen</c:v>
                </c:pt>
              </c:strCache>
            </c:strRef>
          </c:tx>
          <c:spPr>
            <a:solidFill>
              <a:schemeClr val="accent2"/>
            </a:solidFill>
            <a:ln>
              <a:noFill/>
            </a:ln>
            <a:effectLst/>
          </c:spPr>
          <c:invertIfNegative val="0"/>
          <c:cat>
            <c:multiLvlStrRef>
              <c:f>'Overzicht - 2030 (vraag)'!$D$37:$F$50</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'Overzicht - 2030 (vraag)'!$H$37:$H$50</c:f>
              <c:numCache>
                <c:formatCode>0</c:formatCode>
                <c:ptCount val="14"/>
                <c:pt idx="0">
                  <c:v>0</c:v>
                </c:pt>
                <c:pt idx="1">
                  <c:v>0</c:v>
                </c:pt>
                <c:pt idx="2">
                  <c:v>0</c:v>
                </c:pt>
                <c:pt idx="3">
                  <c:v>9.9793482421648996E-2</c:v>
                </c:pt>
                <c:pt idx="4">
                  <c:v>0</c:v>
                </c:pt>
                <c:pt idx="5">
                  <c:v>0</c:v>
                </c:pt>
                <c:pt idx="6">
                  <c:v>0</c:v>
                </c:pt>
                <c:pt idx="7">
                  <c:v>0</c:v>
                </c:pt>
                <c:pt idx="8">
                  <c:v>23.012459999999997</c:v>
                </c:pt>
                <c:pt idx="9">
                  <c:v>23.169797362991122</c:v>
                </c:pt>
                <c:pt idx="10">
                  <c:v>0</c:v>
                </c:pt>
                <c:pt idx="11">
                  <c:v>2.3225582177999997</c:v>
                </c:pt>
                <c:pt idx="12">
                  <c:v>0</c:v>
                </c:pt>
                <c:pt idx="13">
                  <c:v>0</c:v>
                </c:pt>
              </c:numCache>
            </c:numRef>
          </c:val>
          <c:extLst>
            <c:ext xmlns:c16="http://schemas.microsoft.com/office/drawing/2014/chart" uri="{C3380CC4-5D6E-409C-BE32-E72D297353CC}">
              <c16:uniqueId val="{00000001-7BF4-0C46-A8FD-564EE94AB652}"/>
            </c:ext>
          </c:extLst>
        </c:ser>
        <c:ser>
          <c:idx val="2"/>
          <c:order val="2"/>
          <c:tx>
            <c:strRef>
              <c:f>'Overzicht - 2030 (vraag)'!$I$35:$I$36</c:f>
              <c:strCache>
                <c:ptCount val="2"/>
                <c:pt idx="0">
                  <c:v>Olie</c:v>
                </c:pt>
              </c:strCache>
            </c:strRef>
          </c:tx>
          <c:spPr>
            <a:solidFill>
              <a:schemeClr val="tx1">
                <a:lumMod val="85000"/>
                <a:lumOff val="15000"/>
              </a:schemeClr>
            </a:solidFill>
            <a:ln>
              <a:noFill/>
            </a:ln>
            <a:effectLst/>
          </c:spPr>
          <c:invertIfNegative val="0"/>
          <c:cat>
            <c:multiLvlStrRef>
              <c:f>'Overzicht - 2030 (vraag)'!$D$37:$F$50</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'Overzicht - 2030 (vraag)'!$I$37:$I$50</c:f>
              <c:numCache>
                <c:formatCode>0</c:formatCode>
                <c:ptCount val="14"/>
                <c:pt idx="0">
                  <c:v>1</c:v>
                </c:pt>
                <c:pt idx="1">
                  <c:v>0</c:v>
                </c:pt>
                <c:pt idx="2">
                  <c:v>4</c:v>
                </c:pt>
                <c:pt idx="3">
                  <c:v>3.1128992404246199</c:v>
                </c:pt>
                <c:pt idx="4">
                  <c:v>391</c:v>
                </c:pt>
                <c:pt idx="5">
                  <c:v>387.60610991653101</c:v>
                </c:pt>
                <c:pt idx="6">
                  <c:v>3</c:v>
                </c:pt>
                <c:pt idx="7">
                  <c:v>3</c:v>
                </c:pt>
                <c:pt idx="8">
                  <c:v>223.13851000000005</c:v>
                </c:pt>
                <c:pt idx="9">
                  <c:v>215.41319122160121</c:v>
                </c:pt>
                <c:pt idx="10">
                  <c:v>483.86899999999997</c:v>
                </c:pt>
                <c:pt idx="11">
                  <c:v>481.66623413034449</c:v>
                </c:pt>
                <c:pt idx="12">
                  <c:v>0</c:v>
                </c:pt>
                <c:pt idx="13">
                  <c:v>0</c:v>
                </c:pt>
              </c:numCache>
            </c:numRef>
          </c:val>
          <c:extLst>
            <c:ext xmlns:c16="http://schemas.microsoft.com/office/drawing/2014/chart" uri="{C3380CC4-5D6E-409C-BE32-E72D297353CC}">
              <c16:uniqueId val="{00000002-7BF4-0C46-A8FD-564EE94AB652}"/>
            </c:ext>
          </c:extLst>
        </c:ser>
        <c:ser>
          <c:idx val="3"/>
          <c:order val="3"/>
          <c:tx>
            <c:strRef>
              <c:f>'Overzicht - 2030 (vraag)'!$J$35:$J$36</c:f>
              <c:strCache>
                <c:ptCount val="2"/>
                <c:pt idx="0">
                  <c:v>Elektriciteit</c:v>
                </c:pt>
              </c:strCache>
            </c:strRef>
          </c:tx>
          <c:spPr>
            <a:solidFill>
              <a:schemeClr val="accent4"/>
            </a:solidFill>
            <a:ln>
              <a:noFill/>
            </a:ln>
            <a:effectLst/>
          </c:spPr>
          <c:invertIfNegative val="0"/>
          <c:cat>
            <c:multiLvlStrRef>
              <c:f>'Overzicht - 2030 (vraag)'!$D$37:$F$50</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'Overzicht - 2030 (vraag)'!$J$37:$J$50</c:f>
              <c:numCache>
                <c:formatCode>0</c:formatCode>
                <c:ptCount val="14"/>
                <c:pt idx="0">
                  <c:v>80</c:v>
                </c:pt>
                <c:pt idx="1">
                  <c:v>78.336873569326499</c:v>
                </c:pt>
                <c:pt idx="2">
                  <c:v>99</c:v>
                </c:pt>
                <c:pt idx="3">
                  <c:v>99.492655942778001</c:v>
                </c:pt>
                <c:pt idx="4">
                  <c:v>31</c:v>
                </c:pt>
                <c:pt idx="5">
                  <c:v>34.677874417032903</c:v>
                </c:pt>
                <c:pt idx="6">
                  <c:v>0</c:v>
                </c:pt>
                <c:pt idx="7">
                  <c:v>0</c:v>
                </c:pt>
                <c:pt idx="8">
                  <c:v>156.70703</c:v>
                </c:pt>
                <c:pt idx="9">
                  <c:v>161.38958197207108</c:v>
                </c:pt>
                <c:pt idx="10">
                  <c:v>0</c:v>
                </c:pt>
                <c:pt idx="11">
                  <c:v>0</c:v>
                </c:pt>
                <c:pt idx="12">
                  <c:v>36</c:v>
                </c:pt>
                <c:pt idx="13">
                  <c:v>36.912309173997997</c:v>
                </c:pt>
              </c:numCache>
            </c:numRef>
          </c:val>
          <c:extLst>
            <c:ext xmlns:c16="http://schemas.microsoft.com/office/drawing/2014/chart" uri="{C3380CC4-5D6E-409C-BE32-E72D297353CC}">
              <c16:uniqueId val="{00000003-7BF4-0C46-A8FD-564EE94AB652}"/>
            </c:ext>
          </c:extLst>
        </c:ser>
        <c:ser>
          <c:idx val="4"/>
          <c:order val="4"/>
          <c:tx>
            <c:strRef>
              <c:f>'Overzicht - 2030 (vraag)'!$K$35:$K$36</c:f>
              <c:strCache>
                <c:ptCount val="2"/>
                <c:pt idx="0">
                  <c:v>Waterstof</c:v>
                </c:pt>
              </c:strCache>
            </c:strRef>
          </c:tx>
          <c:spPr>
            <a:solidFill>
              <a:schemeClr val="accent5"/>
            </a:solidFill>
            <a:ln>
              <a:noFill/>
            </a:ln>
            <a:effectLst/>
          </c:spPr>
          <c:invertIfNegative val="0"/>
          <c:cat>
            <c:multiLvlStrRef>
              <c:f>'Overzicht - 2030 (vraag)'!$D$37:$F$50</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'Overzicht - 2030 (vraag)'!$K$37:$K$50</c:f>
              <c:numCache>
                <c:formatCode>0</c:formatCode>
                <c:ptCount val="14"/>
                <c:pt idx="0">
                  <c:v>0</c:v>
                </c:pt>
                <c:pt idx="1">
                  <c:v>0</c:v>
                </c:pt>
                <c:pt idx="2">
                  <c:v>0</c:v>
                </c:pt>
                <c:pt idx="3">
                  <c:v>0</c:v>
                </c:pt>
                <c:pt idx="4">
                  <c:v>0</c:v>
                </c:pt>
                <c:pt idx="5">
                  <c:v>0</c:v>
                </c:pt>
                <c:pt idx="6">
                  <c:v>0</c:v>
                </c:pt>
                <c:pt idx="7">
                  <c:v>0</c:v>
                </c:pt>
                <c:pt idx="8">
                  <c:v>1.4000000000000001E-4</c:v>
                </c:pt>
                <c:pt idx="9">
                  <c:v>1.4000000000000001E-4</c:v>
                </c:pt>
                <c:pt idx="10">
                  <c:v>0</c:v>
                </c:pt>
                <c:pt idx="11">
                  <c:v>0</c:v>
                </c:pt>
                <c:pt idx="12">
                  <c:v>0</c:v>
                </c:pt>
                <c:pt idx="13">
                  <c:v>0</c:v>
                </c:pt>
              </c:numCache>
            </c:numRef>
          </c:val>
          <c:extLst>
            <c:ext xmlns:c16="http://schemas.microsoft.com/office/drawing/2014/chart" uri="{C3380CC4-5D6E-409C-BE32-E72D297353CC}">
              <c16:uniqueId val="{00000004-7BF4-0C46-A8FD-564EE94AB652}"/>
            </c:ext>
          </c:extLst>
        </c:ser>
        <c:ser>
          <c:idx val="5"/>
          <c:order val="5"/>
          <c:tx>
            <c:strRef>
              <c:f>'Overzicht - 2030 (vraag)'!$L$35:$L$36</c:f>
              <c:strCache>
                <c:ptCount val="2"/>
                <c:pt idx="0">
                  <c:v>Biomassa</c:v>
                </c:pt>
              </c:strCache>
            </c:strRef>
          </c:tx>
          <c:spPr>
            <a:solidFill>
              <a:schemeClr val="accent6"/>
            </a:solidFill>
            <a:ln>
              <a:noFill/>
            </a:ln>
            <a:effectLst/>
          </c:spPr>
          <c:invertIfNegative val="0"/>
          <c:cat>
            <c:multiLvlStrRef>
              <c:f>'Overzicht - 2030 (vraag)'!$D$37:$F$50</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'Overzicht - 2030 (vraag)'!$L$37:$L$50</c:f>
              <c:numCache>
                <c:formatCode>0</c:formatCode>
                <c:ptCount val="14"/>
                <c:pt idx="0">
                  <c:v>16</c:v>
                </c:pt>
                <c:pt idx="1">
                  <c:v>16.0796523553479</c:v>
                </c:pt>
                <c:pt idx="2">
                  <c:v>2</c:v>
                </c:pt>
                <c:pt idx="3">
                  <c:v>2.1877335106180298</c:v>
                </c:pt>
                <c:pt idx="4">
                  <c:v>40</c:v>
                </c:pt>
                <c:pt idx="5">
                  <c:v>40.151982363573801</c:v>
                </c:pt>
                <c:pt idx="6">
                  <c:v>0</c:v>
                </c:pt>
                <c:pt idx="7">
                  <c:v>0</c:v>
                </c:pt>
                <c:pt idx="8">
                  <c:v>3.6219999999999999</c:v>
                </c:pt>
                <c:pt idx="9">
                  <c:v>3.3382975860337298</c:v>
                </c:pt>
                <c:pt idx="10">
                  <c:v>0</c:v>
                </c:pt>
                <c:pt idx="11">
                  <c:v>0</c:v>
                </c:pt>
                <c:pt idx="12">
                  <c:v>0</c:v>
                </c:pt>
                <c:pt idx="13">
                  <c:v>0</c:v>
                </c:pt>
              </c:numCache>
            </c:numRef>
          </c:val>
          <c:extLst>
            <c:ext xmlns:c16="http://schemas.microsoft.com/office/drawing/2014/chart" uri="{C3380CC4-5D6E-409C-BE32-E72D297353CC}">
              <c16:uniqueId val="{00000005-7BF4-0C46-A8FD-564EE94AB652}"/>
            </c:ext>
          </c:extLst>
        </c:ser>
        <c:ser>
          <c:idx val="6"/>
          <c:order val="6"/>
          <c:tx>
            <c:strRef>
              <c:f>'Overzicht - 2030 (vraag)'!$M$35:$M$36</c:f>
              <c:strCache>
                <c:ptCount val="2"/>
                <c:pt idx="0">
                  <c:v>Biomassa</c:v>
                </c:pt>
              </c:strCache>
            </c:strRef>
          </c:tx>
          <c:spPr>
            <a:solidFill>
              <a:schemeClr val="accent1">
                <a:lumMod val="60000"/>
              </a:schemeClr>
            </a:solidFill>
            <a:ln>
              <a:noFill/>
            </a:ln>
            <a:effectLst/>
          </c:spPr>
          <c:invertIfNegative val="0"/>
          <c:cat>
            <c:multiLvlStrRef>
              <c:f>'Overzicht - 2030 (vraag)'!$D$37:$F$50</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'Overzicht - 2030 (vraag)'!$M$37:$M$50</c:f>
            </c:numRef>
          </c:val>
          <c:extLst>
            <c:ext xmlns:c16="http://schemas.microsoft.com/office/drawing/2014/chart" uri="{C3380CC4-5D6E-409C-BE32-E72D297353CC}">
              <c16:uniqueId val="{00000007-7BF4-0C46-A8FD-564EE94AB652}"/>
            </c:ext>
          </c:extLst>
        </c:ser>
        <c:ser>
          <c:idx val="7"/>
          <c:order val="7"/>
          <c:tx>
            <c:strRef>
              <c:f>'Overzicht - 2030 (vraag)'!$N$35:$N$36</c:f>
              <c:strCache>
                <c:ptCount val="2"/>
                <c:pt idx="0">
                  <c:v>Warmte</c:v>
                </c:pt>
              </c:strCache>
            </c:strRef>
          </c:tx>
          <c:spPr>
            <a:solidFill>
              <a:schemeClr val="accent2">
                <a:lumMod val="60000"/>
              </a:schemeClr>
            </a:solidFill>
            <a:ln>
              <a:noFill/>
            </a:ln>
            <a:effectLst/>
          </c:spPr>
          <c:invertIfNegative val="0"/>
          <c:cat>
            <c:multiLvlStrRef>
              <c:f>'Overzicht - 2030 (vraag)'!$D$37:$F$50</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'Overzicht - 2030 (vraag)'!$N$37:$N$50</c:f>
              <c:numCache>
                <c:formatCode>0</c:formatCode>
                <c:ptCount val="14"/>
                <c:pt idx="0">
                  <c:v>16</c:v>
                </c:pt>
                <c:pt idx="1">
                  <c:v>17.680308657993901</c:v>
                </c:pt>
                <c:pt idx="2">
                  <c:v>8</c:v>
                </c:pt>
                <c:pt idx="3">
                  <c:v>7.7737464077294298</c:v>
                </c:pt>
                <c:pt idx="4">
                  <c:v>0</c:v>
                </c:pt>
                <c:pt idx="5">
                  <c:v>0</c:v>
                </c:pt>
                <c:pt idx="6">
                  <c:v>0</c:v>
                </c:pt>
                <c:pt idx="7">
                  <c:v>0</c:v>
                </c:pt>
                <c:pt idx="8">
                  <c:v>60.252950000000006</c:v>
                </c:pt>
                <c:pt idx="9">
                  <c:v>59.413913629341359</c:v>
                </c:pt>
                <c:pt idx="10">
                  <c:v>0</c:v>
                </c:pt>
                <c:pt idx="11">
                  <c:v>0</c:v>
                </c:pt>
                <c:pt idx="12">
                  <c:v>53</c:v>
                </c:pt>
                <c:pt idx="13">
                  <c:v>49.720742376906202</c:v>
                </c:pt>
              </c:numCache>
            </c:numRef>
          </c:val>
          <c:extLst>
            <c:ext xmlns:c16="http://schemas.microsoft.com/office/drawing/2014/chart" uri="{C3380CC4-5D6E-409C-BE32-E72D297353CC}">
              <c16:uniqueId val="{00000008-7BF4-0C46-A8FD-564EE94AB652}"/>
            </c:ext>
          </c:extLst>
        </c:ser>
        <c:dLbls>
          <c:showLegendKey val="0"/>
          <c:showVal val="0"/>
          <c:showCatName val="0"/>
          <c:showSerName val="0"/>
          <c:showPercent val="0"/>
          <c:showBubbleSize val="0"/>
        </c:dLbls>
        <c:gapWidth val="150"/>
        <c:overlap val="100"/>
        <c:axId val="1938660016"/>
        <c:axId val="1972005424"/>
      </c:barChart>
      <c:catAx>
        <c:axId val="1938660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NL"/>
          </a:p>
        </c:txPr>
        <c:crossAx val="1972005424"/>
        <c:crosses val="autoZero"/>
        <c:auto val="1"/>
        <c:lblAlgn val="ctr"/>
        <c:lblOffset val="100"/>
        <c:noMultiLvlLbl val="0"/>
      </c:catAx>
      <c:valAx>
        <c:axId val="19720054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93866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Validatie finale vraag KEV 2019 (gecorrigeerd) </a:t>
            </a:r>
            <a:r>
              <a:rPr lang="en-GB" b="1" baseline="0"/>
              <a:t>en ETM-versie NL 2019 (PJ)</a:t>
            </a:r>
          </a:p>
          <a:p>
            <a:pPr>
              <a:defRPr b="1"/>
            </a:pPr>
            <a:endParaRPr lang="en-GB" b="1"/>
          </a:p>
        </c:rich>
      </c:tx>
      <c:layout>
        <c:manualLayout>
          <c:xMode val="edge"/>
          <c:yMode val="edge"/>
          <c:x val="0.28301327840349072"/>
          <c:y val="2.083333333333333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manualLayout>
          <c:layoutTarget val="inner"/>
          <c:xMode val="edge"/>
          <c:yMode val="edge"/>
          <c:x val="6.5349279793634044E-2"/>
          <c:y val="0.10827748721190873"/>
          <c:w val="0.89826825770490026"/>
          <c:h val="0.79756853310002918"/>
        </c:manualLayout>
      </c:layout>
      <c:barChart>
        <c:barDir val="bar"/>
        <c:grouping val="stacked"/>
        <c:varyColors val="0"/>
        <c:ser>
          <c:idx val="0"/>
          <c:order val="0"/>
          <c:tx>
            <c:strRef>
              <c:f>'Overzicht - 2019 (vraag)'!$F$34:$F$35</c:f>
              <c:strCache>
                <c:ptCount val="2"/>
                <c:pt idx="0">
                  <c:v>Aardgas</c:v>
                </c:pt>
              </c:strCache>
            </c:strRef>
          </c:tx>
          <c:spPr>
            <a:solidFill>
              <a:schemeClr val="accent1"/>
            </a:solidFill>
            <a:ln>
              <a:noFill/>
            </a:ln>
            <a:effectLst/>
          </c:spPr>
          <c:invertIfNegative val="0"/>
          <c:cat>
            <c:multiLvlStrRef>
              <c:f>'Overzicht - 2019 (vraag)'!$C$36:$E$45</c:f>
              <c:multiLvlStrCache>
                <c:ptCount val="10"/>
                <c:lvl>
                  <c:pt idx="0">
                    <c:v>KEV 2019 VV</c:v>
                  </c:pt>
                  <c:pt idx="1">
                    <c:v>ETM-versie KEV 2019 VV</c:v>
                  </c:pt>
                  <c:pt idx="2">
                    <c:v>KEV 2019 VV</c:v>
                  </c:pt>
                  <c:pt idx="3">
                    <c:v>ETM-versie KEV 2019 VV</c:v>
                  </c:pt>
                  <c:pt idx="4">
                    <c:v>KEV 2019 VV</c:v>
                  </c:pt>
                  <c:pt idx="5">
                    <c:v>ETM-versie KEV 2019 VV</c:v>
                  </c:pt>
                  <c:pt idx="6">
                    <c:v>KEV 2019 VV</c:v>
                  </c:pt>
                  <c:pt idx="7">
                    <c:v>ETM-versie KEV 2019 VV</c:v>
                  </c:pt>
                  <c:pt idx="8">
                    <c:v>KEV 2019 VV</c:v>
                  </c:pt>
                  <c:pt idx="9">
                    <c:v>ETM-versie KEV 2019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'Overzicht - 2019 (vraag)'!$F$36:$F$45</c:f>
              <c:numCache>
                <c:formatCode>0</c:formatCode>
                <c:ptCount val="10"/>
                <c:pt idx="0">
                  <c:v>270</c:v>
                </c:pt>
                <c:pt idx="1">
                  <c:v>285.20602999999898</c:v>
                </c:pt>
                <c:pt idx="2">
                  <c:v>119</c:v>
                </c:pt>
                <c:pt idx="3">
                  <c:v>126.38964999999899</c:v>
                </c:pt>
                <c:pt idx="4">
                  <c:v>3</c:v>
                </c:pt>
                <c:pt idx="5">
                  <c:v>1.52416</c:v>
                </c:pt>
                <c:pt idx="6">
                  <c:v>650.59999999999991</c:v>
                </c:pt>
                <c:pt idx="7">
                  <c:v>726.47316874566854</c:v>
                </c:pt>
                <c:pt idx="8">
                  <c:v>39</c:v>
                </c:pt>
                <c:pt idx="9">
                  <c:v>49.687461888019897</c:v>
                </c:pt>
              </c:numCache>
            </c:numRef>
          </c:val>
          <c:extLst>
            <c:ext xmlns:c16="http://schemas.microsoft.com/office/drawing/2014/chart" uri="{C3380CC4-5D6E-409C-BE32-E72D297353CC}">
              <c16:uniqueId val="{00000000-2A60-C544-A768-B889B23143D0}"/>
            </c:ext>
          </c:extLst>
        </c:ser>
        <c:ser>
          <c:idx val="1"/>
          <c:order val="1"/>
          <c:tx>
            <c:strRef>
              <c:f>'Overzicht - 2019 (vraag)'!$G$34:$G$35</c:f>
              <c:strCache>
                <c:ptCount val="2"/>
                <c:pt idx="0">
                  <c:v>Kolen</c:v>
                </c:pt>
              </c:strCache>
            </c:strRef>
          </c:tx>
          <c:spPr>
            <a:solidFill>
              <a:schemeClr val="accent2"/>
            </a:solidFill>
            <a:ln>
              <a:noFill/>
            </a:ln>
            <a:effectLst/>
          </c:spPr>
          <c:invertIfNegative val="0"/>
          <c:cat>
            <c:multiLvlStrRef>
              <c:f>'Overzicht - 2019 (vraag)'!$C$36:$E$45</c:f>
              <c:multiLvlStrCache>
                <c:ptCount val="10"/>
                <c:lvl>
                  <c:pt idx="0">
                    <c:v>KEV 2019 VV</c:v>
                  </c:pt>
                  <c:pt idx="1">
                    <c:v>ETM-versie KEV 2019 VV</c:v>
                  </c:pt>
                  <c:pt idx="2">
                    <c:v>KEV 2019 VV</c:v>
                  </c:pt>
                  <c:pt idx="3">
                    <c:v>ETM-versie KEV 2019 VV</c:v>
                  </c:pt>
                  <c:pt idx="4">
                    <c:v>KEV 2019 VV</c:v>
                  </c:pt>
                  <c:pt idx="5">
                    <c:v>ETM-versie KEV 2019 VV</c:v>
                  </c:pt>
                  <c:pt idx="6">
                    <c:v>KEV 2019 VV</c:v>
                  </c:pt>
                  <c:pt idx="7">
                    <c:v>ETM-versie KEV 2019 VV</c:v>
                  </c:pt>
                  <c:pt idx="8">
                    <c:v>KEV 2019 VV</c:v>
                  </c:pt>
                  <c:pt idx="9">
                    <c:v>ETM-versie KEV 2019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'Overzicht - 2019 (vraag)'!$G$36:$G$45</c:f>
              <c:numCache>
                <c:formatCode>0</c:formatCode>
                <c:ptCount val="10"/>
                <c:pt idx="0">
                  <c:v>0</c:v>
                </c:pt>
                <c:pt idx="1">
                  <c:v>2.001E-2</c:v>
                </c:pt>
                <c:pt idx="2">
                  <c:v>0</c:v>
                </c:pt>
                <c:pt idx="3">
                  <c:v>3.9980000000000002E-2</c:v>
                </c:pt>
                <c:pt idx="4">
                  <c:v>0</c:v>
                </c:pt>
                <c:pt idx="5">
                  <c:v>0</c:v>
                </c:pt>
                <c:pt idx="6">
                  <c:v>14.5</c:v>
                </c:pt>
                <c:pt idx="7">
                  <c:v>30.427143474000101</c:v>
                </c:pt>
                <c:pt idx="8">
                  <c:v>0</c:v>
                </c:pt>
                <c:pt idx="9">
                  <c:v>0</c:v>
                </c:pt>
              </c:numCache>
            </c:numRef>
          </c:val>
          <c:extLst>
            <c:ext xmlns:c16="http://schemas.microsoft.com/office/drawing/2014/chart" uri="{C3380CC4-5D6E-409C-BE32-E72D297353CC}">
              <c16:uniqueId val="{00000001-2A60-C544-A768-B889B23143D0}"/>
            </c:ext>
          </c:extLst>
        </c:ser>
        <c:ser>
          <c:idx val="2"/>
          <c:order val="2"/>
          <c:tx>
            <c:strRef>
              <c:f>'Overzicht - 2019 (vraag)'!$H$34:$H$35</c:f>
              <c:strCache>
                <c:ptCount val="2"/>
                <c:pt idx="0">
                  <c:v>Olie</c:v>
                </c:pt>
              </c:strCache>
            </c:strRef>
          </c:tx>
          <c:spPr>
            <a:solidFill>
              <a:schemeClr val="accent3"/>
            </a:solidFill>
            <a:ln>
              <a:noFill/>
            </a:ln>
            <a:effectLst/>
          </c:spPr>
          <c:invertIfNegative val="0"/>
          <c:cat>
            <c:multiLvlStrRef>
              <c:f>'Overzicht - 2019 (vraag)'!$C$36:$E$45</c:f>
              <c:multiLvlStrCache>
                <c:ptCount val="10"/>
                <c:lvl>
                  <c:pt idx="0">
                    <c:v>KEV 2019 VV</c:v>
                  </c:pt>
                  <c:pt idx="1">
                    <c:v>ETM-versie KEV 2019 VV</c:v>
                  </c:pt>
                  <c:pt idx="2">
                    <c:v>KEV 2019 VV</c:v>
                  </c:pt>
                  <c:pt idx="3">
                    <c:v>ETM-versie KEV 2019 VV</c:v>
                  </c:pt>
                  <c:pt idx="4">
                    <c:v>KEV 2019 VV</c:v>
                  </c:pt>
                  <c:pt idx="5">
                    <c:v>ETM-versie KEV 2019 VV</c:v>
                  </c:pt>
                  <c:pt idx="6">
                    <c:v>KEV 2019 VV</c:v>
                  </c:pt>
                  <c:pt idx="7">
                    <c:v>ETM-versie KEV 2019 VV</c:v>
                  </c:pt>
                  <c:pt idx="8">
                    <c:v>KEV 2019 VV</c:v>
                  </c:pt>
                  <c:pt idx="9">
                    <c:v>ETM-versie KEV 2019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'Overzicht - 2019 (vraag)'!$H$36:$H$45</c:f>
              <c:numCache>
                <c:formatCode>0</c:formatCode>
                <c:ptCount val="10"/>
                <c:pt idx="0">
                  <c:v>2</c:v>
                </c:pt>
                <c:pt idx="1">
                  <c:v>1.56816</c:v>
                </c:pt>
                <c:pt idx="2">
                  <c:v>4</c:v>
                </c:pt>
                <c:pt idx="3">
                  <c:v>6.6519899999999996</c:v>
                </c:pt>
                <c:pt idx="4">
                  <c:v>472.59999999999997</c:v>
                </c:pt>
                <c:pt idx="5">
                  <c:v>416.64580000000001</c:v>
                </c:pt>
                <c:pt idx="6">
                  <c:v>686.56481757577455</c:v>
                </c:pt>
                <c:pt idx="7">
                  <c:v>649.98012095704996</c:v>
                </c:pt>
                <c:pt idx="8">
                  <c:v>1</c:v>
                </c:pt>
                <c:pt idx="9">
                  <c:v>17.336789999999901</c:v>
                </c:pt>
              </c:numCache>
            </c:numRef>
          </c:val>
          <c:extLst>
            <c:ext xmlns:c16="http://schemas.microsoft.com/office/drawing/2014/chart" uri="{C3380CC4-5D6E-409C-BE32-E72D297353CC}">
              <c16:uniqueId val="{00000002-2A60-C544-A768-B889B23143D0}"/>
            </c:ext>
          </c:extLst>
        </c:ser>
        <c:ser>
          <c:idx val="3"/>
          <c:order val="3"/>
          <c:tx>
            <c:strRef>
              <c:f>'Overzicht - 2019 (vraag)'!$I$34:$I$35</c:f>
              <c:strCache>
                <c:ptCount val="2"/>
                <c:pt idx="0">
                  <c:v>Elektriciteit</c:v>
                </c:pt>
              </c:strCache>
            </c:strRef>
          </c:tx>
          <c:spPr>
            <a:solidFill>
              <a:schemeClr val="accent4"/>
            </a:solidFill>
            <a:ln>
              <a:noFill/>
            </a:ln>
            <a:effectLst/>
          </c:spPr>
          <c:invertIfNegative val="0"/>
          <c:cat>
            <c:multiLvlStrRef>
              <c:f>'Overzicht - 2019 (vraag)'!$C$36:$E$45</c:f>
              <c:multiLvlStrCache>
                <c:ptCount val="10"/>
                <c:lvl>
                  <c:pt idx="0">
                    <c:v>KEV 2019 VV</c:v>
                  </c:pt>
                  <c:pt idx="1">
                    <c:v>ETM-versie KEV 2019 VV</c:v>
                  </c:pt>
                  <c:pt idx="2">
                    <c:v>KEV 2019 VV</c:v>
                  </c:pt>
                  <c:pt idx="3">
                    <c:v>ETM-versie KEV 2019 VV</c:v>
                  </c:pt>
                  <c:pt idx="4">
                    <c:v>KEV 2019 VV</c:v>
                  </c:pt>
                  <c:pt idx="5">
                    <c:v>ETM-versie KEV 2019 VV</c:v>
                  </c:pt>
                  <c:pt idx="6">
                    <c:v>KEV 2019 VV</c:v>
                  </c:pt>
                  <c:pt idx="7">
                    <c:v>ETM-versie KEV 2019 VV</c:v>
                  </c:pt>
                  <c:pt idx="8">
                    <c:v>KEV 2019 VV</c:v>
                  </c:pt>
                  <c:pt idx="9">
                    <c:v>ETM-versie KEV 2019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'Overzicht - 2019 (vraag)'!$I$36:$I$45</c:f>
              <c:numCache>
                <c:formatCode>0</c:formatCode>
                <c:ptCount val="10"/>
                <c:pt idx="0">
                  <c:v>84</c:v>
                </c:pt>
                <c:pt idx="1">
                  <c:v>81.669899999999998</c:v>
                </c:pt>
                <c:pt idx="2">
                  <c:v>108</c:v>
                </c:pt>
                <c:pt idx="3">
                  <c:v>101.04002738503077</c:v>
                </c:pt>
                <c:pt idx="4">
                  <c:v>9</c:v>
                </c:pt>
                <c:pt idx="5">
                  <c:v>6.3083299999999998</c:v>
                </c:pt>
                <c:pt idx="6">
                  <c:v>389.3</c:v>
                </c:pt>
                <c:pt idx="7">
                  <c:v>368.63340171703055</c:v>
                </c:pt>
                <c:pt idx="8">
                  <c:v>42</c:v>
                </c:pt>
                <c:pt idx="9">
                  <c:v>30.889959999999999</c:v>
                </c:pt>
              </c:numCache>
            </c:numRef>
          </c:val>
          <c:extLst>
            <c:ext xmlns:c16="http://schemas.microsoft.com/office/drawing/2014/chart" uri="{C3380CC4-5D6E-409C-BE32-E72D297353CC}">
              <c16:uniqueId val="{00000003-2A60-C544-A768-B889B23143D0}"/>
            </c:ext>
          </c:extLst>
        </c:ser>
        <c:ser>
          <c:idx val="4"/>
          <c:order val="4"/>
          <c:tx>
            <c:strRef>
              <c:f>'Overzicht - 2019 (vraag)'!$J$34:$J$35</c:f>
              <c:strCache>
                <c:ptCount val="2"/>
                <c:pt idx="0">
                  <c:v>Waterstof</c:v>
                </c:pt>
              </c:strCache>
            </c:strRef>
          </c:tx>
          <c:spPr>
            <a:solidFill>
              <a:schemeClr val="accent5"/>
            </a:solidFill>
            <a:ln>
              <a:noFill/>
            </a:ln>
            <a:effectLst/>
          </c:spPr>
          <c:invertIfNegative val="0"/>
          <c:cat>
            <c:multiLvlStrRef>
              <c:f>'Overzicht - 2019 (vraag)'!$C$36:$E$45</c:f>
              <c:multiLvlStrCache>
                <c:ptCount val="10"/>
                <c:lvl>
                  <c:pt idx="0">
                    <c:v>KEV 2019 VV</c:v>
                  </c:pt>
                  <c:pt idx="1">
                    <c:v>ETM-versie KEV 2019 VV</c:v>
                  </c:pt>
                  <c:pt idx="2">
                    <c:v>KEV 2019 VV</c:v>
                  </c:pt>
                  <c:pt idx="3">
                    <c:v>ETM-versie KEV 2019 VV</c:v>
                  </c:pt>
                  <c:pt idx="4">
                    <c:v>KEV 2019 VV</c:v>
                  </c:pt>
                  <c:pt idx="5">
                    <c:v>ETM-versie KEV 2019 VV</c:v>
                  </c:pt>
                  <c:pt idx="6">
                    <c:v>KEV 2019 VV</c:v>
                  </c:pt>
                  <c:pt idx="7">
                    <c:v>ETM-versie KEV 2019 VV</c:v>
                  </c:pt>
                  <c:pt idx="8">
                    <c:v>KEV 2019 VV</c:v>
                  </c:pt>
                  <c:pt idx="9">
                    <c:v>ETM-versie KEV 2019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'Overzicht - 2019 (vraag)'!$J$36:$J$45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2A60-C544-A768-B889B23143D0}"/>
            </c:ext>
          </c:extLst>
        </c:ser>
        <c:ser>
          <c:idx val="5"/>
          <c:order val="5"/>
          <c:tx>
            <c:strRef>
              <c:f>'Overzicht - 2019 (vraag)'!$K$34:$K$35</c:f>
              <c:strCache>
                <c:ptCount val="2"/>
                <c:pt idx="0">
                  <c:v>Biomassa</c:v>
                </c:pt>
              </c:strCache>
            </c:strRef>
          </c:tx>
          <c:spPr>
            <a:solidFill>
              <a:schemeClr val="accent6"/>
            </a:solidFill>
            <a:ln>
              <a:noFill/>
            </a:ln>
            <a:effectLst/>
          </c:spPr>
          <c:invertIfNegative val="0"/>
          <c:cat>
            <c:multiLvlStrRef>
              <c:f>'Overzicht - 2019 (vraag)'!$C$36:$E$45</c:f>
              <c:multiLvlStrCache>
                <c:ptCount val="10"/>
                <c:lvl>
                  <c:pt idx="0">
                    <c:v>KEV 2019 VV</c:v>
                  </c:pt>
                  <c:pt idx="1">
                    <c:v>ETM-versie KEV 2019 VV</c:v>
                  </c:pt>
                  <c:pt idx="2">
                    <c:v>KEV 2019 VV</c:v>
                  </c:pt>
                  <c:pt idx="3">
                    <c:v>ETM-versie KEV 2019 VV</c:v>
                  </c:pt>
                  <c:pt idx="4">
                    <c:v>KEV 2019 VV</c:v>
                  </c:pt>
                  <c:pt idx="5">
                    <c:v>ETM-versie KEV 2019 VV</c:v>
                  </c:pt>
                  <c:pt idx="6">
                    <c:v>KEV 2019 VV</c:v>
                  </c:pt>
                  <c:pt idx="7">
                    <c:v>ETM-versie KEV 2019 VV</c:v>
                  </c:pt>
                  <c:pt idx="8">
                    <c:v>KEV 2019 VV</c:v>
                  </c:pt>
                  <c:pt idx="9">
                    <c:v>ETM-versie KEV 2019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'Overzicht - 2019 (vraag)'!$K$36:$K$45</c:f>
              <c:numCache>
                <c:formatCode>0</c:formatCode>
                <c:ptCount val="10"/>
                <c:pt idx="0">
                  <c:v>16</c:v>
                </c:pt>
                <c:pt idx="1">
                  <c:v>18.36448</c:v>
                </c:pt>
                <c:pt idx="2">
                  <c:v>14</c:v>
                </c:pt>
                <c:pt idx="3">
                  <c:v>0.59189000000000003</c:v>
                </c:pt>
                <c:pt idx="4">
                  <c:v>28.400000000000002</c:v>
                </c:pt>
                <c:pt idx="5">
                  <c:v>12.452</c:v>
                </c:pt>
                <c:pt idx="6">
                  <c:v>67</c:v>
                </c:pt>
                <c:pt idx="7">
                  <c:v>37.145761131818297</c:v>
                </c:pt>
                <c:pt idx="8">
                  <c:v>5</c:v>
                </c:pt>
                <c:pt idx="9">
                  <c:v>2.4715099999999999</c:v>
                </c:pt>
              </c:numCache>
            </c:numRef>
          </c:val>
          <c:extLst>
            <c:ext xmlns:c16="http://schemas.microsoft.com/office/drawing/2014/chart" uri="{C3380CC4-5D6E-409C-BE32-E72D297353CC}">
              <c16:uniqueId val="{00000005-2A60-C544-A768-B889B23143D0}"/>
            </c:ext>
          </c:extLst>
        </c:ser>
        <c:ser>
          <c:idx val="8"/>
          <c:order val="6"/>
          <c:tx>
            <c:strRef>
              <c:f>'Overzicht - 2019 (vraag)'!$L$34:$L$35</c:f>
              <c:strCache>
                <c:ptCount val="2"/>
                <c:pt idx="0">
                  <c:v>Warmte</c:v>
                </c:pt>
              </c:strCache>
            </c:strRef>
          </c:tx>
          <c:spPr>
            <a:solidFill>
              <a:schemeClr val="accent3">
                <a:lumMod val="60000"/>
              </a:schemeClr>
            </a:solidFill>
            <a:ln>
              <a:noFill/>
            </a:ln>
            <a:effectLst/>
          </c:spPr>
          <c:invertIfNegative val="0"/>
          <c:cat>
            <c:multiLvlStrRef>
              <c:f>'Overzicht - 2019 (vraag)'!$C$36:$E$45</c:f>
              <c:multiLvlStrCache>
                <c:ptCount val="10"/>
                <c:lvl>
                  <c:pt idx="0">
                    <c:v>KEV 2019 VV</c:v>
                  </c:pt>
                  <c:pt idx="1">
                    <c:v>ETM-versie KEV 2019 VV</c:v>
                  </c:pt>
                  <c:pt idx="2">
                    <c:v>KEV 2019 VV</c:v>
                  </c:pt>
                  <c:pt idx="3">
                    <c:v>ETM-versie KEV 2019 VV</c:v>
                  </c:pt>
                  <c:pt idx="4">
                    <c:v>KEV 2019 VV</c:v>
                  </c:pt>
                  <c:pt idx="5">
                    <c:v>ETM-versie KEV 2019 VV</c:v>
                  </c:pt>
                  <c:pt idx="6">
                    <c:v>KEV 2019 VV</c:v>
                  </c:pt>
                  <c:pt idx="7">
                    <c:v>ETM-versie KEV 2019 VV</c:v>
                  </c:pt>
                  <c:pt idx="8">
                    <c:v>KEV 2019 VV</c:v>
                  </c:pt>
                  <c:pt idx="9">
                    <c:v>ETM-versie KEV 2019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'Overzicht - 2019 (vraag)'!$L$36:$L$45</c:f>
              <c:numCache>
                <c:formatCode>0</c:formatCode>
                <c:ptCount val="10"/>
                <c:pt idx="0">
                  <c:v>13</c:v>
                </c:pt>
                <c:pt idx="1">
                  <c:v>12.07569</c:v>
                </c:pt>
                <c:pt idx="2">
                  <c:v>8</c:v>
                </c:pt>
                <c:pt idx="3">
                  <c:v>7.8233387499999898</c:v>
                </c:pt>
                <c:pt idx="4">
                  <c:v>0</c:v>
                </c:pt>
                <c:pt idx="5">
                  <c:v>0</c:v>
                </c:pt>
                <c:pt idx="6">
                  <c:v>185.3</c:v>
                </c:pt>
                <c:pt idx="7">
                  <c:v>137.58943615478179</c:v>
                </c:pt>
                <c:pt idx="8">
                  <c:v>57</c:v>
                </c:pt>
                <c:pt idx="9">
                  <c:v>42.081907300781999</c:v>
                </c:pt>
              </c:numCache>
            </c:numRef>
          </c:val>
          <c:extLst>
            <c:ext xmlns:c16="http://schemas.microsoft.com/office/drawing/2014/chart" uri="{C3380CC4-5D6E-409C-BE32-E72D297353CC}">
              <c16:uniqueId val="{00000009-2A60-C544-A768-B889B23143D0}"/>
            </c:ext>
          </c:extLst>
        </c:ser>
        <c:dLbls>
          <c:showLegendKey val="0"/>
          <c:showVal val="0"/>
          <c:showCatName val="0"/>
          <c:showSerName val="0"/>
          <c:showPercent val="0"/>
          <c:showBubbleSize val="0"/>
        </c:dLbls>
        <c:gapWidth val="150"/>
        <c:overlap val="100"/>
        <c:axId val="1938660016"/>
        <c:axId val="1972005424"/>
      </c:barChart>
      <c:catAx>
        <c:axId val="1938660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NL"/>
          </a:p>
        </c:txPr>
        <c:crossAx val="1972005424"/>
        <c:crosses val="autoZero"/>
        <c:auto val="1"/>
        <c:lblAlgn val="ctr"/>
        <c:lblOffset val="100"/>
        <c:noMultiLvlLbl val="0"/>
      </c:catAx>
      <c:valAx>
        <c:axId val="19720054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93866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'Overzicht - 2030 (elek. aanbod)'!$A$3</c:f>
              <c:strCache>
                <c:ptCount val="1"/>
                <c:pt idx="0">
                  <c:v>Productie uit aardgas</c:v>
                </c:pt>
              </c:strCache>
            </c:strRef>
          </c:tx>
          <c:spPr>
            <a:solidFill>
              <a:schemeClr val="accent3"/>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aanbod)'!$C$3:$G$3</c:f>
              <c:numCache>
                <c:formatCode>0</c:formatCode>
                <c:ptCount val="4"/>
                <c:pt idx="0" formatCode="General">
                  <c:v>165</c:v>
                </c:pt>
                <c:pt idx="1">
                  <c:v>167.314329797776</c:v>
                </c:pt>
                <c:pt idx="2" formatCode="General">
                  <c:v>115</c:v>
                </c:pt>
                <c:pt idx="3">
                  <c:v>117.08759704865599</c:v>
                </c:pt>
              </c:numCache>
            </c:numRef>
          </c:val>
          <c:extLst>
            <c:ext xmlns:c16="http://schemas.microsoft.com/office/drawing/2014/chart" uri="{C3380CC4-5D6E-409C-BE32-E72D297353CC}">
              <c16:uniqueId val="{00000000-210D-BE4C-9F56-215577DE64D1}"/>
            </c:ext>
          </c:extLst>
        </c:ser>
        <c:ser>
          <c:idx val="3"/>
          <c:order val="1"/>
          <c:tx>
            <c:strRef>
              <c:f>'Overzicht - 2030 (elek. aanbod)'!$A$6</c:f>
              <c:strCache>
                <c:ptCount val="1"/>
                <c:pt idx="0">
                  <c:v>Productie uit kolen</c:v>
                </c:pt>
              </c:strCache>
            </c:strRef>
          </c:tx>
          <c:spPr>
            <a:solidFill>
              <a:schemeClr val="tx1">
                <a:lumMod val="85000"/>
                <a:lumOff val="15000"/>
              </a:schemeClr>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aanbod)'!$C$6:$G$6</c:f>
              <c:numCache>
                <c:formatCode>0</c:formatCode>
                <c:ptCount val="4"/>
                <c:pt idx="0" formatCode="General">
                  <c:v>142</c:v>
                </c:pt>
                <c:pt idx="1">
                  <c:v>142.90926014189299</c:v>
                </c:pt>
                <c:pt idx="2" formatCode="General">
                  <c:v>0</c:v>
                </c:pt>
                <c:pt idx="3">
                  <c:v>0</c:v>
                </c:pt>
              </c:numCache>
            </c:numRef>
          </c:val>
          <c:extLst>
            <c:ext xmlns:c16="http://schemas.microsoft.com/office/drawing/2014/chart" uri="{C3380CC4-5D6E-409C-BE32-E72D297353CC}">
              <c16:uniqueId val="{00000003-210D-BE4C-9F56-215577DE64D1}"/>
            </c:ext>
          </c:extLst>
        </c:ser>
        <c:ser>
          <c:idx val="4"/>
          <c:order val="2"/>
          <c:tx>
            <c:strRef>
              <c:f>'Overzicht - 2030 (elek. aanbod)'!$A$7</c:f>
              <c:strCache>
                <c:ptCount val="1"/>
                <c:pt idx="0">
                  <c:v>Productie uit overig fossiel</c:v>
                </c:pt>
              </c:strCache>
            </c:strRef>
          </c:tx>
          <c:spPr>
            <a:solidFill>
              <a:schemeClr val="tx1">
                <a:lumMod val="65000"/>
                <a:lumOff val="35000"/>
              </a:schemeClr>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aanbod)'!$C$7:$G$7</c:f>
              <c:numCache>
                <c:formatCode>0</c:formatCode>
                <c:ptCount val="4"/>
                <c:pt idx="0" formatCode="General">
                  <c:v>15</c:v>
                </c:pt>
                <c:pt idx="1">
                  <c:v>5.6305462025906197</c:v>
                </c:pt>
                <c:pt idx="2" formatCode="General">
                  <c:v>11</c:v>
                </c:pt>
                <c:pt idx="3">
                  <c:v>3.9614168942072698</c:v>
                </c:pt>
              </c:numCache>
            </c:numRef>
          </c:val>
          <c:extLst>
            <c:ext xmlns:c16="http://schemas.microsoft.com/office/drawing/2014/chart" uri="{C3380CC4-5D6E-409C-BE32-E72D297353CC}">
              <c16:uniqueId val="{00000004-210D-BE4C-9F56-215577DE64D1}"/>
            </c:ext>
          </c:extLst>
        </c:ser>
        <c:ser>
          <c:idx val="5"/>
          <c:order val="3"/>
          <c:tx>
            <c:strRef>
              <c:f>'Overzicht - 2030 (elek. aanbod)'!$A$8</c:f>
              <c:strCache>
                <c:ptCount val="1"/>
                <c:pt idx="0">
                  <c:v>Productie uit wind</c:v>
                </c:pt>
              </c:strCache>
            </c:strRef>
          </c:tx>
          <c:spPr>
            <a:solidFill>
              <a:schemeClr val="accent5"/>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aanbod)'!$C$8:$G$8</c:f>
              <c:numCache>
                <c:formatCode>0</c:formatCode>
                <c:ptCount val="4"/>
                <c:pt idx="0" formatCode="General">
                  <c:v>27</c:v>
                </c:pt>
                <c:pt idx="1">
                  <c:v>27.1799999999999</c:v>
                </c:pt>
                <c:pt idx="2">
                  <c:v>330</c:v>
                </c:pt>
                <c:pt idx="3">
                  <c:v>329.99999995134698</c:v>
                </c:pt>
              </c:numCache>
            </c:numRef>
          </c:val>
          <c:extLst>
            <c:ext xmlns:c16="http://schemas.microsoft.com/office/drawing/2014/chart" uri="{C3380CC4-5D6E-409C-BE32-E72D297353CC}">
              <c16:uniqueId val="{00000005-210D-BE4C-9F56-215577DE64D1}"/>
            </c:ext>
          </c:extLst>
        </c:ser>
        <c:ser>
          <c:idx val="6"/>
          <c:order val="4"/>
          <c:tx>
            <c:strRef>
              <c:f>'Overzicht - 2030 (elek. aanbod)'!$A$9</c:f>
              <c:strCache>
                <c:ptCount val="1"/>
                <c:pt idx="0">
                  <c:v>Productie uit zon</c:v>
                </c:pt>
              </c:strCache>
            </c:strRef>
          </c:tx>
          <c:spPr>
            <a:solidFill>
              <a:schemeClr val="accent4"/>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aanbod)'!$C$9:$G$9</c:f>
              <c:numCache>
                <c:formatCode>0</c:formatCode>
                <c:ptCount val="4"/>
                <c:pt idx="0" formatCode="General">
                  <c:v>4</c:v>
                </c:pt>
                <c:pt idx="1">
                  <c:v>4.0392000000000001</c:v>
                </c:pt>
                <c:pt idx="2">
                  <c:v>84</c:v>
                </c:pt>
                <c:pt idx="3">
                  <c:v>84.843187375315097</c:v>
                </c:pt>
              </c:numCache>
            </c:numRef>
          </c:val>
          <c:extLst>
            <c:ext xmlns:c16="http://schemas.microsoft.com/office/drawing/2014/chart" uri="{C3380CC4-5D6E-409C-BE32-E72D297353CC}">
              <c16:uniqueId val="{00000006-210D-BE4C-9F56-215577DE64D1}"/>
            </c:ext>
          </c:extLst>
        </c:ser>
        <c:ser>
          <c:idx val="7"/>
          <c:order val="5"/>
          <c:tx>
            <c:strRef>
              <c:f>'Overzicht - 2030 (elek. aanbod)'!$A$10</c:f>
              <c:strCache>
                <c:ptCount val="1"/>
                <c:pt idx="0">
                  <c:v>Productie uit waterkracht</c:v>
                </c:pt>
              </c:strCache>
            </c:strRef>
          </c:tx>
          <c:spPr>
            <a:solidFill>
              <a:schemeClr val="accent2">
                <a:lumMod val="60000"/>
              </a:schemeClr>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aanbod)'!$C$10:$G$10</c:f>
              <c:numCache>
                <c:formatCode>0</c:formatCode>
                <c:ptCount val="4"/>
                <c:pt idx="0" formatCode="General">
                  <c:v>0</c:v>
                </c:pt>
                <c:pt idx="1">
                  <c:v>0.33479999999999999</c:v>
                </c:pt>
                <c:pt idx="2" formatCode="General">
                  <c:v>0</c:v>
                </c:pt>
                <c:pt idx="3">
                  <c:v>0.30029045861951997</c:v>
                </c:pt>
              </c:numCache>
            </c:numRef>
          </c:val>
          <c:extLst>
            <c:ext xmlns:c16="http://schemas.microsoft.com/office/drawing/2014/chart" uri="{C3380CC4-5D6E-409C-BE32-E72D297353CC}">
              <c16:uniqueId val="{00000007-210D-BE4C-9F56-215577DE64D1}"/>
            </c:ext>
          </c:extLst>
        </c:ser>
        <c:ser>
          <c:idx val="8"/>
          <c:order val="6"/>
          <c:tx>
            <c:strRef>
              <c:f>'Overzicht - 2030 (elek. aanbod)'!$A$11</c:f>
              <c:strCache>
                <c:ptCount val="1"/>
                <c:pt idx="0">
                  <c:v>Productie uit biomassa</c:v>
                </c:pt>
              </c:strCache>
            </c:strRef>
          </c:tx>
          <c:spPr>
            <a:solidFill>
              <a:schemeClr val="accent6"/>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aanbod)'!$C$11:$G$11</c:f>
              <c:numCache>
                <c:formatCode>0</c:formatCode>
                <c:ptCount val="4"/>
                <c:pt idx="0" formatCode="General">
                  <c:v>18</c:v>
                </c:pt>
                <c:pt idx="1">
                  <c:v>6.8255398581067697</c:v>
                </c:pt>
                <c:pt idx="2" formatCode="General">
                  <c:v>13</c:v>
                </c:pt>
                <c:pt idx="3">
                  <c:v>10.772654943634899</c:v>
                </c:pt>
              </c:numCache>
            </c:numRef>
          </c:val>
          <c:extLst>
            <c:ext xmlns:c16="http://schemas.microsoft.com/office/drawing/2014/chart" uri="{C3380CC4-5D6E-409C-BE32-E72D297353CC}">
              <c16:uniqueId val="{00000008-210D-BE4C-9F56-215577DE64D1}"/>
            </c:ext>
          </c:extLst>
        </c:ser>
        <c:ser>
          <c:idx val="9"/>
          <c:order val="7"/>
          <c:tx>
            <c:strRef>
              <c:f>'Overzicht - 2030 (elek. aanbod)'!$A$12</c:f>
              <c:strCache>
                <c:ptCount val="1"/>
                <c:pt idx="0">
                  <c:v>Productie uit nucleair</c:v>
                </c:pt>
              </c:strCache>
            </c:strRef>
          </c:tx>
          <c:spPr>
            <a:solidFill>
              <a:srgbClr val="940000"/>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aanbod)'!$C$12:$G$12</c:f>
              <c:numCache>
                <c:formatCode>0</c:formatCode>
                <c:ptCount val="4"/>
                <c:pt idx="0" formatCode="General">
                  <c:v>15</c:v>
                </c:pt>
                <c:pt idx="1">
                  <c:v>14.677199999999999</c:v>
                </c:pt>
                <c:pt idx="2" formatCode="General">
                  <c:v>12</c:v>
                </c:pt>
                <c:pt idx="3">
                  <c:v>11.044420623648699</c:v>
                </c:pt>
              </c:numCache>
            </c:numRef>
          </c:val>
          <c:extLst>
            <c:ext xmlns:c16="http://schemas.microsoft.com/office/drawing/2014/chart" uri="{C3380CC4-5D6E-409C-BE32-E72D297353CC}">
              <c16:uniqueId val="{00000009-210D-BE4C-9F56-215577DE64D1}"/>
            </c:ext>
          </c:extLst>
        </c:ser>
        <c:ser>
          <c:idx val="10"/>
          <c:order val="8"/>
          <c:tx>
            <c:strRef>
              <c:f>'Overzicht - 2030 (elek. aanbod)'!$A$13:$B$13</c:f>
              <c:strCache>
                <c:ptCount val="2"/>
                <c:pt idx="0">
                  <c:v>Productie uit nucleair</c:v>
                </c:pt>
                <c:pt idx="1">
                  <c:v>hydrogen_in_source_of_electricity_production</c:v>
                </c:pt>
              </c:strCache>
            </c:strRef>
          </c:tx>
          <c:spPr>
            <a:solidFill>
              <a:schemeClr val="accent5">
                <a:lumMod val="60000"/>
              </a:schemeClr>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aanbod)'!$C$13:$G$13</c:f>
            </c:numRef>
          </c:val>
          <c:extLst>
            <c:ext xmlns:c16="http://schemas.microsoft.com/office/drawing/2014/chart" uri="{C3380CC4-5D6E-409C-BE32-E72D297353CC}">
              <c16:uniqueId val="{0000000A-210D-BE4C-9F56-215577DE64D1}"/>
            </c:ext>
          </c:extLst>
        </c:ser>
        <c:ser>
          <c:idx val="11"/>
          <c:order val="9"/>
          <c:tx>
            <c:strRef>
              <c:f>'Overzicht - 2030 (elek. aanbod)'!$A$14:$B$14</c:f>
              <c:strCache>
                <c:ptCount val="2"/>
                <c:pt idx="0">
                  <c:v>Productie uit nucleair</c:v>
                </c:pt>
                <c:pt idx="1">
                  <c:v>waste_in_source_of_electricity_production</c:v>
                </c:pt>
              </c:strCache>
            </c:strRef>
          </c:tx>
          <c:spPr>
            <a:solidFill>
              <a:schemeClr val="accent6">
                <a:lumMod val="60000"/>
              </a:schemeClr>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aanbod)'!$C$14:$G$14</c:f>
            </c:numRef>
          </c:val>
          <c:extLst>
            <c:ext xmlns:c16="http://schemas.microsoft.com/office/drawing/2014/chart" uri="{C3380CC4-5D6E-409C-BE32-E72D297353CC}">
              <c16:uniqueId val="{0000000B-210D-BE4C-9F56-215577DE64D1}"/>
            </c:ext>
          </c:extLst>
        </c:ser>
        <c:ser>
          <c:idx val="12"/>
          <c:order val="10"/>
          <c:tx>
            <c:strRef>
              <c:f>'Overzicht - 2030 (elek. aanbod)'!$A$15:$B$15</c:f>
              <c:strCache>
                <c:ptCount val="2"/>
                <c:pt idx="0">
                  <c:v>Productie uit nucleair</c:v>
                </c:pt>
                <c:pt idx="1">
                  <c:v>greengas_in_source_of_electricity_production</c:v>
                </c:pt>
              </c:strCache>
            </c:strRef>
          </c:tx>
          <c:spPr>
            <a:solidFill>
              <a:schemeClr val="accent1">
                <a:lumMod val="80000"/>
                <a:lumOff val="20000"/>
              </a:schemeClr>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aanbod)'!$C$15:$G$15</c:f>
            </c:numRef>
          </c:val>
          <c:extLst>
            <c:ext xmlns:c16="http://schemas.microsoft.com/office/drawing/2014/chart" uri="{C3380CC4-5D6E-409C-BE32-E72D297353CC}">
              <c16:uniqueId val="{0000000C-210D-BE4C-9F56-215577DE64D1}"/>
            </c:ext>
          </c:extLst>
        </c:ser>
        <c:ser>
          <c:idx val="13"/>
          <c:order val="11"/>
          <c:tx>
            <c:strRef>
              <c:f>'Overzicht - 2030 (elek. aanbod)'!$A$16:$B$16</c:f>
              <c:strCache>
                <c:ptCount val="2"/>
                <c:pt idx="0">
                  <c:v>Productie uit nucleair</c:v>
                </c:pt>
                <c:pt idx="1">
                  <c:v>biogas_in_source_of_electricity_production</c:v>
                </c:pt>
              </c:strCache>
            </c:strRef>
          </c:tx>
          <c:spPr>
            <a:solidFill>
              <a:schemeClr val="accent2">
                <a:lumMod val="80000"/>
                <a:lumOff val="20000"/>
              </a:schemeClr>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aanbod)'!$C$16:$G$16</c:f>
            </c:numRef>
          </c:val>
          <c:extLst>
            <c:ext xmlns:c16="http://schemas.microsoft.com/office/drawing/2014/chart" uri="{C3380CC4-5D6E-409C-BE32-E72D297353CC}">
              <c16:uniqueId val="{0000000D-210D-BE4C-9F56-215577DE64D1}"/>
            </c:ext>
          </c:extLst>
        </c:ser>
        <c:ser>
          <c:idx val="14"/>
          <c:order val="12"/>
          <c:tx>
            <c:strRef>
              <c:f>'Overzicht - 2030 (elek. aanbod)'!$A$17:$B$17</c:f>
              <c:strCache>
                <c:ptCount val="2"/>
                <c:pt idx="0">
                  <c:v>Productie uit nucleair</c:v>
                </c:pt>
                <c:pt idx="1">
                  <c:v>geothermal_in_source_of_electricity_production</c:v>
                </c:pt>
              </c:strCache>
            </c:strRef>
          </c:tx>
          <c:spPr>
            <a:solidFill>
              <a:schemeClr val="accent3">
                <a:lumMod val="80000"/>
                <a:lumOff val="20000"/>
              </a:schemeClr>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aanbod)'!$C$17:$G$17</c:f>
            </c:numRef>
          </c:val>
          <c:extLst>
            <c:ext xmlns:c16="http://schemas.microsoft.com/office/drawing/2014/chart" uri="{C3380CC4-5D6E-409C-BE32-E72D297353CC}">
              <c16:uniqueId val="{0000000E-210D-BE4C-9F56-215577DE64D1}"/>
            </c:ext>
          </c:extLst>
        </c:ser>
        <c:ser>
          <c:idx val="15"/>
          <c:order val="13"/>
          <c:tx>
            <c:strRef>
              <c:f>'Overzicht - 2030 (elek. aanbod)'!$A$18:$B$18</c:f>
              <c:strCache>
                <c:ptCount val="2"/>
                <c:pt idx="0">
                  <c:v>Productie uit nucleair</c:v>
                </c:pt>
                <c:pt idx="1">
                  <c:v>coal_gas_in_source_of_electricity_production</c:v>
                </c:pt>
              </c:strCache>
            </c:strRef>
          </c:tx>
          <c:spPr>
            <a:solidFill>
              <a:schemeClr val="accent4">
                <a:lumMod val="80000"/>
                <a:lumOff val="20000"/>
              </a:schemeClr>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aanbod)'!$C$18:$G$18</c:f>
            </c:numRef>
          </c:val>
          <c:extLst>
            <c:ext xmlns:c16="http://schemas.microsoft.com/office/drawing/2014/chart" uri="{C3380CC4-5D6E-409C-BE32-E72D297353CC}">
              <c16:uniqueId val="{0000000F-210D-BE4C-9F56-215577DE64D1}"/>
            </c:ext>
          </c:extLst>
        </c:ser>
        <c:ser>
          <c:idx val="16"/>
          <c:order val="14"/>
          <c:tx>
            <c:strRef>
              <c:f>'Overzicht - 2030 (elek. aanbod)'!$A$19:$B$19</c:f>
              <c:strCache>
                <c:ptCount val="2"/>
                <c:pt idx="0">
                  <c:v>Overige productie</c:v>
                </c:pt>
              </c:strCache>
            </c:strRef>
          </c:tx>
          <c:spPr>
            <a:solidFill>
              <a:srgbClr val="A573C9"/>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aanbod)'!$C$19:$G$19</c:f>
              <c:numCache>
                <c:formatCode>0</c:formatCode>
                <c:ptCount val="4"/>
                <c:pt idx="0" formatCode="General">
                  <c:v>10</c:v>
                </c:pt>
                <c:pt idx="1">
                  <c:v>27.341123999632885</c:v>
                </c:pt>
                <c:pt idx="2" formatCode="General">
                  <c:v>5</c:v>
                </c:pt>
                <c:pt idx="3">
                  <c:v>28.856201164878126</c:v>
                </c:pt>
              </c:numCache>
            </c:numRef>
          </c:val>
          <c:extLst>
            <c:ext xmlns:c16="http://schemas.microsoft.com/office/drawing/2014/chart" uri="{C3380CC4-5D6E-409C-BE32-E72D297353CC}">
              <c16:uniqueId val="{00000010-210D-BE4C-9F56-215577DE64D1}"/>
            </c:ext>
          </c:extLst>
        </c:ser>
        <c:ser>
          <c:idx val="17"/>
          <c:order val="15"/>
          <c:tx>
            <c:strRef>
              <c:f>'Overzicht - 2030 (elek. aanbod)'!$A$20</c:f>
              <c:strCache>
                <c:ptCount val="1"/>
                <c:pt idx="0">
                  <c:v>Invoersaldo1</c:v>
                </c:pt>
              </c:strCache>
            </c:strRef>
          </c:tx>
          <c:spPr>
            <a:solidFill>
              <a:schemeClr val="accent5">
                <a:lumMod val="40000"/>
                <a:lumOff val="60000"/>
              </a:schemeClr>
            </a:solidFill>
            <a:ln>
              <a:noFill/>
            </a:ln>
            <a:effectLst/>
          </c:spPr>
          <c:invertIfNegative val="0"/>
          <c:cat>
            <c:strRef>
              <c:f>'Overzicht - 2030 (elek. aanbod)'!$C$1:$G$2</c:f>
              <c:strCache>
                <c:ptCount val="4"/>
                <c:pt idx="0">
                  <c:v>KEV 2019 (VV)</c:v>
                </c:pt>
                <c:pt idx="1">
                  <c:v>ETM-versie KEV 2019 (VV)</c:v>
                </c:pt>
                <c:pt idx="2">
                  <c:v>KEV 2030 (VV)</c:v>
                </c:pt>
                <c:pt idx="3">
                  <c:v>ETM-versie KEV 2030 (VV)</c:v>
                </c:pt>
              </c:strCache>
            </c:strRef>
          </c:cat>
          <c:val>
            <c:numRef>
              <c:f>'Overzicht - 2030 (elek. aanbod)'!$C$20:$G$20</c:f>
              <c:numCache>
                <c:formatCode>0</c:formatCode>
                <c:ptCount val="4"/>
                <c:pt idx="0" formatCode="General">
                  <c:v>32</c:v>
                </c:pt>
                <c:pt idx="1">
                  <c:v>29.814396699859699</c:v>
                </c:pt>
                <c:pt idx="2" formatCode="General">
                  <c:v>96</c:v>
                </c:pt>
                <c:pt idx="3">
                  <c:v>64.463218791265604</c:v>
                </c:pt>
              </c:numCache>
            </c:numRef>
          </c:val>
          <c:extLst>
            <c:ext xmlns:c16="http://schemas.microsoft.com/office/drawing/2014/chart" uri="{C3380CC4-5D6E-409C-BE32-E72D297353CC}">
              <c16:uniqueId val="{00000011-210D-BE4C-9F56-215577DE64D1}"/>
            </c:ext>
          </c:extLst>
        </c:ser>
        <c:dLbls>
          <c:showLegendKey val="0"/>
          <c:showVal val="0"/>
          <c:showCatName val="0"/>
          <c:showSerName val="0"/>
          <c:showPercent val="0"/>
          <c:showBubbleSize val="0"/>
        </c:dLbls>
        <c:gapWidth val="182"/>
        <c:overlap val="100"/>
        <c:axId val="1960483056"/>
        <c:axId val="1960142752"/>
      </c:barChart>
      <c:catAx>
        <c:axId val="1960483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NL"/>
          </a:p>
        </c:txPr>
        <c:crossAx val="1960142752"/>
        <c:crosses val="autoZero"/>
        <c:auto val="1"/>
        <c:lblAlgn val="ctr"/>
        <c:lblOffset val="100"/>
        <c:noMultiLvlLbl val="0"/>
      </c:catAx>
      <c:valAx>
        <c:axId val="1960142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96048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Tabel_8b_BKGSectorAR5_VV!$A$33</c:f>
              <c:strCache>
                <c:ptCount val="1"/>
                <c:pt idx="0">
                  <c:v>1990</c:v>
                </c:pt>
              </c:strCache>
            </c:strRef>
          </c:tx>
          <c:spPr>
            <a:solidFill>
              <a:schemeClr val="accent3"/>
            </a:solidFill>
            <a:ln>
              <a:noFill/>
            </a:ln>
            <a:effectLst/>
          </c:spPr>
          <c:invertIfNegative val="0"/>
          <c:cat>
            <c:strRef>
              <c:f>Tabel_8b_BKGSectorAR5_VV!$B$32:$C$32</c:f>
              <c:strCache>
                <c:ptCount val="2"/>
                <c:pt idx="0">
                  <c:v>KEV (PBL)</c:v>
                </c:pt>
                <c:pt idx="1">
                  <c:v>KEV in ETM</c:v>
                </c:pt>
              </c:strCache>
            </c:strRef>
          </c:cat>
          <c:val>
            <c:numRef>
              <c:f>Tabel_8b_BKGSectorAR5_VV!$B$33:$C$33</c:f>
              <c:numCache>
                <c:formatCode>0</c:formatCode>
                <c:ptCount val="2"/>
                <c:pt idx="0">
                  <c:v>221.29999999999998</c:v>
                </c:pt>
                <c:pt idx="1">
                  <c:v>221.29999999999998</c:v>
                </c:pt>
              </c:numCache>
            </c:numRef>
          </c:val>
          <c:extLst>
            <c:ext xmlns:c16="http://schemas.microsoft.com/office/drawing/2014/chart" uri="{C3380CC4-5D6E-409C-BE32-E72D297353CC}">
              <c16:uniqueId val="{00000000-C358-CB44-AAEE-CF0D771209AD}"/>
            </c:ext>
          </c:extLst>
        </c:ser>
        <c:ser>
          <c:idx val="1"/>
          <c:order val="1"/>
          <c:tx>
            <c:strRef>
              <c:f>Tabel_8b_BKGSectorAR5_VV!$A$34</c:f>
              <c:strCache>
                <c:ptCount val="1"/>
                <c:pt idx="0">
                  <c:v>2030</c:v>
                </c:pt>
              </c:strCache>
            </c:strRef>
          </c:tx>
          <c:spPr>
            <a:solidFill>
              <a:schemeClr val="accent4"/>
            </a:solidFill>
            <a:ln>
              <a:noFill/>
            </a:ln>
            <a:effectLst/>
          </c:spPr>
          <c:invertIfNegative val="0"/>
          <c:cat>
            <c:strRef>
              <c:f>Tabel_8b_BKGSectorAR5_VV!$B$32:$C$32</c:f>
              <c:strCache>
                <c:ptCount val="2"/>
                <c:pt idx="0">
                  <c:v>KEV (PBL)</c:v>
                </c:pt>
                <c:pt idx="1">
                  <c:v>KEV in ETM</c:v>
                </c:pt>
              </c:strCache>
            </c:strRef>
          </c:cat>
          <c:val>
            <c:numRef>
              <c:f>Tabel_8b_BKGSectorAR5_VV!$B$34:$C$34</c:f>
              <c:numCache>
                <c:formatCode>0</c:formatCode>
                <c:ptCount val="2"/>
                <c:pt idx="0">
                  <c:v>121.3</c:v>
                </c:pt>
                <c:pt idx="1">
                  <c:v>128.66765999999998</c:v>
                </c:pt>
              </c:numCache>
            </c:numRef>
          </c:val>
          <c:extLst>
            <c:ext xmlns:c16="http://schemas.microsoft.com/office/drawing/2014/chart" uri="{C3380CC4-5D6E-409C-BE32-E72D297353CC}">
              <c16:uniqueId val="{00000001-C358-CB44-AAEE-CF0D771209AD}"/>
            </c:ext>
          </c:extLst>
        </c:ser>
        <c:dLbls>
          <c:showLegendKey val="0"/>
          <c:showVal val="0"/>
          <c:showCatName val="0"/>
          <c:showSerName val="0"/>
          <c:showPercent val="0"/>
          <c:showBubbleSize val="0"/>
        </c:dLbls>
        <c:gapWidth val="219"/>
        <c:overlap val="-27"/>
        <c:axId val="475626752"/>
        <c:axId val="475450688"/>
      </c:barChart>
      <c:catAx>
        <c:axId val="475626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75450688"/>
        <c:crosses val="autoZero"/>
        <c:auto val="1"/>
        <c:lblAlgn val="ctr"/>
        <c:lblOffset val="100"/>
        <c:noMultiLvlLbl val="0"/>
      </c:catAx>
      <c:valAx>
        <c:axId val="47545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75626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Tabel_11b_CO2Sector_VV!$B$25</c:f>
              <c:strCache>
                <c:ptCount val="1"/>
                <c:pt idx="0">
                  <c:v>1990</c:v>
                </c:pt>
              </c:strCache>
            </c:strRef>
          </c:tx>
          <c:spPr>
            <a:solidFill>
              <a:schemeClr val="accent3"/>
            </a:solidFill>
            <a:ln>
              <a:noFill/>
            </a:ln>
            <a:effectLst/>
          </c:spPr>
          <c:invertIfNegative val="0"/>
          <c:cat>
            <c:strRef>
              <c:f>Tabel_11b_CO2Sector_VV!$C$24:$D$24</c:f>
              <c:strCache>
                <c:ptCount val="2"/>
                <c:pt idx="0">
                  <c:v>KEV (PBL)</c:v>
                </c:pt>
                <c:pt idx="1">
                  <c:v>KEV in ETM</c:v>
                </c:pt>
              </c:strCache>
            </c:strRef>
          </c:cat>
          <c:val>
            <c:numRef>
              <c:f>Tabel_11b_CO2Sector_VV!$C$25:$D$25</c:f>
              <c:numCache>
                <c:formatCode>General</c:formatCode>
                <c:ptCount val="2"/>
                <c:pt idx="0" formatCode="0">
                  <c:v>162.9</c:v>
                </c:pt>
                <c:pt idx="1">
                  <c:v>163</c:v>
                </c:pt>
              </c:numCache>
            </c:numRef>
          </c:val>
          <c:extLst>
            <c:ext xmlns:c16="http://schemas.microsoft.com/office/drawing/2014/chart" uri="{C3380CC4-5D6E-409C-BE32-E72D297353CC}">
              <c16:uniqueId val="{00000000-861D-654E-9F79-7F52C9E67B22}"/>
            </c:ext>
          </c:extLst>
        </c:ser>
        <c:ser>
          <c:idx val="1"/>
          <c:order val="1"/>
          <c:tx>
            <c:strRef>
              <c:f>Tabel_11b_CO2Sector_VV!$B$26</c:f>
              <c:strCache>
                <c:ptCount val="1"/>
                <c:pt idx="0">
                  <c:v>2030</c:v>
                </c:pt>
              </c:strCache>
            </c:strRef>
          </c:tx>
          <c:spPr>
            <a:solidFill>
              <a:schemeClr val="accent4"/>
            </a:solidFill>
            <a:ln>
              <a:noFill/>
            </a:ln>
            <a:effectLst/>
          </c:spPr>
          <c:invertIfNegative val="0"/>
          <c:cat>
            <c:strRef>
              <c:f>Tabel_11b_CO2Sector_VV!$C$24:$D$24</c:f>
              <c:strCache>
                <c:ptCount val="2"/>
                <c:pt idx="0">
                  <c:v>KEV (PBL)</c:v>
                </c:pt>
                <c:pt idx="1">
                  <c:v>KEV in ETM</c:v>
                </c:pt>
              </c:strCache>
            </c:strRef>
          </c:cat>
          <c:val>
            <c:numRef>
              <c:f>Tabel_11b_CO2Sector_VV!$C$26:$D$26</c:f>
              <c:numCache>
                <c:formatCode>General</c:formatCode>
                <c:ptCount val="2"/>
                <c:pt idx="0" formatCode="0">
                  <c:v>101.4</c:v>
                </c:pt>
                <c:pt idx="1">
                  <c:v>97</c:v>
                </c:pt>
              </c:numCache>
            </c:numRef>
          </c:val>
          <c:extLst>
            <c:ext xmlns:c16="http://schemas.microsoft.com/office/drawing/2014/chart" uri="{C3380CC4-5D6E-409C-BE32-E72D297353CC}">
              <c16:uniqueId val="{00000001-861D-654E-9F79-7F52C9E67B22}"/>
            </c:ext>
          </c:extLst>
        </c:ser>
        <c:dLbls>
          <c:showLegendKey val="0"/>
          <c:showVal val="0"/>
          <c:showCatName val="0"/>
          <c:showSerName val="0"/>
          <c:showPercent val="0"/>
          <c:showBubbleSize val="0"/>
        </c:dLbls>
        <c:gapWidth val="219"/>
        <c:overlap val="-27"/>
        <c:axId val="475626752"/>
        <c:axId val="475450688"/>
      </c:barChart>
      <c:catAx>
        <c:axId val="475626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75450688"/>
        <c:crosses val="autoZero"/>
        <c:auto val="1"/>
        <c:lblAlgn val="ctr"/>
        <c:lblOffset val="100"/>
        <c:noMultiLvlLbl val="0"/>
      </c:catAx>
      <c:valAx>
        <c:axId val="47545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75626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522295</xdr:colOff>
      <xdr:row>1</xdr:row>
      <xdr:rowOff>189712</xdr:rowOff>
    </xdr:from>
    <xdr:to>
      <xdr:col>9</xdr:col>
      <xdr:colOff>785091</xdr:colOff>
      <xdr:row>54</xdr:row>
      <xdr:rowOff>34325</xdr:rowOff>
    </xdr:to>
    <xdr:sp macro="" textlink="">
      <xdr:nvSpPr>
        <xdr:cNvPr id="6" name="Rectangle 5">
          <a:extLst>
            <a:ext uri="{FF2B5EF4-FFF2-40B4-BE49-F238E27FC236}">
              <a16:creationId xmlns:a16="http://schemas.microsoft.com/office/drawing/2014/main" id="{D62CFEEE-8445-8B30-3E58-D9BBD8EE510C}"/>
            </a:ext>
          </a:extLst>
        </xdr:cNvPr>
        <xdr:cNvSpPr/>
      </xdr:nvSpPr>
      <xdr:spPr>
        <a:xfrm>
          <a:off x="522295" y="395658"/>
          <a:ext cx="7676850" cy="10794072"/>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i="0">
              <a:solidFill>
                <a:schemeClr val="tx1">
                  <a:lumMod val="85000"/>
                  <a:lumOff val="15000"/>
                </a:schemeClr>
              </a:solidFill>
              <a:latin typeface="Satoshi" pitchFamily="2" charset="77"/>
            </a:rPr>
            <a:t>Achtergrondinformatie</a:t>
          </a:r>
          <a:r>
            <a:rPr lang="en-US" sz="1600" b="0" i="0" baseline="0">
              <a:solidFill>
                <a:schemeClr val="tx1">
                  <a:lumMod val="85000"/>
                  <a:lumOff val="15000"/>
                </a:schemeClr>
              </a:solidFill>
              <a:latin typeface="Satoshi" pitchFamily="2" charset="77"/>
            </a:rPr>
            <a:t> KEV-scenario 2022 in het Energietransitiemodel (ETM)</a:t>
          </a:r>
          <a:endParaRPr lang="en-US" sz="1600" b="0" i="0">
            <a:solidFill>
              <a:schemeClr val="tx1">
                <a:lumMod val="85000"/>
                <a:lumOff val="15000"/>
              </a:schemeClr>
            </a:solidFill>
            <a:latin typeface="Satoshi" pitchFamily="2" charset="77"/>
          </a:endParaRPr>
        </a:p>
        <a:p>
          <a:pPr algn="l"/>
          <a:endParaRPr lang="en-US" sz="1100" b="1" i="0">
            <a:solidFill>
              <a:schemeClr val="tx1">
                <a:lumMod val="85000"/>
                <a:lumOff val="15000"/>
              </a:schemeClr>
            </a:solidFill>
            <a:latin typeface="Satoshi" pitchFamily="2" charset="77"/>
          </a:endParaRPr>
        </a:p>
        <a:p>
          <a:pPr algn="l"/>
          <a:endParaRPr lang="en-US" sz="1100" b="1" i="0">
            <a:solidFill>
              <a:schemeClr val="tx1">
                <a:lumMod val="85000"/>
                <a:lumOff val="15000"/>
              </a:schemeClr>
            </a:solidFill>
            <a:latin typeface="Satoshi" pitchFamily="2" charset="77"/>
          </a:endParaRPr>
        </a:p>
        <a:p>
          <a:pPr algn="l"/>
          <a:r>
            <a:rPr lang="en-US" sz="1100" b="1" i="0">
              <a:solidFill>
                <a:schemeClr val="tx1">
                  <a:lumMod val="85000"/>
                  <a:lumOff val="15000"/>
                </a:schemeClr>
              </a:solidFill>
              <a:latin typeface="Satoshi" pitchFamily="2" charset="77"/>
            </a:rPr>
            <a:t>Methode</a:t>
          </a:r>
          <a:r>
            <a:rPr lang="en-US" sz="1100" b="1" i="0" baseline="0">
              <a:solidFill>
                <a:schemeClr val="tx1">
                  <a:lumMod val="85000"/>
                  <a:lumOff val="15000"/>
                </a:schemeClr>
              </a:solidFill>
              <a:latin typeface="Satoshi" pitchFamily="2" charset="77"/>
            </a:rPr>
            <a:t> - van KEV naar ETM scenario:</a:t>
          </a:r>
          <a:endParaRPr lang="en-US" sz="1100" b="1"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r>
            <a:rPr lang="en-US" sz="1100" b="0" i="0">
              <a:solidFill>
                <a:schemeClr val="tx1">
                  <a:lumMod val="85000"/>
                  <a:lumOff val="15000"/>
                </a:schemeClr>
              </a:solidFill>
              <a:latin typeface="Satoshi" pitchFamily="2" charset="77"/>
            </a:rPr>
            <a:t>De KEV 2022 wordt</a:t>
          </a:r>
          <a:r>
            <a:rPr lang="en-US" sz="1100" b="0" i="0" baseline="0">
              <a:solidFill>
                <a:schemeClr val="tx1">
                  <a:lumMod val="85000"/>
                  <a:lumOff val="15000"/>
                </a:schemeClr>
              </a:solidFill>
              <a:latin typeface="Satoshi" pitchFamily="2" charset="77"/>
            </a:rPr>
            <a:t> in het ETM vertaald aan de hand van de energiebalans die bij de KEV wordt gepubliceerd. De vraag per sector in de KEV en in het ETM worden op deze manier zo goed mogelijk op elkaar afgestemd door het maken van aannames over de toekomst. Deze aannames zijn gestoeld op de inhoud van de KEV en eventuele additionele tabellen en informatio die bij de KEV wordt geleverd. </a:t>
          </a:r>
        </a:p>
        <a:p>
          <a:pPr algn="l"/>
          <a:endParaRPr lang="en-US" sz="1100" b="0" i="0">
            <a:solidFill>
              <a:schemeClr val="tx1">
                <a:lumMod val="85000"/>
                <a:lumOff val="15000"/>
              </a:schemeClr>
            </a:solidFill>
            <a:latin typeface="Satoshi" pitchFamily="2" charset="77"/>
          </a:endParaRPr>
        </a:p>
        <a:p>
          <a:pPr algn="l"/>
          <a:endParaRPr lang="en-US" sz="1100" b="1" i="0">
            <a:solidFill>
              <a:schemeClr val="tx1">
                <a:lumMod val="85000"/>
                <a:lumOff val="15000"/>
              </a:schemeClr>
            </a:solidFill>
            <a:latin typeface="Satoshi" pitchFamily="2" charset="77"/>
          </a:endParaRPr>
        </a:p>
        <a:p>
          <a:pPr algn="l"/>
          <a:r>
            <a:rPr lang="en-US" sz="1100" b="1" i="0">
              <a:solidFill>
                <a:schemeClr val="tx1">
                  <a:lumMod val="85000"/>
                  <a:lumOff val="15000"/>
                </a:schemeClr>
              </a:solidFill>
              <a:latin typeface="Satoshi" pitchFamily="2" charset="77"/>
            </a:rPr>
            <a:t>Dit Excel document beschrijft (zie corresponderende kleuren</a:t>
          </a:r>
          <a:r>
            <a:rPr lang="en-US" sz="1100" b="1" i="0" baseline="0">
              <a:solidFill>
                <a:schemeClr val="tx1">
                  <a:lumMod val="85000"/>
                  <a:lumOff val="15000"/>
                </a:schemeClr>
              </a:solidFill>
              <a:latin typeface="Satoshi" pitchFamily="2" charset="77"/>
            </a:rPr>
            <a:t> van tabs)</a:t>
          </a:r>
          <a:r>
            <a:rPr lang="en-US" sz="1100" b="1" i="0">
              <a:solidFill>
                <a:schemeClr val="tx1">
                  <a:lumMod val="85000"/>
                  <a:lumOff val="15000"/>
                </a:schemeClr>
              </a:solidFill>
              <a:latin typeface="Satoshi" pitchFamily="2" charset="77"/>
            </a:rPr>
            <a:t>:</a:t>
          </a: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0" i="1">
            <a:solidFill>
              <a:schemeClr val="tx1">
                <a:lumMod val="85000"/>
                <a:lumOff val="15000"/>
              </a:schemeClr>
            </a:solidFill>
            <a:latin typeface="Satoshi" pitchFamily="2" charset="77"/>
          </a:endParaRPr>
        </a:p>
        <a:p>
          <a:pPr algn="l"/>
          <a:endParaRPr lang="en-US" sz="1100" b="0" i="1">
            <a:solidFill>
              <a:schemeClr val="tx1">
                <a:lumMod val="85000"/>
                <a:lumOff val="15000"/>
              </a:schemeClr>
            </a:solidFill>
            <a:latin typeface="Satoshi" pitchFamily="2" charset="77"/>
          </a:endParaRPr>
        </a:p>
        <a:p>
          <a:pPr algn="l"/>
          <a:endParaRPr lang="en-US" sz="1100" b="0" i="1">
            <a:solidFill>
              <a:schemeClr val="tx1">
                <a:lumMod val="85000"/>
                <a:lumOff val="15000"/>
              </a:schemeClr>
            </a:solidFill>
            <a:latin typeface="Satoshi" pitchFamily="2" charset="77"/>
          </a:endParaRPr>
        </a:p>
        <a:p>
          <a:pPr algn="l"/>
          <a:endParaRPr lang="en-US" sz="1100" b="0" i="1">
            <a:solidFill>
              <a:schemeClr val="tx1">
                <a:lumMod val="85000"/>
                <a:lumOff val="15000"/>
              </a:schemeClr>
            </a:solidFill>
            <a:latin typeface="Satoshi" pitchFamily="2" charset="77"/>
          </a:endParaRPr>
        </a:p>
        <a:p>
          <a:pPr algn="l"/>
          <a:r>
            <a:rPr lang="en-US" sz="1100" b="0" i="1">
              <a:solidFill>
                <a:schemeClr val="tx1">
                  <a:lumMod val="85000"/>
                  <a:lumOff val="15000"/>
                </a:schemeClr>
              </a:solidFill>
              <a:latin typeface="Satoshi" pitchFamily="2" charset="77"/>
            </a:rPr>
            <a:t>De</a:t>
          </a:r>
          <a:r>
            <a:rPr lang="en-US" sz="1100" b="0" i="1" baseline="0">
              <a:solidFill>
                <a:schemeClr val="tx1">
                  <a:lumMod val="85000"/>
                  <a:lumOff val="15000"/>
                </a:schemeClr>
              </a:solidFill>
              <a:latin typeface="Satoshi" pitchFamily="2" charset="77"/>
            </a:rPr>
            <a:t> extra data die is aangeleverd door PBL (inclusief MONIT data) wordt niet in dit excel getoond (deze is niet publiek beschikbaar). </a:t>
          </a:r>
          <a:endParaRPr lang="en-US" sz="1100" b="0" i="1">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endParaRPr lang="en-US" sz="1100" b="1" i="0">
            <a:solidFill>
              <a:schemeClr val="tx1">
                <a:lumMod val="85000"/>
                <a:lumOff val="15000"/>
              </a:schemeClr>
            </a:solidFill>
            <a:latin typeface="Satoshi" pitchFamily="2" charset="77"/>
          </a:endParaRPr>
        </a:p>
        <a:p>
          <a:pPr algn="l"/>
          <a:r>
            <a:rPr lang="en-US" sz="1100" b="1" i="0">
              <a:solidFill>
                <a:schemeClr val="tx1">
                  <a:lumMod val="85000"/>
                  <a:lumOff val="15000"/>
                </a:schemeClr>
              </a:solidFill>
              <a:latin typeface="Satoshi" pitchFamily="2" charset="77"/>
            </a:rPr>
            <a:t>KEV 2022 rapport: </a:t>
          </a:r>
          <a:r>
            <a:rPr lang="en-US" sz="1100" b="0" i="0">
              <a:solidFill>
                <a:schemeClr val="tx1">
                  <a:lumMod val="85000"/>
                  <a:lumOff val="15000"/>
                </a:schemeClr>
              </a:solidFill>
              <a:latin typeface="Satoshi" pitchFamily="2" charset="77"/>
            </a:rPr>
            <a:t>https://www.pbl.nl/publicaties/klimaat-en-energieverkenning-2022</a:t>
          </a:r>
        </a:p>
        <a:p>
          <a:pPr algn="l"/>
          <a:endParaRPr lang="en-US" sz="1100" b="1" i="0">
            <a:solidFill>
              <a:schemeClr val="tx1">
                <a:lumMod val="85000"/>
                <a:lumOff val="15000"/>
              </a:schemeClr>
            </a:solidFill>
            <a:latin typeface="Satoshi" pitchFamily="2" charset="77"/>
          </a:endParaRPr>
        </a:p>
        <a:p>
          <a:pPr algn="l"/>
          <a:endParaRPr lang="en-US" sz="1100" b="1" i="0">
            <a:solidFill>
              <a:schemeClr val="tx1">
                <a:lumMod val="85000"/>
                <a:lumOff val="15000"/>
              </a:schemeClr>
            </a:solidFill>
            <a:latin typeface="Satoshi" pitchFamily="2" charset="77"/>
          </a:endParaRPr>
        </a:p>
        <a:p>
          <a:pPr algn="l"/>
          <a:r>
            <a:rPr lang="en-US" sz="1100" b="1" i="0">
              <a:solidFill>
                <a:schemeClr val="tx1">
                  <a:lumMod val="85000"/>
                  <a:lumOff val="15000"/>
                </a:schemeClr>
              </a:solidFill>
              <a:latin typeface="Satoshi" pitchFamily="2" charset="77"/>
            </a:rPr>
            <a:t>Link naar het online KEV (2022) scenario voor 2020 (VV): </a:t>
          </a:r>
        </a:p>
        <a:p>
          <a:pPr algn="l"/>
          <a:endParaRPr lang="en-US" sz="1100" b="0" i="0">
            <a:solidFill>
              <a:schemeClr val="tx1">
                <a:lumMod val="85000"/>
                <a:lumOff val="15000"/>
              </a:schemeClr>
            </a:solidFill>
            <a:latin typeface="Satoshi" pitchFamily="2" charset="77"/>
          </a:endParaRPr>
        </a:p>
        <a:p>
          <a:pPr algn="l"/>
          <a:endParaRPr lang="en-US" sz="1100" b="0" i="0">
            <a:solidFill>
              <a:schemeClr val="tx1">
                <a:lumMod val="85000"/>
                <a:lumOff val="15000"/>
              </a:schemeClr>
            </a:solidFill>
            <a:latin typeface="Satoshi" pitchFamily="2" charset="77"/>
          </a:endParaRPr>
        </a:p>
        <a:p>
          <a:pPr algn="l"/>
          <a:r>
            <a:rPr lang="en-US" sz="1100" b="0" i="1">
              <a:solidFill>
                <a:schemeClr val="tx1">
                  <a:lumMod val="85000"/>
                  <a:lumOff val="15000"/>
                </a:schemeClr>
              </a:solidFill>
              <a:latin typeface="Satoshi" pitchFamily="2" charset="77"/>
            </a:rPr>
            <a:t>Voor vragen over de achtergrond informatie</a:t>
          </a:r>
          <a:r>
            <a:rPr lang="en-US" sz="1100" b="0" i="1" baseline="0">
              <a:solidFill>
                <a:schemeClr val="tx1">
                  <a:lumMod val="85000"/>
                  <a:lumOff val="15000"/>
                </a:schemeClr>
              </a:solidFill>
              <a:latin typeface="Satoshi" pitchFamily="2" charset="77"/>
            </a:rPr>
            <a:t> kunt u </a:t>
          </a:r>
          <a:r>
            <a:rPr lang="en-US" sz="1100" b="0" i="1">
              <a:solidFill>
                <a:schemeClr val="tx1">
                  <a:lumMod val="85000"/>
                  <a:lumOff val="15000"/>
                </a:schemeClr>
              </a:solidFill>
              <a:latin typeface="Satoshi" pitchFamily="2" charset="77"/>
            </a:rPr>
            <a:t>contact opnemen met: </a:t>
          </a:r>
          <a:r>
            <a:rPr lang="en-US" sz="1100" b="1" i="1">
              <a:solidFill>
                <a:schemeClr val="tx1">
                  <a:lumMod val="85000"/>
                  <a:lumOff val="15000"/>
                </a:schemeClr>
              </a:solidFill>
              <a:latin typeface="Satoshi" pitchFamily="2" charset="77"/>
            </a:rPr>
            <a:t>info@quintel.com</a:t>
          </a:r>
          <a:r>
            <a:rPr lang="en-US" sz="1100" b="0" i="1">
              <a:solidFill>
                <a:schemeClr val="tx1">
                  <a:lumMod val="85000"/>
                  <a:lumOff val="15000"/>
                </a:schemeClr>
              </a:solidFill>
              <a:latin typeface="Satoshi" pitchFamily="2" charset="77"/>
            </a:rPr>
            <a:t>.</a:t>
          </a:r>
        </a:p>
      </xdr:txBody>
    </xdr:sp>
    <xdr:clientData/>
  </xdr:twoCellAnchor>
  <xdr:twoCellAnchor>
    <xdr:from>
      <xdr:col>1</xdr:col>
      <xdr:colOff>166298</xdr:colOff>
      <xdr:row>27</xdr:row>
      <xdr:rowOff>86978</xdr:rowOff>
    </xdr:from>
    <xdr:to>
      <xdr:col>9</xdr:col>
      <xdr:colOff>243460</xdr:colOff>
      <xdr:row>29</xdr:row>
      <xdr:rowOff>169948</xdr:rowOff>
    </xdr:to>
    <xdr:sp macro="" textlink="">
      <xdr:nvSpPr>
        <xdr:cNvPr id="4" name="Rectangle 3">
          <a:extLst>
            <a:ext uri="{FF2B5EF4-FFF2-40B4-BE49-F238E27FC236}">
              <a16:creationId xmlns:a16="http://schemas.microsoft.com/office/drawing/2014/main" id="{BB2A9EF3-1109-9363-F25C-3FD1614B9D77}"/>
            </a:ext>
          </a:extLst>
        </xdr:cNvPr>
        <xdr:cNvSpPr/>
      </xdr:nvSpPr>
      <xdr:spPr>
        <a:xfrm>
          <a:off x="997139" y="5570529"/>
          <a:ext cx="6723891" cy="486522"/>
        </a:xfrm>
        <a:prstGeom prst="rect">
          <a:avLst/>
        </a:prstGeom>
        <a:solidFill>
          <a:schemeClr val="accent6">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bg1"/>
              </a:solidFill>
              <a:latin typeface="Satoshi" pitchFamily="2" charset="77"/>
            </a:rPr>
            <a:t>Hoe een</a:t>
          </a:r>
          <a:r>
            <a:rPr lang="en-US" sz="1100" b="0" i="0" baseline="0">
              <a:solidFill>
                <a:schemeClr val="bg1"/>
              </a:solidFill>
              <a:latin typeface="Satoshi" pitchFamily="2" charset="77"/>
            </a:rPr>
            <a:t> gecorrigeerde versie is </a:t>
          </a:r>
          <a:r>
            <a:rPr lang="en-US" sz="1100" b="0" i="0">
              <a:solidFill>
                <a:schemeClr val="bg1"/>
              </a:solidFill>
              <a:latin typeface="Satoshi" pitchFamily="2" charset="77"/>
            </a:rPr>
            <a:t>gemaakt van de </a:t>
          </a:r>
          <a:r>
            <a:rPr lang="en-US" sz="1100" b="1" i="0">
              <a:solidFill>
                <a:schemeClr val="bg1"/>
              </a:solidFill>
              <a:latin typeface="Satoshi" pitchFamily="2" charset="77"/>
            </a:rPr>
            <a:t>finale vraag</a:t>
          </a:r>
          <a:r>
            <a:rPr lang="en-US" sz="1100" b="0" i="0">
              <a:solidFill>
                <a:schemeClr val="bg1"/>
              </a:solidFill>
              <a:latin typeface="Satoshi" pitchFamily="2" charset="77"/>
            </a:rPr>
            <a:t> van de KEV 2022</a:t>
          </a:r>
          <a:r>
            <a:rPr lang="en-US" sz="1100" b="0" i="0" baseline="0">
              <a:solidFill>
                <a:schemeClr val="bg1"/>
              </a:solidFill>
              <a:latin typeface="Satoshi" pitchFamily="2" charset="77"/>
            </a:rPr>
            <a:t> (VV)</a:t>
          </a:r>
          <a:r>
            <a:rPr lang="en-US" sz="1100" b="0" i="0">
              <a:solidFill>
                <a:schemeClr val="bg1"/>
              </a:solidFill>
              <a:latin typeface="Satoshi" pitchFamily="2" charset="77"/>
            </a:rPr>
            <a:t>, zodat deze </a:t>
          </a:r>
          <a:r>
            <a:rPr lang="en-US" sz="1100" b="1" i="0">
              <a:solidFill>
                <a:schemeClr val="bg1"/>
              </a:solidFill>
              <a:latin typeface="Satoshi" pitchFamily="2" charset="77"/>
            </a:rPr>
            <a:t>vergelijkbaar</a:t>
          </a:r>
          <a:r>
            <a:rPr lang="en-US" sz="1100" b="0" i="0">
              <a:solidFill>
                <a:schemeClr val="bg1"/>
              </a:solidFill>
              <a:latin typeface="Satoshi" pitchFamily="2" charset="77"/>
            </a:rPr>
            <a:t> is met de finale vraag per sector, per drager in het ETM. </a:t>
          </a:r>
        </a:p>
        <a:p>
          <a:pPr algn="l"/>
          <a:endParaRPr lang="en-US" sz="1100" b="0" i="0">
            <a:solidFill>
              <a:schemeClr val="bg1"/>
            </a:solidFill>
            <a:latin typeface="Satoshi" pitchFamily="2" charset="77"/>
          </a:endParaRPr>
        </a:p>
      </xdr:txBody>
    </xdr:sp>
    <xdr:clientData/>
  </xdr:twoCellAnchor>
  <xdr:twoCellAnchor>
    <xdr:from>
      <xdr:col>1</xdr:col>
      <xdr:colOff>166298</xdr:colOff>
      <xdr:row>30</xdr:row>
      <xdr:rowOff>74424</xdr:rowOff>
    </xdr:from>
    <xdr:to>
      <xdr:col>9</xdr:col>
      <xdr:colOff>243460</xdr:colOff>
      <xdr:row>32</xdr:row>
      <xdr:rowOff>153262</xdr:rowOff>
    </xdr:to>
    <xdr:sp macro="" textlink="">
      <xdr:nvSpPr>
        <xdr:cNvPr id="17" name="Rectangle 16">
          <a:extLst>
            <a:ext uri="{FF2B5EF4-FFF2-40B4-BE49-F238E27FC236}">
              <a16:creationId xmlns:a16="http://schemas.microsoft.com/office/drawing/2014/main" id="{A35F9E32-9D12-522A-BAB6-1F48C7A8A069}"/>
            </a:ext>
          </a:extLst>
        </xdr:cNvPr>
        <xdr:cNvSpPr/>
      </xdr:nvSpPr>
      <xdr:spPr>
        <a:xfrm>
          <a:off x="997139" y="6163303"/>
          <a:ext cx="6723891" cy="482389"/>
        </a:xfrm>
        <a:prstGeom prst="rect">
          <a:avLst/>
        </a:prstGeom>
        <a:solidFill>
          <a:schemeClr val="accent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latin typeface="Satoshi" pitchFamily="2" charset="77"/>
            </a:rPr>
            <a:t>De </a:t>
          </a:r>
          <a:r>
            <a:rPr lang="en-US" sz="1100" b="1" i="0">
              <a:solidFill>
                <a:schemeClr val="tx1"/>
              </a:solidFill>
              <a:latin typeface="Satoshi" pitchFamily="2" charset="77"/>
            </a:rPr>
            <a:t>aannames</a:t>
          </a:r>
          <a:r>
            <a:rPr lang="en-US" sz="1100" b="0" i="0">
              <a:solidFill>
                <a:schemeClr val="tx1"/>
              </a:solidFill>
              <a:latin typeface="Satoshi" pitchFamily="2" charset="77"/>
            </a:rPr>
            <a:t> per sector om te komen tot een </a:t>
          </a:r>
          <a:r>
            <a:rPr lang="en-US" sz="1100" b="1" i="0">
              <a:solidFill>
                <a:schemeClr val="tx1"/>
              </a:solidFill>
              <a:latin typeface="Satoshi" pitchFamily="2" charset="77"/>
            </a:rPr>
            <a:t>KEV 2030 VV scenario</a:t>
          </a:r>
          <a:r>
            <a:rPr lang="en-US" sz="1100" b="0" i="0">
              <a:solidFill>
                <a:schemeClr val="tx1"/>
              </a:solidFill>
              <a:latin typeface="Satoshi" pitchFamily="2" charset="77"/>
            </a:rPr>
            <a:t> in het Energietransitiemodel.</a:t>
          </a:r>
        </a:p>
      </xdr:txBody>
    </xdr:sp>
    <xdr:clientData/>
  </xdr:twoCellAnchor>
  <xdr:twoCellAnchor>
    <xdr:from>
      <xdr:col>1</xdr:col>
      <xdr:colOff>166298</xdr:colOff>
      <xdr:row>33</xdr:row>
      <xdr:rowOff>68465</xdr:rowOff>
    </xdr:from>
    <xdr:to>
      <xdr:col>9</xdr:col>
      <xdr:colOff>243460</xdr:colOff>
      <xdr:row>35</xdr:row>
      <xdr:rowOff>156612</xdr:rowOff>
    </xdr:to>
    <xdr:sp macro="" textlink="">
      <xdr:nvSpPr>
        <xdr:cNvPr id="18" name="Rectangle 17">
          <a:extLst>
            <a:ext uri="{FF2B5EF4-FFF2-40B4-BE49-F238E27FC236}">
              <a16:creationId xmlns:a16="http://schemas.microsoft.com/office/drawing/2014/main" id="{8BFF61E2-7364-79A7-72F7-3C0075AE9658}"/>
            </a:ext>
          </a:extLst>
        </xdr:cNvPr>
        <xdr:cNvSpPr/>
      </xdr:nvSpPr>
      <xdr:spPr>
        <a:xfrm>
          <a:off x="997139" y="6762671"/>
          <a:ext cx="6723891" cy="491698"/>
        </a:xfrm>
        <a:prstGeom prst="rect">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0" i="0" baseline="0">
              <a:solidFill>
                <a:schemeClr val="tx1"/>
              </a:solidFill>
              <a:latin typeface="Satoshi" pitchFamily="2" charset="77"/>
            </a:rPr>
            <a:t>De </a:t>
          </a:r>
          <a:r>
            <a:rPr lang="en-US" sz="1100" b="1" i="0" baseline="0">
              <a:solidFill>
                <a:schemeClr val="tx1"/>
              </a:solidFill>
              <a:latin typeface="Satoshi" pitchFamily="2" charset="77"/>
            </a:rPr>
            <a:t>energiebalans (EB) 2019 &amp; 2030 </a:t>
          </a:r>
          <a:r>
            <a:rPr lang="en-US" sz="1100" b="0" i="0" baseline="0">
              <a:solidFill>
                <a:schemeClr val="tx1"/>
              </a:solidFill>
              <a:latin typeface="Satoshi" pitchFamily="2" charset="77"/>
            </a:rPr>
            <a:t>uit de KEV 2022 die gebruikt zijn om de finale vraag af te stemmen.</a:t>
          </a:r>
          <a:endParaRPr lang="en-US" sz="1100" b="0" i="0">
            <a:solidFill>
              <a:schemeClr val="tx1"/>
            </a:solidFill>
            <a:latin typeface="Satoshi" pitchFamily="2" charset="77"/>
          </a:endParaRPr>
        </a:p>
      </xdr:txBody>
    </xdr:sp>
    <xdr:clientData/>
  </xdr:twoCellAnchor>
  <xdr:twoCellAnchor>
    <xdr:from>
      <xdr:col>1</xdr:col>
      <xdr:colOff>166298</xdr:colOff>
      <xdr:row>36</xdr:row>
      <xdr:rowOff>78902</xdr:rowOff>
    </xdr:from>
    <xdr:to>
      <xdr:col>9</xdr:col>
      <xdr:colOff>243460</xdr:colOff>
      <xdr:row>38</xdr:row>
      <xdr:rowOff>171738</xdr:rowOff>
    </xdr:to>
    <xdr:sp macro="" textlink="">
      <xdr:nvSpPr>
        <xdr:cNvPr id="19" name="Rectangle 18">
          <a:extLst>
            <a:ext uri="{FF2B5EF4-FFF2-40B4-BE49-F238E27FC236}">
              <a16:creationId xmlns:a16="http://schemas.microsoft.com/office/drawing/2014/main" id="{D74E2D2D-F980-5A43-B5D2-95CA18DEDC88}"/>
            </a:ext>
          </a:extLst>
        </xdr:cNvPr>
        <xdr:cNvSpPr/>
      </xdr:nvSpPr>
      <xdr:spPr>
        <a:xfrm>
          <a:off x="997139" y="7378435"/>
          <a:ext cx="6723891" cy="496387"/>
        </a:xfrm>
        <a:prstGeom prst="rect">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0" i="0" baseline="0">
              <a:solidFill>
                <a:schemeClr val="tx1"/>
              </a:solidFill>
              <a:latin typeface="Satoshi" pitchFamily="2" charset="77"/>
            </a:rPr>
            <a:t>De </a:t>
          </a:r>
          <a:r>
            <a:rPr lang="en-US" sz="1100" b="1" i="0" baseline="0">
              <a:solidFill>
                <a:schemeClr val="tx1"/>
              </a:solidFill>
              <a:latin typeface="Satoshi" pitchFamily="2" charset="77"/>
            </a:rPr>
            <a:t>tabellen en figuren </a:t>
          </a:r>
          <a:r>
            <a:rPr lang="en-US" sz="1100" b="0" i="0" baseline="0">
              <a:solidFill>
                <a:schemeClr val="tx1"/>
              </a:solidFill>
              <a:latin typeface="Satoshi" pitchFamily="2" charset="77"/>
            </a:rPr>
            <a:t>uit de KEV 2022 die gebruikt zijn om aannames te ondersteunen.</a:t>
          </a:r>
          <a:endParaRPr lang="en-US" sz="1100" b="0" i="0">
            <a:solidFill>
              <a:schemeClr val="tx1"/>
            </a:solidFill>
            <a:latin typeface="Satoshi" pitchFamily="2" charset="77"/>
          </a:endParaRPr>
        </a:p>
      </xdr:txBody>
    </xdr:sp>
    <xdr:clientData/>
  </xdr:twoCellAnchor>
  <xdr:twoCellAnchor editAs="oneCell">
    <xdr:from>
      <xdr:col>1</xdr:col>
      <xdr:colOff>94165</xdr:colOff>
      <xdr:row>7</xdr:row>
      <xdr:rowOff>11421</xdr:rowOff>
    </xdr:from>
    <xdr:to>
      <xdr:col>8</xdr:col>
      <xdr:colOff>737945</xdr:colOff>
      <xdr:row>18</xdr:row>
      <xdr:rowOff>22008</xdr:rowOff>
    </xdr:to>
    <xdr:pic>
      <xdr:nvPicPr>
        <xdr:cNvPr id="20" name="Picture 19">
          <a:extLst>
            <a:ext uri="{FF2B5EF4-FFF2-40B4-BE49-F238E27FC236}">
              <a16:creationId xmlns:a16="http://schemas.microsoft.com/office/drawing/2014/main" id="{8E9C41EE-145B-F09C-4F06-3DAECB072A59}"/>
            </a:ext>
          </a:extLst>
        </xdr:cNvPr>
        <xdr:cNvPicPr>
          <a:picLocks noChangeAspect="1"/>
        </xdr:cNvPicPr>
      </xdr:nvPicPr>
      <xdr:blipFill>
        <a:blip xmlns:r="http://schemas.openxmlformats.org/officeDocument/2006/relationships" r:embed="rId1"/>
        <a:stretch>
          <a:fillRect/>
        </a:stretch>
      </xdr:blipFill>
      <xdr:spPr>
        <a:xfrm>
          <a:off x="925006" y="1459458"/>
          <a:ext cx="6459668" cy="2230120"/>
        </a:xfrm>
        <a:prstGeom prst="rect">
          <a:avLst/>
        </a:prstGeom>
      </xdr:spPr>
    </xdr:pic>
    <xdr:clientData/>
  </xdr:twoCellAnchor>
  <xdr:twoCellAnchor>
    <xdr:from>
      <xdr:col>1</xdr:col>
      <xdr:colOff>164352</xdr:colOff>
      <xdr:row>39</xdr:row>
      <xdr:rowOff>98489</xdr:rowOff>
    </xdr:from>
    <xdr:to>
      <xdr:col>9</xdr:col>
      <xdr:colOff>241514</xdr:colOff>
      <xdr:row>41</xdr:row>
      <xdr:rowOff>191326</xdr:rowOff>
    </xdr:to>
    <xdr:sp macro="" textlink="">
      <xdr:nvSpPr>
        <xdr:cNvPr id="2" name="Rectangle 1">
          <a:extLst>
            <a:ext uri="{FF2B5EF4-FFF2-40B4-BE49-F238E27FC236}">
              <a16:creationId xmlns:a16="http://schemas.microsoft.com/office/drawing/2014/main" id="{0E368BF4-4ED5-644E-83FC-83E444B6F9B2}"/>
            </a:ext>
          </a:extLst>
        </xdr:cNvPr>
        <xdr:cNvSpPr/>
      </xdr:nvSpPr>
      <xdr:spPr>
        <a:xfrm>
          <a:off x="990199" y="7989145"/>
          <a:ext cx="6683938" cy="495350"/>
        </a:xfrm>
        <a:prstGeom prst="rect">
          <a:avLst/>
        </a:prstGeom>
        <a:solidFill>
          <a:schemeClr val="accent3">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0" i="0" baseline="0">
              <a:solidFill>
                <a:schemeClr val="tx1"/>
              </a:solidFill>
              <a:latin typeface="Satoshi" pitchFamily="2" charset="77"/>
            </a:rPr>
            <a:t>Uitkomsten uit het </a:t>
          </a:r>
          <a:r>
            <a:rPr lang="en-US" sz="1100" b="1" i="0" baseline="0">
              <a:solidFill>
                <a:schemeClr val="tx1"/>
              </a:solidFill>
              <a:latin typeface="Satoshi" pitchFamily="2" charset="77"/>
            </a:rPr>
            <a:t>ETM</a:t>
          </a:r>
          <a:r>
            <a:rPr lang="en-US" sz="1100" b="0" i="0" baseline="0">
              <a:solidFill>
                <a:schemeClr val="tx1"/>
              </a:solidFill>
              <a:latin typeface="Satoshi" pitchFamily="2" charset="77"/>
            </a:rPr>
            <a:t> op basis van het KEV scenario 2022.</a:t>
          </a:r>
          <a:endParaRPr lang="en-US" sz="1100" b="0" i="0">
            <a:solidFill>
              <a:schemeClr val="tx1"/>
            </a:solidFill>
            <a:latin typeface="Satoshi" pitchFamily="2" charset="77"/>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167178</xdr:colOff>
      <xdr:row>3</xdr:row>
      <xdr:rowOff>148705</xdr:rowOff>
    </xdr:from>
    <xdr:to>
      <xdr:col>13</xdr:col>
      <xdr:colOff>490450</xdr:colOff>
      <xdr:row>30</xdr:row>
      <xdr:rowOff>171797</xdr:rowOff>
    </xdr:to>
    <xdr:graphicFrame macro="">
      <xdr:nvGraphicFramePr>
        <xdr:cNvPr id="2" name="Chart 1">
          <a:extLst>
            <a:ext uri="{FF2B5EF4-FFF2-40B4-BE49-F238E27FC236}">
              <a16:creationId xmlns:a16="http://schemas.microsoft.com/office/drawing/2014/main" id="{7109DA14-DC00-FB49-A582-429D06D90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188156</xdr:rowOff>
    </xdr:from>
    <xdr:to>
      <xdr:col>12</xdr:col>
      <xdr:colOff>517605</xdr:colOff>
      <xdr:row>28</xdr:row>
      <xdr:rowOff>143594</xdr:rowOff>
    </xdr:to>
    <xdr:graphicFrame macro="">
      <xdr:nvGraphicFramePr>
        <xdr:cNvPr id="2" name="Chart 1">
          <a:extLst>
            <a:ext uri="{FF2B5EF4-FFF2-40B4-BE49-F238E27FC236}">
              <a16:creationId xmlns:a16="http://schemas.microsoft.com/office/drawing/2014/main" id="{BB3C0936-051B-A747-A25F-05CE80752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1227935</xdr:colOff>
      <xdr:row>25</xdr:row>
      <xdr:rowOff>167757</xdr:rowOff>
    </xdr:from>
    <xdr:to>
      <xdr:col>10</xdr:col>
      <xdr:colOff>585461</xdr:colOff>
      <xdr:row>50</xdr:row>
      <xdr:rowOff>177924</xdr:rowOff>
    </xdr:to>
    <xdr:graphicFrame macro="">
      <xdr:nvGraphicFramePr>
        <xdr:cNvPr id="3" name="Chart 2">
          <a:extLst>
            <a:ext uri="{FF2B5EF4-FFF2-40B4-BE49-F238E27FC236}">
              <a16:creationId xmlns:a16="http://schemas.microsoft.com/office/drawing/2014/main" id="{7330DC71-2AAA-9EA2-575A-80A2BA550D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50800</xdr:colOff>
      <xdr:row>6</xdr:row>
      <xdr:rowOff>50800</xdr:rowOff>
    </xdr:from>
    <xdr:to>
      <xdr:col>22</xdr:col>
      <xdr:colOff>239909</xdr:colOff>
      <xdr:row>23</xdr:row>
      <xdr:rowOff>76200</xdr:rowOff>
    </xdr:to>
    <xdr:pic>
      <xdr:nvPicPr>
        <xdr:cNvPr id="2" name="Picture 1">
          <a:extLst>
            <a:ext uri="{FF2B5EF4-FFF2-40B4-BE49-F238E27FC236}">
              <a16:creationId xmlns:a16="http://schemas.microsoft.com/office/drawing/2014/main" id="{7F26E731-D798-2849-8D76-F2A4C2622C86}"/>
            </a:ext>
          </a:extLst>
        </xdr:cNvPr>
        <xdr:cNvPicPr>
          <a:picLocks noChangeAspect="1"/>
        </xdr:cNvPicPr>
      </xdr:nvPicPr>
      <xdr:blipFill>
        <a:blip xmlns:r="http://schemas.openxmlformats.org/officeDocument/2006/relationships" r:embed="rId1"/>
        <a:stretch>
          <a:fillRect/>
        </a:stretch>
      </xdr:blipFill>
      <xdr:spPr>
        <a:xfrm>
          <a:off x="22275800" y="1066800"/>
          <a:ext cx="4316609" cy="3479800"/>
        </a:xfrm>
        <a:prstGeom prst="rect">
          <a:avLst/>
        </a:prstGeom>
      </xdr:spPr>
    </xdr:pic>
    <xdr:clientData/>
  </xdr:twoCellAnchor>
  <xdr:twoCellAnchor editAs="oneCell">
    <xdr:from>
      <xdr:col>17</xdr:col>
      <xdr:colOff>67006</xdr:colOff>
      <xdr:row>24</xdr:row>
      <xdr:rowOff>190500</xdr:rowOff>
    </xdr:from>
    <xdr:to>
      <xdr:col>22</xdr:col>
      <xdr:colOff>266699</xdr:colOff>
      <xdr:row>30</xdr:row>
      <xdr:rowOff>101600</xdr:rowOff>
    </xdr:to>
    <xdr:pic>
      <xdr:nvPicPr>
        <xdr:cNvPr id="3" name="Picture 2">
          <a:extLst>
            <a:ext uri="{FF2B5EF4-FFF2-40B4-BE49-F238E27FC236}">
              <a16:creationId xmlns:a16="http://schemas.microsoft.com/office/drawing/2014/main" id="{D6B5E277-6CC8-124D-BC7C-BD936ED05497}"/>
            </a:ext>
          </a:extLst>
        </xdr:cNvPr>
        <xdr:cNvPicPr>
          <a:picLocks noChangeAspect="1"/>
        </xdr:cNvPicPr>
      </xdr:nvPicPr>
      <xdr:blipFill>
        <a:blip xmlns:r="http://schemas.openxmlformats.org/officeDocument/2006/relationships" r:embed="rId2"/>
        <a:stretch>
          <a:fillRect/>
        </a:stretch>
      </xdr:blipFill>
      <xdr:spPr>
        <a:xfrm>
          <a:off x="22292006" y="4864100"/>
          <a:ext cx="4327193" cy="1130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29</xdr:row>
      <xdr:rowOff>10160</xdr:rowOff>
    </xdr:from>
    <xdr:to>
      <xdr:col>9</xdr:col>
      <xdr:colOff>457200</xdr:colOff>
      <xdr:row>42</xdr:row>
      <xdr:rowOff>128693</xdr:rowOff>
    </xdr:to>
    <xdr:graphicFrame macro="">
      <xdr:nvGraphicFramePr>
        <xdr:cNvPr id="2" name="Chart 1">
          <a:extLst>
            <a:ext uri="{FF2B5EF4-FFF2-40B4-BE49-F238E27FC236}">
              <a16:creationId xmlns:a16="http://schemas.microsoft.com/office/drawing/2014/main" id="{BB612AE4-56EC-C145-B6CB-BC93DF85A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618066</xdr:colOff>
      <xdr:row>25</xdr:row>
      <xdr:rowOff>25401</xdr:rowOff>
    </xdr:from>
    <xdr:to>
      <xdr:col>10</xdr:col>
      <xdr:colOff>211666</xdr:colOff>
      <xdr:row>38</xdr:row>
      <xdr:rowOff>127001</xdr:rowOff>
    </xdr:to>
    <xdr:graphicFrame macro="">
      <xdr:nvGraphicFramePr>
        <xdr:cNvPr id="2" name="Chart 1">
          <a:extLst>
            <a:ext uri="{FF2B5EF4-FFF2-40B4-BE49-F238E27FC236}">
              <a16:creationId xmlns:a16="http://schemas.microsoft.com/office/drawing/2014/main" id="{1C26FA84-9AF5-D9EE-EE98-DAD15EBC8B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5880100"/>
    <xdr:ext cx="5400000" cy="4247853"/>
    <xdr:pic>
      <xdr:nvPicPr>
        <xdr:cNvPr id="2" name="Picture 1">
          <a:extLst>
            <a:ext uri="{FF2B5EF4-FFF2-40B4-BE49-F238E27FC236}">
              <a16:creationId xmlns:a16="http://schemas.microsoft.com/office/drawing/2014/main" id="{B7E6675C-563D-C640-9859-743E12F229D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880100"/>
          <a:ext cx="5400000" cy="4247853"/>
        </a:xfrm>
        <a:prstGeom prst="rect">
          <a:avLst/>
        </a:prstGeom>
        <a:noFill/>
      </xdr:spPr>
    </xdr:pic>
    <xdr:clientData/>
  </xdr:absoluteAnchor>
</xdr:wsDr>
</file>

<file path=xl/drawings/drawing9.xml><?xml version="1.0" encoding="utf-8"?>
<xdr:wsDr xmlns:xdr="http://schemas.openxmlformats.org/drawingml/2006/spreadsheetDrawing" xmlns:a="http://schemas.openxmlformats.org/drawingml/2006/main">
  <xdr:twoCellAnchor>
    <xdr:from>
      <xdr:col>16</xdr:col>
      <xdr:colOff>762000</xdr:colOff>
      <xdr:row>4</xdr:row>
      <xdr:rowOff>165100</xdr:rowOff>
    </xdr:from>
    <xdr:to>
      <xdr:col>21</xdr:col>
      <xdr:colOff>139700</xdr:colOff>
      <xdr:row>31</xdr:row>
      <xdr:rowOff>25400</xdr:rowOff>
    </xdr:to>
    <xdr:sp macro="" textlink="">
      <xdr:nvSpPr>
        <xdr:cNvPr id="2" name="TextBox 1">
          <a:extLst>
            <a:ext uri="{FF2B5EF4-FFF2-40B4-BE49-F238E27FC236}">
              <a16:creationId xmlns:a16="http://schemas.microsoft.com/office/drawing/2014/main" id="{A3AA78A4-2BDB-FD7A-105C-E0BCAB15F011}"/>
            </a:ext>
          </a:extLst>
        </xdr:cNvPr>
        <xdr:cNvSpPr txBox="1"/>
      </xdr:nvSpPr>
      <xdr:spPr>
        <a:xfrm>
          <a:off x="19596100" y="977900"/>
          <a:ext cx="3505200" cy="534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mekko_of_detailed_final_demand_in_industry_energetic</a:t>
          </a:r>
        </a:p>
        <a:p>
          <a:r>
            <a:rPr lang="en-US" sz="1100"/>
            <a:t>final_demand_mekko_mece</a:t>
          </a:r>
        </a:p>
        <a:p>
          <a:pPr marL="0" marR="0" lvl="0" indent="0" defTabSz="914400" eaLnBrk="1" fontAlgn="auto" latinLnBrk="0" hangingPunct="1">
            <a:lnSpc>
              <a:spcPct val="100000"/>
            </a:lnSpc>
            <a:spcBef>
              <a:spcPts val="0"/>
            </a:spcBef>
            <a:spcAft>
              <a:spcPts val="0"/>
            </a:spcAft>
            <a:buClrTx/>
            <a:buSzTx/>
            <a:buFontTx/>
            <a:buNone/>
            <a:tabLst/>
            <a:defRPr/>
          </a:pPr>
          <a:r>
            <a:rPr lang="en-US" sz="1100"/>
            <a:t>final_demand_mekko_energetic_mece</a:t>
          </a: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586EE-E0E2-8E4F-8507-CCC34BCB7D8C}">
  <sheetPr>
    <tabColor theme="1"/>
  </sheetPr>
  <dimension ref="B2:R45"/>
  <sheetViews>
    <sheetView tabSelected="1" zoomScale="111" workbookViewId="0">
      <selection activeCell="N36" sqref="N36"/>
    </sheetView>
  </sheetViews>
  <sheetFormatPr baseColWidth="10" defaultRowHeight="16"/>
  <cols>
    <col min="1" max="21" width="10.83203125" style="457"/>
    <col min="22" max="22" width="51.83203125" style="457" bestFit="1" customWidth="1"/>
    <col min="23" max="16384" width="10.83203125" style="457"/>
  </cols>
  <sheetData>
    <row r="2" spans="2:18" ht="18" customHeight="1">
      <c r="B2" s="459"/>
      <c r="C2" s="459"/>
      <c r="D2" s="459"/>
      <c r="E2" s="459"/>
      <c r="F2" s="459"/>
      <c r="G2" s="459"/>
      <c r="H2" s="459"/>
      <c r="I2" s="459"/>
      <c r="J2" s="459"/>
      <c r="K2" s="459"/>
      <c r="L2" s="459"/>
      <c r="M2" s="459"/>
      <c r="N2" s="459"/>
      <c r="O2" s="459"/>
      <c r="P2" s="459"/>
      <c r="Q2" s="459"/>
      <c r="R2" s="459"/>
    </row>
    <row r="3" spans="2:18">
      <c r="B3" s="460"/>
      <c r="C3" s="460"/>
      <c r="D3" s="460"/>
      <c r="E3" s="460"/>
      <c r="F3" s="460"/>
      <c r="G3" s="460"/>
      <c r="H3" s="460"/>
      <c r="I3" s="460"/>
      <c r="J3" s="460"/>
      <c r="K3" s="460"/>
      <c r="L3" s="460"/>
      <c r="M3" s="460"/>
      <c r="N3" s="460"/>
      <c r="O3" s="460"/>
      <c r="P3" s="460"/>
      <c r="Q3" s="460"/>
      <c r="R3" s="460"/>
    </row>
    <row r="4" spans="2:18" ht="17" customHeight="1">
      <c r="B4" s="460"/>
      <c r="C4" s="460"/>
      <c r="D4" s="460"/>
      <c r="E4" s="460"/>
      <c r="F4" s="460"/>
      <c r="G4" s="460"/>
      <c r="H4" s="460"/>
      <c r="I4" s="460"/>
      <c r="J4" s="460"/>
      <c r="K4" s="460"/>
      <c r="L4" s="460"/>
      <c r="M4" s="460"/>
      <c r="N4" s="460"/>
      <c r="O4" s="460"/>
      <c r="P4" s="460"/>
      <c r="Q4" s="460"/>
      <c r="R4" s="460"/>
    </row>
    <row r="5" spans="2:18">
      <c r="B5" s="458"/>
      <c r="C5" s="458"/>
      <c r="D5" s="458"/>
      <c r="E5" s="458"/>
      <c r="F5" s="458"/>
      <c r="G5" s="458"/>
      <c r="H5" s="458"/>
      <c r="I5" s="458"/>
      <c r="J5" s="458"/>
      <c r="K5" s="458"/>
      <c r="L5" s="458"/>
      <c r="M5" s="458"/>
      <c r="N5" s="458"/>
      <c r="O5" s="458"/>
      <c r="P5" s="458"/>
      <c r="Q5" s="458"/>
      <c r="R5" s="458"/>
    </row>
    <row r="6" spans="2:18">
      <c r="B6" s="458"/>
      <c r="C6" s="458"/>
      <c r="D6" s="458"/>
      <c r="E6" s="458"/>
      <c r="F6" s="458"/>
      <c r="G6" s="458"/>
      <c r="H6" s="458"/>
      <c r="I6" s="458"/>
      <c r="J6" s="458"/>
      <c r="K6" s="458"/>
      <c r="L6" s="458"/>
      <c r="M6" s="458"/>
      <c r="N6" s="458"/>
      <c r="O6" s="458"/>
      <c r="P6" s="458"/>
      <c r="Q6" s="458"/>
      <c r="R6" s="458"/>
    </row>
    <row r="7" spans="2:18">
      <c r="B7" s="459"/>
      <c r="C7" s="459"/>
      <c r="D7" s="459"/>
      <c r="E7" s="459"/>
      <c r="F7" s="459"/>
      <c r="G7" s="459"/>
      <c r="H7" s="459"/>
      <c r="I7" s="459"/>
      <c r="J7" s="459"/>
      <c r="K7" s="459"/>
      <c r="L7" s="459"/>
      <c r="M7" s="459"/>
      <c r="N7" s="459"/>
      <c r="O7" s="459"/>
      <c r="P7" s="459"/>
      <c r="Q7" s="459"/>
      <c r="R7" s="459"/>
    </row>
    <row r="8" spans="2:18">
      <c r="B8" s="459"/>
      <c r="C8" s="459"/>
      <c r="D8" s="459"/>
      <c r="E8" s="459"/>
      <c r="F8" s="459"/>
      <c r="G8" s="459"/>
      <c r="H8" s="459"/>
      <c r="I8" s="459"/>
      <c r="J8" s="459"/>
      <c r="K8" s="459"/>
      <c r="L8" s="459"/>
      <c r="M8" s="459"/>
      <c r="N8" s="459"/>
      <c r="O8" s="459"/>
      <c r="P8" s="459"/>
      <c r="Q8" s="459"/>
      <c r="R8" s="459"/>
    </row>
    <row r="9" spans="2:18">
      <c r="B9" s="459"/>
      <c r="C9" s="459"/>
      <c r="D9" s="459"/>
      <c r="E9" s="459"/>
      <c r="F9" s="459"/>
      <c r="G9" s="459"/>
      <c r="H9" s="459"/>
      <c r="I9" s="459"/>
      <c r="J9" s="459"/>
      <c r="K9" s="459"/>
      <c r="L9" s="459"/>
      <c r="M9" s="459"/>
      <c r="N9" s="459"/>
      <c r="O9" s="459"/>
      <c r="P9" s="459"/>
      <c r="Q9" s="459"/>
      <c r="R9" s="459"/>
    </row>
    <row r="10" spans="2:18">
      <c r="B10" s="459"/>
      <c r="C10" s="459"/>
      <c r="D10" s="459"/>
      <c r="E10" s="459"/>
      <c r="F10" s="459"/>
      <c r="G10" s="459"/>
      <c r="H10" s="459"/>
      <c r="I10" s="459"/>
      <c r="J10" s="459"/>
      <c r="K10" s="459"/>
      <c r="L10" s="459"/>
      <c r="M10" s="459"/>
      <c r="N10" s="459"/>
      <c r="O10" s="459"/>
      <c r="P10" s="459"/>
      <c r="Q10" s="459"/>
      <c r="R10" s="459"/>
    </row>
    <row r="11" spans="2:18">
      <c r="B11" s="459"/>
      <c r="C11" s="459"/>
      <c r="D11" s="459"/>
      <c r="E11" s="459"/>
      <c r="F11" s="459"/>
      <c r="G11" s="459"/>
      <c r="H11" s="459"/>
      <c r="I11" s="459"/>
      <c r="J11" s="459"/>
      <c r="K11" s="459"/>
      <c r="L11" s="459"/>
      <c r="M11" s="459"/>
      <c r="N11" s="459"/>
      <c r="O11" s="459"/>
      <c r="P11" s="459"/>
      <c r="Q11" s="459"/>
      <c r="R11" s="459"/>
    </row>
    <row r="12" spans="2:18">
      <c r="B12" s="459"/>
      <c r="C12" s="459"/>
      <c r="D12" s="459"/>
      <c r="E12" s="459"/>
      <c r="F12" s="459"/>
      <c r="G12" s="459"/>
      <c r="H12" s="459"/>
      <c r="I12" s="459"/>
      <c r="J12" s="459"/>
      <c r="K12" s="459"/>
      <c r="L12" s="459"/>
      <c r="M12" s="459"/>
      <c r="N12" s="459"/>
      <c r="O12" s="459"/>
      <c r="P12" s="459"/>
      <c r="Q12" s="459"/>
      <c r="R12" s="459"/>
    </row>
    <row r="13" spans="2:18">
      <c r="B13" s="459"/>
      <c r="C13" s="459"/>
      <c r="D13" s="459"/>
      <c r="E13" s="459"/>
      <c r="F13" s="459"/>
      <c r="G13" s="459"/>
      <c r="H13" s="459"/>
      <c r="I13" s="459"/>
      <c r="J13" s="459"/>
      <c r="K13" s="459"/>
      <c r="L13" s="459"/>
      <c r="M13" s="459"/>
      <c r="N13" s="459"/>
      <c r="O13" s="459"/>
      <c r="P13" s="459"/>
      <c r="Q13" s="459"/>
      <c r="R13" s="459"/>
    </row>
    <row r="14" spans="2:18">
      <c r="B14" s="459"/>
      <c r="C14" s="459"/>
      <c r="D14" s="459"/>
      <c r="E14" s="459"/>
      <c r="F14" s="459"/>
      <c r="G14" s="459"/>
      <c r="H14" s="459"/>
      <c r="I14" s="459"/>
      <c r="J14" s="459"/>
      <c r="K14" s="459"/>
      <c r="L14" s="459"/>
      <c r="M14" s="459"/>
      <c r="N14" s="459"/>
      <c r="O14" s="459"/>
      <c r="P14" s="459"/>
      <c r="Q14" s="459"/>
      <c r="R14" s="459"/>
    </row>
    <row r="15" spans="2:18">
      <c r="B15" s="459"/>
      <c r="C15" s="459"/>
      <c r="D15" s="459"/>
      <c r="E15" s="459"/>
      <c r="F15" s="459"/>
      <c r="G15" s="459"/>
      <c r="H15" s="459"/>
      <c r="I15" s="459"/>
      <c r="J15" s="459"/>
      <c r="K15" s="459"/>
      <c r="L15" s="459"/>
      <c r="M15" s="459"/>
      <c r="N15" s="459"/>
      <c r="O15" s="459"/>
      <c r="P15" s="459"/>
      <c r="Q15" s="459"/>
      <c r="R15" s="459"/>
    </row>
    <row r="16" spans="2:18">
      <c r="B16" s="459"/>
      <c r="C16" s="459"/>
      <c r="D16" s="459"/>
      <c r="E16" s="459"/>
      <c r="F16" s="459"/>
      <c r="G16" s="459"/>
      <c r="H16" s="459"/>
      <c r="I16" s="459"/>
      <c r="J16" s="459"/>
      <c r="K16" s="459"/>
      <c r="L16" s="459"/>
      <c r="M16" s="459"/>
      <c r="N16" s="459"/>
      <c r="O16" s="459"/>
      <c r="P16" s="459"/>
      <c r="Q16" s="459"/>
      <c r="R16" s="459"/>
    </row>
    <row r="17" spans="2:18">
      <c r="B17" s="459"/>
      <c r="C17" s="459"/>
      <c r="D17" s="459"/>
      <c r="E17" s="459"/>
      <c r="F17" s="459"/>
      <c r="G17" s="459"/>
      <c r="H17" s="459"/>
      <c r="I17" s="459"/>
      <c r="J17" s="459"/>
      <c r="K17" s="459"/>
      <c r="L17" s="459"/>
      <c r="M17" s="459"/>
      <c r="N17" s="459"/>
      <c r="O17" s="459"/>
      <c r="P17" s="459"/>
      <c r="Q17" s="459"/>
      <c r="R17" s="459"/>
    </row>
    <row r="18" spans="2:18">
      <c r="B18" s="459"/>
      <c r="C18" s="459"/>
      <c r="D18" s="459"/>
      <c r="E18" s="459"/>
      <c r="F18" s="459"/>
      <c r="G18" s="459"/>
      <c r="H18" s="459"/>
      <c r="I18" s="459"/>
      <c r="J18" s="459"/>
      <c r="K18" s="459"/>
      <c r="L18" s="459"/>
      <c r="M18" s="459"/>
      <c r="N18" s="459"/>
      <c r="O18" s="459"/>
      <c r="P18" s="459"/>
      <c r="Q18" s="459"/>
      <c r="R18" s="459"/>
    </row>
    <row r="19" spans="2:18">
      <c r="B19" s="459"/>
      <c r="C19" s="459"/>
      <c r="D19" s="459"/>
      <c r="E19" s="459"/>
      <c r="F19" s="459"/>
      <c r="G19" s="459"/>
      <c r="H19" s="459"/>
      <c r="I19" s="459"/>
      <c r="J19" s="459"/>
      <c r="K19" s="459"/>
      <c r="L19" s="459"/>
      <c r="M19" s="459"/>
      <c r="N19" s="459"/>
      <c r="O19" s="459"/>
      <c r="P19" s="459"/>
      <c r="Q19" s="459"/>
      <c r="R19" s="459"/>
    </row>
    <row r="20" spans="2:18">
      <c r="B20" s="459"/>
      <c r="C20" s="459"/>
      <c r="D20" s="459"/>
      <c r="E20" s="459"/>
      <c r="F20" s="459"/>
      <c r="G20" s="459"/>
      <c r="H20" s="459"/>
      <c r="I20" s="459"/>
      <c r="J20" s="459"/>
      <c r="K20" s="459"/>
      <c r="L20" s="459"/>
      <c r="M20" s="459"/>
      <c r="N20" s="459"/>
      <c r="O20" s="459"/>
      <c r="P20" s="459"/>
      <c r="Q20" s="459"/>
      <c r="R20" s="459"/>
    </row>
    <row r="21" spans="2:18">
      <c r="B21" s="459"/>
      <c r="C21" s="459"/>
      <c r="D21" s="459"/>
      <c r="E21" s="459"/>
      <c r="F21" s="459"/>
      <c r="G21" s="459"/>
      <c r="H21" s="459"/>
      <c r="I21" s="459"/>
      <c r="J21" s="459"/>
      <c r="K21" s="459"/>
      <c r="L21" s="459"/>
      <c r="M21" s="459"/>
      <c r="N21" s="459"/>
      <c r="O21" s="459"/>
      <c r="P21" s="459"/>
      <c r="Q21" s="459"/>
      <c r="R21" s="459"/>
    </row>
    <row r="22" spans="2:18">
      <c r="B22" s="459"/>
      <c r="C22" s="459"/>
      <c r="D22" s="459"/>
      <c r="E22" s="459"/>
      <c r="F22" s="459"/>
      <c r="G22" s="459"/>
      <c r="H22" s="459"/>
      <c r="I22" s="459"/>
      <c r="J22" s="459"/>
      <c r="K22" s="459"/>
      <c r="L22" s="459"/>
      <c r="M22" s="459"/>
      <c r="N22" s="459"/>
      <c r="O22" s="459"/>
      <c r="P22" s="459"/>
      <c r="Q22" s="459"/>
      <c r="R22" s="459"/>
    </row>
    <row r="23" spans="2:18">
      <c r="B23" s="459"/>
      <c r="C23" s="459"/>
      <c r="D23" s="459"/>
      <c r="E23" s="459"/>
      <c r="F23" s="459"/>
      <c r="G23" s="459"/>
      <c r="H23" s="459"/>
      <c r="I23" s="459"/>
      <c r="J23" s="459"/>
      <c r="K23" s="459"/>
      <c r="L23" s="459"/>
      <c r="M23" s="459"/>
      <c r="N23" s="459"/>
      <c r="O23" s="459"/>
      <c r="P23" s="459"/>
      <c r="Q23" s="459"/>
      <c r="R23" s="459"/>
    </row>
    <row r="24" spans="2:18">
      <c r="B24" s="459"/>
      <c r="C24" s="459"/>
      <c r="D24" s="459"/>
      <c r="E24" s="459"/>
      <c r="F24" s="459"/>
      <c r="G24" s="459"/>
      <c r="H24" s="459"/>
      <c r="I24" s="459"/>
      <c r="J24" s="459"/>
      <c r="K24" s="459"/>
      <c r="L24" s="459"/>
      <c r="M24" s="459"/>
      <c r="N24" s="459"/>
      <c r="O24" s="459"/>
      <c r="P24" s="459"/>
      <c r="Q24" s="459"/>
      <c r="R24" s="459"/>
    </row>
    <row r="25" spans="2:18">
      <c r="B25" s="459"/>
      <c r="C25" s="459"/>
      <c r="D25" s="459"/>
      <c r="E25" s="459"/>
      <c r="F25" s="459"/>
      <c r="G25" s="459"/>
      <c r="H25" s="459"/>
      <c r="I25" s="459"/>
      <c r="J25" s="459"/>
      <c r="K25" s="459"/>
      <c r="L25" s="459"/>
      <c r="M25" s="459"/>
      <c r="N25" s="459"/>
      <c r="O25" s="459"/>
      <c r="P25" s="459"/>
      <c r="Q25" s="459"/>
      <c r="R25" s="459"/>
    </row>
    <row r="26" spans="2:18">
      <c r="B26" s="459"/>
      <c r="C26" s="459"/>
      <c r="D26" s="459"/>
      <c r="E26" s="459"/>
      <c r="F26" s="459"/>
      <c r="G26" s="459"/>
      <c r="H26" s="459"/>
      <c r="I26" s="459"/>
      <c r="J26" s="459"/>
      <c r="K26" s="459"/>
      <c r="L26" s="459"/>
      <c r="M26" s="459"/>
      <c r="N26" s="459"/>
      <c r="O26" s="459"/>
      <c r="P26" s="459"/>
      <c r="Q26" s="459"/>
      <c r="R26" s="459"/>
    </row>
    <row r="27" spans="2:18">
      <c r="B27" s="459"/>
      <c r="C27" s="459"/>
      <c r="D27" s="459"/>
      <c r="E27" s="459"/>
      <c r="F27" s="459"/>
      <c r="G27" s="459"/>
      <c r="H27" s="459"/>
      <c r="I27" s="459"/>
      <c r="J27" s="459"/>
      <c r="K27" s="459"/>
      <c r="L27" s="459"/>
      <c r="M27" s="459"/>
      <c r="N27" s="459"/>
      <c r="O27" s="459"/>
      <c r="P27" s="459"/>
      <c r="Q27" s="459"/>
      <c r="R27" s="459"/>
    </row>
    <row r="28" spans="2:18">
      <c r="B28" s="459"/>
      <c r="C28" s="459"/>
      <c r="D28" s="459"/>
      <c r="E28" s="459"/>
      <c r="F28" s="459"/>
      <c r="G28" s="459"/>
      <c r="H28" s="459"/>
      <c r="I28" s="459"/>
      <c r="J28" s="459"/>
      <c r="K28" s="459"/>
      <c r="L28" s="459"/>
      <c r="M28" s="459"/>
      <c r="N28" s="459"/>
      <c r="O28" s="459"/>
      <c r="P28" s="459"/>
      <c r="Q28" s="459"/>
      <c r="R28" s="459"/>
    </row>
    <row r="29" spans="2:18">
      <c r="B29" s="459"/>
      <c r="C29" s="459"/>
      <c r="D29" s="459"/>
      <c r="E29" s="459"/>
      <c r="F29" s="459"/>
      <c r="G29" s="459"/>
      <c r="H29" s="459"/>
      <c r="I29" s="459"/>
      <c r="J29" s="459"/>
      <c r="K29" s="459"/>
      <c r="L29" s="459"/>
      <c r="M29" s="459"/>
      <c r="N29" s="459"/>
      <c r="O29" s="459"/>
      <c r="P29" s="459"/>
      <c r="Q29" s="459"/>
      <c r="R29" s="459"/>
    </row>
    <row r="30" spans="2:18">
      <c r="B30" s="459"/>
      <c r="C30" s="459"/>
      <c r="D30" s="459"/>
      <c r="E30" s="459"/>
      <c r="F30" s="459"/>
      <c r="G30" s="459"/>
      <c r="H30" s="459"/>
      <c r="I30" s="459"/>
      <c r="J30" s="459"/>
      <c r="K30" s="459"/>
      <c r="L30" s="459"/>
      <c r="M30" s="459"/>
      <c r="N30" s="459"/>
      <c r="O30" s="459"/>
      <c r="P30" s="459"/>
      <c r="Q30" s="459"/>
      <c r="R30" s="459"/>
    </row>
    <row r="31" spans="2:18">
      <c r="B31" s="459"/>
      <c r="C31" s="459"/>
      <c r="D31" s="459"/>
      <c r="E31" s="459"/>
      <c r="F31" s="459"/>
      <c r="G31" s="459"/>
      <c r="H31" s="459"/>
      <c r="I31" s="459"/>
      <c r="J31" s="459"/>
      <c r="K31" s="459"/>
      <c r="L31" s="459"/>
      <c r="M31" s="459"/>
      <c r="N31" s="459"/>
      <c r="O31" s="459"/>
      <c r="P31" s="459"/>
      <c r="Q31" s="459"/>
      <c r="R31" s="459"/>
    </row>
    <row r="32" spans="2:18">
      <c r="B32" s="459"/>
      <c r="C32" s="459"/>
      <c r="D32" s="459"/>
      <c r="E32" s="459"/>
      <c r="F32" s="459"/>
      <c r="G32" s="459"/>
      <c r="H32" s="459"/>
      <c r="I32" s="459"/>
      <c r="J32" s="459"/>
      <c r="K32" s="459"/>
      <c r="L32" s="459"/>
      <c r="M32" s="459"/>
      <c r="N32" s="459"/>
      <c r="O32" s="459"/>
      <c r="P32" s="459"/>
      <c r="Q32" s="459"/>
      <c r="R32" s="459"/>
    </row>
    <row r="33" spans="2:18">
      <c r="B33" s="459"/>
      <c r="C33" s="459"/>
      <c r="D33" s="459"/>
      <c r="E33" s="459"/>
      <c r="F33" s="459"/>
      <c r="G33" s="459"/>
      <c r="H33" s="459"/>
      <c r="I33" s="459"/>
      <c r="J33" s="459"/>
      <c r="K33" s="459"/>
      <c r="L33" s="459"/>
      <c r="M33" s="459"/>
      <c r="N33" s="459"/>
      <c r="O33" s="459"/>
      <c r="P33" s="459"/>
      <c r="Q33" s="459"/>
      <c r="R33" s="459"/>
    </row>
    <row r="34" spans="2:18">
      <c r="B34" s="459"/>
      <c r="C34" s="459"/>
      <c r="D34" s="459"/>
      <c r="E34" s="459"/>
      <c r="F34" s="459"/>
      <c r="G34" s="459"/>
      <c r="H34" s="459"/>
      <c r="I34" s="459"/>
      <c r="J34" s="459"/>
      <c r="K34" s="459"/>
      <c r="L34" s="459"/>
      <c r="M34" s="459"/>
      <c r="N34" s="459"/>
      <c r="O34" s="459"/>
      <c r="P34" s="459"/>
      <c r="Q34" s="459"/>
      <c r="R34" s="459"/>
    </row>
    <row r="35" spans="2:18">
      <c r="B35" s="459"/>
      <c r="C35" s="459"/>
      <c r="D35" s="459"/>
      <c r="E35" s="459"/>
      <c r="F35" s="459"/>
      <c r="G35" s="459"/>
      <c r="H35" s="459"/>
      <c r="I35" s="459"/>
      <c r="J35" s="459"/>
      <c r="K35" s="459"/>
      <c r="L35" s="459"/>
      <c r="M35" s="459"/>
      <c r="N35" s="459"/>
      <c r="O35" s="459"/>
      <c r="P35" s="459"/>
      <c r="Q35" s="459"/>
      <c r="R35" s="459"/>
    </row>
    <row r="36" spans="2:18">
      <c r="B36" s="459"/>
      <c r="C36" s="459"/>
      <c r="D36" s="459"/>
      <c r="E36" s="459"/>
      <c r="F36" s="459"/>
      <c r="G36" s="459"/>
      <c r="H36" s="459"/>
      <c r="I36" s="459"/>
      <c r="J36" s="459"/>
      <c r="K36" s="459"/>
      <c r="L36" s="459"/>
      <c r="M36" s="459"/>
      <c r="N36" s="459"/>
      <c r="O36" s="459"/>
      <c r="P36" s="459"/>
      <c r="Q36" s="459"/>
      <c r="R36" s="459"/>
    </row>
    <row r="37" spans="2:18">
      <c r="B37" s="459"/>
      <c r="C37" s="459"/>
      <c r="D37" s="459"/>
      <c r="E37" s="459"/>
      <c r="F37" s="459"/>
      <c r="G37" s="459"/>
      <c r="H37" s="459"/>
      <c r="I37" s="459"/>
      <c r="J37" s="459"/>
      <c r="K37" s="459"/>
      <c r="L37" s="459"/>
      <c r="M37" s="459"/>
      <c r="N37" s="459"/>
      <c r="O37" s="459"/>
      <c r="P37" s="459"/>
      <c r="Q37" s="459"/>
      <c r="R37" s="459"/>
    </row>
    <row r="38" spans="2:18">
      <c r="B38" s="459"/>
      <c r="C38" s="459"/>
      <c r="D38" s="459"/>
      <c r="E38" s="459"/>
      <c r="F38" s="459"/>
      <c r="G38" s="459"/>
      <c r="H38" s="459"/>
      <c r="I38" s="459"/>
      <c r="J38" s="459"/>
      <c r="K38" s="459"/>
      <c r="L38" s="459"/>
      <c r="M38" s="459"/>
      <c r="N38" s="459"/>
      <c r="O38" s="459"/>
      <c r="P38" s="459"/>
      <c r="Q38" s="459"/>
      <c r="R38" s="459"/>
    </row>
    <row r="39" spans="2:18">
      <c r="B39" s="459"/>
      <c r="C39" s="459"/>
      <c r="D39" s="459"/>
      <c r="E39" s="459"/>
      <c r="F39" s="459"/>
      <c r="G39" s="459"/>
      <c r="H39" s="459"/>
      <c r="I39" s="459"/>
      <c r="J39" s="459"/>
      <c r="K39" s="459"/>
      <c r="L39" s="459"/>
      <c r="M39" s="459"/>
      <c r="N39" s="459"/>
      <c r="O39" s="459"/>
      <c r="P39" s="459"/>
      <c r="Q39" s="459"/>
      <c r="R39" s="459"/>
    </row>
    <row r="40" spans="2:18">
      <c r="B40" s="459"/>
      <c r="C40" s="459"/>
      <c r="D40" s="459"/>
      <c r="E40" s="459"/>
      <c r="F40" s="459"/>
      <c r="G40" s="459"/>
      <c r="H40" s="459"/>
      <c r="I40" s="459"/>
      <c r="J40" s="459"/>
      <c r="K40" s="459"/>
      <c r="L40" s="459"/>
      <c r="M40" s="459"/>
      <c r="N40" s="459"/>
      <c r="O40" s="459"/>
      <c r="P40" s="459"/>
      <c r="Q40" s="459"/>
      <c r="R40" s="459"/>
    </row>
    <row r="41" spans="2:18">
      <c r="B41" s="459"/>
      <c r="C41" s="459"/>
      <c r="D41" s="459"/>
      <c r="E41" s="459"/>
      <c r="F41" s="459"/>
      <c r="G41" s="459"/>
      <c r="H41" s="459"/>
      <c r="I41" s="459"/>
      <c r="J41" s="459"/>
      <c r="K41" s="459"/>
      <c r="L41" s="459"/>
      <c r="M41" s="459"/>
      <c r="N41" s="459"/>
      <c r="O41" s="459"/>
      <c r="P41" s="459"/>
      <c r="Q41" s="459"/>
      <c r="R41" s="459"/>
    </row>
    <row r="42" spans="2:18">
      <c r="B42" s="459"/>
      <c r="C42" s="459"/>
      <c r="D42" s="459"/>
      <c r="E42" s="459"/>
      <c r="F42" s="459"/>
      <c r="G42" s="459"/>
      <c r="H42" s="459"/>
      <c r="I42" s="459"/>
      <c r="J42" s="459"/>
      <c r="K42" s="459"/>
      <c r="L42" s="459"/>
      <c r="M42" s="459"/>
      <c r="N42" s="459"/>
      <c r="O42" s="459"/>
      <c r="P42" s="459"/>
      <c r="Q42" s="459"/>
      <c r="R42" s="459"/>
    </row>
    <row r="43" spans="2:18">
      <c r="B43" s="461"/>
      <c r="C43" s="461"/>
      <c r="D43" s="461"/>
      <c r="E43" s="461"/>
      <c r="F43" s="461"/>
      <c r="G43" s="461"/>
      <c r="H43" s="461"/>
      <c r="I43" s="461"/>
      <c r="J43" s="461"/>
      <c r="K43" s="461"/>
      <c r="L43" s="461"/>
      <c r="M43" s="461"/>
      <c r="N43" s="461"/>
      <c r="O43" s="461"/>
      <c r="P43" s="461"/>
      <c r="Q43" s="461"/>
      <c r="R43" s="461"/>
    </row>
    <row r="44" spans="2:18">
      <c r="B44" s="461"/>
      <c r="C44" s="461"/>
      <c r="D44" s="461"/>
      <c r="E44" s="461"/>
      <c r="F44" s="461"/>
      <c r="G44" s="461"/>
      <c r="H44" s="461"/>
      <c r="I44" s="461"/>
      <c r="J44" s="461"/>
      <c r="K44" s="461"/>
      <c r="L44" s="461"/>
      <c r="M44" s="461"/>
      <c r="N44" s="461"/>
      <c r="O44" s="461"/>
      <c r="P44" s="461"/>
      <c r="Q44" s="461"/>
      <c r="R44" s="461"/>
    </row>
    <row r="45" spans="2:18">
      <c r="B45" s="461"/>
      <c r="C45" s="461"/>
      <c r="D45" s="461"/>
      <c r="E45" s="461"/>
      <c r="F45" s="461"/>
      <c r="G45" s="461"/>
      <c r="H45" s="461"/>
      <c r="I45" s="461"/>
      <c r="J45" s="461"/>
      <c r="K45" s="461"/>
      <c r="L45" s="461"/>
      <c r="M45" s="461"/>
      <c r="N45" s="461"/>
      <c r="O45" s="461"/>
      <c r="P45" s="461"/>
      <c r="Q45" s="461"/>
      <c r="R45" s="46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1B184-A9E3-7446-91FA-CA61749CDDB7}">
  <sheetPr>
    <tabColor theme="9"/>
  </sheetPr>
  <dimension ref="A1:V87"/>
  <sheetViews>
    <sheetView topLeftCell="F1" workbookViewId="0">
      <selection activeCell="H16" sqref="H16"/>
    </sheetView>
  </sheetViews>
  <sheetFormatPr baseColWidth="10" defaultRowHeight="16"/>
  <cols>
    <col min="1" max="1" width="3.33203125" customWidth="1"/>
    <col min="4" max="4" width="14.83203125" bestFit="1" customWidth="1"/>
    <col min="5" max="5" width="12.33203125" bestFit="1" customWidth="1"/>
    <col min="6" max="6" width="50.5" bestFit="1" customWidth="1"/>
    <col min="10" max="10" width="11.6640625" customWidth="1"/>
  </cols>
  <sheetData>
    <row r="1" spans="1:22" ht="30">
      <c r="A1" s="278" t="s">
        <v>980</v>
      </c>
      <c r="B1" s="259"/>
      <c r="C1" s="259"/>
      <c r="D1" s="259"/>
      <c r="E1" s="259"/>
      <c r="F1" s="259"/>
      <c r="G1" s="260"/>
      <c r="H1" s="260"/>
      <c r="I1" s="259"/>
      <c r="J1" s="259"/>
      <c r="K1" s="259"/>
      <c r="L1" s="259"/>
      <c r="M1" s="259"/>
      <c r="N1" s="259"/>
      <c r="O1" s="259"/>
      <c r="P1" s="259"/>
      <c r="Q1" s="259"/>
      <c r="R1" s="259"/>
      <c r="S1" s="259"/>
      <c r="T1" s="259"/>
      <c r="U1" s="259"/>
      <c r="V1" s="260"/>
    </row>
    <row r="2" spans="1:22">
      <c r="A2" s="259"/>
      <c r="B2" s="259"/>
      <c r="C2" s="259"/>
      <c r="D2" s="259"/>
      <c r="E2" s="259"/>
      <c r="F2" s="259"/>
      <c r="G2" s="260"/>
      <c r="H2" s="260"/>
      <c r="I2" s="259"/>
      <c r="J2" s="259"/>
      <c r="K2" s="259"/>
      <c r="L2" s="259"/>
      <c r="M2" s="259"/>
      <c r="N2" s="259"/>
      <c r="O2" s="259"/>
      <c r="P2" s="259"/>
      <c r="Q2" s="259"/>
      <c r="R2" s="259"/>
      <c r="S2" s="259"/>
      <c r="T2" s="259"/>
      <c r="U2" s="259"/>
      <c r="V2" s="260"/>
    </row>
    <row r="3" spans="1:22">
      <c r="A3" s="259"/>
      <c r="B3" s="261" t="s">
        <v>1075</v>
      </c>
      <c r="C3" s="262"/>
      <c r="D3" s="262"/>
      <c r="E3" s="262"/>
      <c r="F3" s="262"/>
      <c r="G3" s="262"/>
      <c r="H3" s="262"/>
      <c r="I3" s="262"/>
      <c r="J3" s="262"/>
      <c r="K3" s="262"/>
      <c r="L3" s="259"/>
      <c r="M3" s="259"/>
      <c r="N3" s="259"/>
      <c r="O3" s="259"/>
      <c r="P3" s="259"/>
      <c r="Q3" s="259"/>
      <c r="R3" s="259"/>
      <c r="S3" s="259"/>
      <c r="T3" s="259"/>
      <c r="U3" s="259"/>
      <c r="V3" s="260"/>
    </row>
    <row r="4" spans="1:22">
      <c r="A4" s="259"/>
      <c r="B4" s="263"/>
      <c r="C4" s="264"/>
      <c r="D4" s="264" t="s">
        <v>1074</v>
      </c>
      <c r="E4" s="264" t="s">
        <v>1073</v>
      </c>
      <c r="F4" s="265" t="s">
        <v>1818</v>
      </c>
      <c r="G4" s="265" t="s">
        <v>1768</v>
      </c>
      <c r="H4" s="264" t="s">
        <v>1072</v>
      </c>
      <c r="I4" s="264" t="s">
        <v>1071</v>
      </c>
      <c r="J4" s="264" t="s">
        <v>1070</v>
      </c>
      <c r="K4" s="266" t="s">
        <v>1069</v>
      </c>
      <c r="L4" s="259"/>
      <c r="M4" s="259"/>
      <c r="N4" s="334" t="s">
        <v>1068</v>
      </c>
      <c r="O4" s="335"/>
      <c r="P4" s="336"/>
      <c r="Q4" s="336"/>
      <c r="R4" s="336"/>
      <c r="S4" s="336"/>
      <c r="T4" s="337"/>
      <c r="U4" s="259"/>
      <c r="V4" s="260"/>
    </row>
    <row r="5" spans="1:22">
      <c r="A5" s="259"/>
      <c r="B5" s="259" t="s">
        <v>980</v>
      </c>
      <c r="C5" s="259" t="s">
        <v>1819</v>
      </c>
      <c r="D5" s="259" t="s">
        <v>995</v>
      </c>
      <c r="E5" s="259" t="s">
        <v>2523</v>
      </c>
      <c r="F5" s="267" t="s">
        <v>54</v>
      </c>
      <c r="G5" s="267">
        <v>0</v>
      </c>
      <c r="H5" s="268">
        <v>-1</v>
      </c>
      <c r="I5" s="259" t="s">
        <v>1820</v>
      </c>
      <c r="J5" s="259" t="s">
        <v>1104</v>
      </c>
      <c r="K5" s="259"/>
      <c r="L5" s="259"/>
      <c r="M5" s="259"/>
      <c r="N5" s="338"/>
      <c r="O5" s="339"/>
      <c r="P5" s="339"/>
      <c r="Q5" s="339"/>
      <c r="R5" s="339"/>
      <c r="S5" s="339"/>
      <c r="T5" s="340"/>
      <c r="U5" s="259"/>
      <c r="V5" s="260"/>
    </row>
    <row r="6" spans="1:22">
      <c r="A6" s="259"/>
      <c r="B6" s="259"/>
      <c r="C6" s="259"/>
      <c r="D6" s="259"/>
      <c r="E6" s="259" t="s">
        <v>30</v>
      </c>
      <c r="F6" s="267" t="s">
        <v>55</v>
      </c>
      <c r="G6" s="267">
        <v>0</v>
      </c>
      <c r="H6" s="268">
        <v>-6</v>
      </c>
      <c r="I6" s="259" t="s">
        <v>1820</v>
      </c>
      <c r="J6" s="259" t="s">
        <v>1104</v>
      </c>
      <c r="K6" s="259"/>
      <c r="L6" s="259"/>
      <c r="M6" s="259"/>
      <c r="N6" s="410"/>
      <c r="O6" s="285"/>
      <c r="P6" s="285"/>
      <c r="Q6" s="285"/>
      <c r="R6" s="285"/>
      <c r="S6" s="285"/>
      <c r="T6" s="286"/>
      <c r="U6" s="259"/>
      <c r="V6" s="260"/>
    </row>
    <row r="7" spans="1:22">
      <c r="A7" s="259"/>
      <c r="B7" s="259"/>
      <c r="C7" s="259"/>
      <c r="D7" s="259" t="s">
        <v>30</v>
      </c>
      <c r="E7" s="259" t="s">
        <v>1014</v>
      </c>
      <c r="F7" s="267" t="s">
        <v>888</v>
      </c>
      <c r="G7" s="267">
        <v>36.4</v>
      </c>
      <c r="H7" s="259">
        <f>100-SUM(H8:H15)</f>
        <v>15.900000000000006</v>
      </c>
      <c r="I7" s="259" t="s">
        <v>928</v>
      </c>
      <c r="J7" s="259"/>
      <c r="K7" s="259" t="s">
        <v>2761</v>
      </c>
      <c r="L7" s="259"/>
      <c r="M7" s="259"/>
      <c r="N7" s="341" t="s">
        <v>1104</v>
      </c>
      <c r="O7" s="482" t="s">
        <v>2522</v>
      </c>
      <c r="P7" s="482"/>
      <c r="Q7" s="482"/>
      <c r="R7" s="482"/>
      <c r="S7" s="482"/>
      <c r="T7" s="286"/>
      <c r="U7" s="259"/>
      <c r="V7" s="260"/>
    </row>
    <row r="8" spans="1:22">
      <c r="A8" s="259"/>
      <c r="B8" s="259"/>
      <c r="C8" s="259"/>
      <c r="D8" s="259"/>
      <c r="E8" s="259" t="s">
        <v>1821</v>
      </c>
      <c r="F8" s="267" t="s">
        <v>889</v>
      </c>
      <c r="G8" s="267">
        <v>0.5</v>
      </c>
      <c r="H8" s="259">
        <v>0</v>
      </c>
      <c r="I8" s="259" t="s">
        <v>928</v>
      </c>
      <c r="J8" s="259"/>
      <c r="K8" s="259" t="s">
        <v>2755</v>
      </c>
      <c r="L8" s="259"/>
      <c r="M8" s="259"/>
      <c r="N8" s="341"/>
      <c r="O8" s="482"/>
      <c r="P8" s="482"/>
      <c r="Q8" s="482"/>
      <c r="R8" s="482"/>
      <c r="S8" s="482"/>
      <c r="T8" s="286"/>
      <c r="U8" s="259"/>
      <c r="V8" s="260"/>
    </row>
    <row r="9" spans="1:22">
      <c r="A9" s="259"/>
      <c r="B9" s="259"/>
      <c r="C9" s="259"/>
      <c r="D9" s="259"/>
      <c r="E9" s="259" t="s">
        <v>1011</v>
      </c>
      <c r="F9" s="267" t="s">
        <v>890</v>
      </c>
      <c r="G9" s="267">
        <v>4.2</v>
      </c>
      <c r="H9" s="259">
        <v>0</v>
      </c>
      <c r="I9" s="259" t="s">
        <v>928</v>
      </c>
      <c r="J9" s="259"/>
      <c r="K9" s="259" t="s">
        <v>2754</v>
      </c>
      <c r="L9" s="259"/>
      <c r="M9" s="259"/>
      <c r="N9" s="341"/>
      <c r="O9" s="288"/>
      <c r="P9" s="288"/>
      <c r="Q9" s="288"/>
      <c r="R9" s="288"/>
      <c r="S9" s="288"/>
      <c r="T9" s="286"/>
      <c r="U9" s="259"/>
      <c r="V9" s="260"/>
    </row>
    <row r="10" spans="1:22">
      <c r="A10" s="259"/>
      <c r="B10" s="259"/>
      <c r="C10" s="259"/>
      <c r="D10" s="259"/>
      <c r="E10" s="259" t="s">
        <v>1822</v>
      </c>
      <c r="F10" s="267" t="s">
        <v>891</v>
      </c>
      <c r="G10" s="267">
        <v>0</v>
      </c>
      <c r="H10" s="259">
        <v>0</v>
      </c>
      <c r="I10" s="259" t="s">
        <v>928</v>
      </c>
      <c r="J10" s="259"/>
      <c r="K10" s="311" t="s">
        <v>2690</v>
      </c>
      <c r="L10" s="259"/>
      <c r="M10" s="259"/>
      <c r="N10" s="341"/>
      <c r="O10" s="342" t="s">
        <v>2762</v>
      </c>
      <c r="P10" s="288"/>
      <c r="Q10" s="288"/>
      <c r="R10" s="288"/>
      <c r="S10" s="288"/>
      <c r="T10" s="286"/>
      <c r="U10" s="259"/>
      <c r="V10" s="260"/>
    </row>
    <row r="11" spans="1:22">
      <c r="A11" s="259"/>
      <c r="B11" s="259"/>
      <c r="C11" s="259"/>
      <c r="D11" s="259"/>
      <c r="E11" s="259" t="s">
        <v>1823</v>
      </c>
      <c r="F11" s="267" t="s">
        <v>892</v>
      </c>
      <c r="G11" s="267">
        <v>0</v>
      </c>
      <c r="H11" s="259">
        <v>0</v>
      </c>
      <c r="I11" s="259" t="s">
        <v>928</v>
      </c>
      <c r="J11" s="260"/>
      <c r="K11" s="311" t="s">
        <v>2690</v>
      </c>
      <c r="L11" s="259"/>
      <c r="M11" s="259"/>
      <c r="N11" s="341"/>
      <c r="O11" s="285"/>
      <c r="P11" s="285"/>
      <c r="Q11" s="285"/>
      <c r="R11" s="285"/>
      <c r="S11" s="288"/>
      <c r="T11" s="286"/>
      <c r="U11" s="259"/>
      <c r="V11" s="260"/>
    </row>
    <row r="12" spans="1:22">
      <c r="A12" s="259"/>
      <c r="B12" s="259"/>
      <c r="C12" s="259"/>
      <c r="D12" s="259"/>
      <c r="E12" s="259" t="s">
        <v>1824</v>
      </c>
      <c r="F12" s="270" t="s">
        <v>893</v>
      </c>
      <c r="G12" s="270">
        <v>5.9</v>
      </c>
      <c r="H12" s="268">
        <f>G12*2</f>
        <v>11.8</v>
      </c>
      <c r="I12" s="259" t="s">
        <v>928</v>
      </c>
      <c r="J12" s="259" t="s">
        <v>1061</v>
      </c>
      <c r="K12" s="259"/>
      <c r="L12" s="259"/>
      <c r="M12" s="259"/>
      <c r="N12" s="341"/>
      <c r="O12" s="285" t="s">
        <v>2732</v>
      </c>
      <c r="P12" s="285"/>
      <c r="Q12" s="285"/>
      <c r="R12" s="285"/>
      <c r="S12" s="288"/>
      <c r="T12" s="286"/>
      <c r="U12" s="259"/>
      <c r="V12" s="260"/>
    </row>
    <row r="13" spans="1:22">
      <c r="A13" s="259"/>
      <c r="B13" s="259"/>
      <c r="C13" s="259"/>
      <c r="D13" s="259"/>
      <c r="E13" s="259" t="s">
        <v>1010</v>
      </c>
      <c r="F13" s="270" t="s">
        <v>2415</v>
      </c>
      <c r="G13" s="270">
        <v>3</v>
      </c>
      <c r="H13" s="268">
        <v>20</v>
      </c>
      <c r="I13" s="259" t="s">
        <v>928</v>
      </c>
      <c r="J13" s="259"/>
      <c r="K13" s="259" t="s">
        <v>2761</v>
      </c>
      <c r="L13" s="259"/>
      <c r="M13" s="259"/>
      <c r="N13" s="341"/>
      <c r="O13" s="285"/>
      <c r="P13" s="285"/>
      <c r="Q13" s="285"/>
      <c r="R13" s="285"/>
      <c r="S13" s="288"/>
      <c r="T13" s="286"/>
      <c r="U13" s="259"/>
      <c r="V13" s="260"/>
    </row>
    <row r="14" spans="1:22">
      <c r="A14" s="259"/>
      <c r="B14" s="259"/>
      <c r="C14" s="259"/>
      <c r="D14" s="259"/>
      <c r="E14" s="259" t="s">
        <v>2447</v>
      </c>
      <c r="F14" s="270" t="s">
        <v>2416</v>
      </c>
      <c r="G14" s="270">
        <v>52.3</v>
      </c>
      <c r="H14" s="268">
        <f>G14</f>
        <v>52.3</v>
      </c>
      <c r="I14" s="259" t="s">
        <v>928</v>
      </c>
      <c r="J14" s="259"/>
      <c r="K14" s="311" t="s">
        <v>2690</v>
      </c>
      <c r="L14" s="259"/>
      <c r="M14" s="259"/>
      <c r="N14" s="341"/>
      <c r="O14" s="260"/>
      <c r="P14" s="432">
        <v>2019</v>
      </c>
      <c r="Q14" s="285">
        <v>2030</v>
      </c>
      <c r="R14" s="285"/>
      <c r="S14" s="288"/>
      <c r="T14" s="286"/>
      <c r="U14" s="259"/>
      <c r="V14" s="260"/>
    </row>
    <row r="15" spans="1:22">
      <c r="A15" s="259"/>
      <c r="B15" s="426"/>
      <c r="C15" s="260"/>
      <c r="D15" s="260"/>
      <c r="E15" s="259" t="s">
        <v>2010</v>
      </c>
      <c r="F15" s="270" t="s">
        <v>2417</v>
      </c>
      <c r="G15" s="270">
        <v>0</v>
      </c>
      <c r="H15" s="268">
        <f>G15</f>
        <v>0</v>
      </c>
      <c r="I15" s="259" t="s">
        <v>928</v>
      </c>
      <c r="J15" s="259"/>
      <c r="K15" s="311" t="s">
        <v>2690</v>
      </c>
      <c r="L15" s="259"/>
      <c r="M15" s="259"/>
      <c r="N15" s="341"/>
      <c r="O15" s="285"/>
      <c r="P15" s="432">
        <f>Tabel_38b_Landbouw_Factoren_VV!E4+((Tabel_38b_Landbouw_Factoren_VV!F4-Tabel_38b_Landbouw_Factoren_VV!E4)/5)*4</f>
        <v>9.92</v>
      </c>
      <c r="Q15" s="285">
        <f>Tabel_38b_Landbouw_Factoren_VV!I4</f>
        <v>9.6</v>
      </c>
      <c r="R15" s="368">
        <f>(Q15/P15)-1</f>
        <v>-3.2258064516129115E-2</v>
      </c>
      <c r="S15" s="288"/>
      <c r="T15" s="286"/>
      <c r="U15" s="259"/>
      <c r="V15" s="260"/>
    </row>
    <row r="16" spans="1:22">
      <c r="A16" s="259"/>
      <c r="B16" s="260"/>
      <c r="C16" s="260"/>
      <c r="D16" s="260"/>
      <c r="E16" s="260"/>
      <c r="F16" s="260"/>
      <c r="G16" s="260"/>
      <c r="H16" s="260"/>
      <c r="I16" s="260"/>
      <c r="J16" s="260"/>
      <c r="K16" s="259"/>
      <c r="L16" s="259"/>
      <c r="M16" s="259"/>
      <c r="N16" s="341"/>
      <c r="O16" s="285"/>
      <c r="P16" s="285"/>
      <c r="Q16" s="285"/>
      <c r="R16" s="285"/>
      <c r="S16" s="285"/>
      <c r="T16" s="286"/>
      <c r="U16" s="259"/>
      <c r="V16" s="260"/>
    </row>
    <row r="17" spans="1:22">
      <c r="A17" s="259"/>
      <c r="B17" s="309"/>
      <c r="C17" s="309"/>
      <c r="D17" s="260"/>
      <c r="E17" s="260"/>
      <c r="F17" s="260"/>
      <c r="G17" s="260"/>
      <c r="H17" s="260"/>
      <c r="I17" s="260"/>
      <c r="J17" s="260"/>
      <c r="K17" s="259"/>
      <c r="L17" s="259"/>
      <c r="M17" s="259"/>
      <c r="N17" s="341" t="s">
        <v>1061</v>
      </c>
      <c r="O17" s="285" t="s">
        <v>2730</v>
      </c>
      <c r="P17" s="285"/>
      <c r="Q17" s="285"/>
      <c r="R17" s="285"/>
      <c r="S17" s="285"/>
      <c r="T17" s="286"/>
      <c r="U17" s="259"/>
      <c r="V17" s="260"/>
    </row>
    <row r="18" spans="1:22">
      <c r="A18" s="259"/>
      <c r="B18" s="260"/>
      <c r="C18" s="260"/>
      <c r="D18" s="260"/>
      <c r="E18" s="260"/>
      <c r="F18" s="260"/>
      <c r="G18" s="260"/>
      <c r="H18" s="260"/>
      <c r="I18" s="260"/>
      <c r="J18" s="260"/>
      <c r="K18" s="259"/>
      <c r="L18" s="259"/>
      <c r="M18" s="259"/>
      <c r="N18" s="341"/>
      <c r="O18" s="285"/>
      <c r="P18" s="285"/>
      <c r="Q18" s="285"/>
      <c r="R18" s="285"/>
      <c r="S18" s="285"/>
      <c r="T18" s="286"/>
      <c r="U18" s="259"/>
      <c r="V18" s="260"/>
    </row>
    <row r="19" spans="1:22">
      <c r="A19" s="259"/>
      <c r="B19" s="260"/>
      <c r="C19" s="260"/>
      <c r="D19" s="260"/>
      <c r="E19" s="260"/>
      <c r="F19" s="260"/>
      <c r="G19" s="260"/>
      <c r="H19" s="260"/>
      <c r="I19" s="260"/>
      <c r="J19" s="260"/>
      <c r="K19" s="259"/>
      <c r="L19" s="259"/>
      <c r="M19" s="259"/>
      <c r="N19" s="341"/>
      <c r="O19" s="432"/>
      <c r="P19" s="285">
        <v>2019</v>
      </c>
      <c r="Q19" s="285">
        <v>2030</v>
      </c>
      <c r="R19" s="285"/>
      <c r="S19" s="285"/>
      <c r="T19" s="286"/>
      <c r="U19" s="259"/>
      <c r="V19" s="260"/>
    </row>
    <row r="20" spans="1:22">
      <c r="A20" s="259"/>
      <c r="B20" s="260"/>
      <c r="C20" s="260"/>
      <c r="D20" s="260"/>
      <c r="E20" s="260"/>
      <c r="F20" s="260"/>
      <c r="G20" s="260"/>
      <c r="H20" s="260"/>
      <c r="I20" s="260"/>
      <c r="J20" s="259"/>
      <c r="K20" s="259"/>
      <c r="L20" s="259"/>
      <c r="M20" s="259"/>
      <c r="N20" s="341"/>
      <c r="O20" s="285" t="s">
        <v>2731</v>
      </c>
      <c r="P20" s="300">
        <f>'EB 2019 KEV'!J31</f>
        <v>6</v>
      </c>
      <c r="Q20" s="300">
        <f>'EB 2030 KEV'!J31</f>
        <v>12</v>
      </c>
      <c r="R20" s="415">
        <f>Q20/P20</f>
        <v>2</v>
      </c>
      <c r="S20" s="285"/>
      <c r="T20" s="286"/>
      <c r="U20" s="259"/>
      <c r="V20" s="260"/>
    </row>
    <row r="21" spans="1:22">
      <c r="A21" s="259"/>
      <c r="B21" s="260"/>
      <c r="C21" s="260"/>
      <c r="D21" s="260"/>
      <c r="E21" s="260"/>
      <c r="F21" s="433"/>
      <c r="G21" s="428"/>
      <c r="H21" s="260"/>
      <c r="I21" s="260"/>
      <c r="J21" s="259"/>
      <c r="K21" s="259"/>
      <c r="L21" s="259"/>
      <c r="M21" s="259"/>
      <c r="N21" s="410"/>
      <c r="O21" s="285" t="s">
        <v>2526</v>
      </c>
      <c r="P21" s="300">
        <f>'EB 2019 KEV'!J25</f>
        <v>3</v>
      </c>
      <c r="Q21" s="300">
        <f>'EB 2030 KEV'!J25</f>
        <v>5</v>
      </c>
      <c r="R21" s="415">
        <f>Q21/P21</f>
        <v>1.6666666666666667</v>
      </c>
      <c r="S21" s="285"/>
      <c r="T21" s="286"/>
      <c r="U21" s="259"/>
      <c r="V21" s="260"/>
    </row>
    <row r="22" spans="1:22">
      <c r="A22" s="259"/>
      <c r="B22" s="260"/>
      <c r="C22" s="260"/>
      <c r="D22" s="260"/>
      <c r="E22" s="260"/>
      <c r="F22" s="433"/>
      <c r="G22" s="260"/>
      <c r="H22" s="260"/>
      <c r="I22" s="260"/>
      <c r="J22" s="259"/>
      <c r="K22" s="259"/>
      <c r="L22" s="259"/>
      <c r="M22" s="259"/>
      <c r="N22" s="427"/>
      <c r="O22" s="303"/>
      <c r="P22" s="303"/>
      <c r="Q22" s="303"/>
      <c r="R22" s="303"/>
      <c r="S22" s="303"/>
      <c r="T22" s="420"/>
      <c r="U22" s="259"/>
      <c r="V22" s="260"/>
    </row>
    <row r="23" spans="1:22">
      <c r="A23" s="259"/>
      <c r="B23" s="260"/>
      <c r="C23" s="260"/>
      <c r="D23" s="260"/>
      <c r="E23" s="260"/>
      <c r="F23" s="260"/>
      <c r="G23" s="260"/>
      <c r="H23" s="260"/>
      <c r="I23" s="260"/>
      <c r="J23" s="259"/>
      <c r="K23" s="259"/>
      <c r="L23" s="259"/>
      <c r="M23" s="259"/>
      <c r="N23" s="260"/>
      <c r="O23" s="260"/>
      <c r="P23" s="260"/>
      <c r="Q23" s="260"/>
      <c r="R23" s="260"/>
      <c r="S23" s="260"/>
      <c r="T23" s="260"/>
      <c r="U23" s="259"/>
      <c r="V23" s="260"/>
    </row>
    <row r="24" spans="1:22">
      <c r="A24" s="259"/>
      <c r="B24" s="260"/>
      <c r="C24" s="260"/>
      <c r="D24" s="260"/>
      <c r="E24" s="260"/>
      <c r="F24" s="260"/>
      <c r="G24" s="260"/>
      <c r="H24" s="260"/>
      <c r="I24" s="260"/>
      <c r="J24" s="259"/>
      <c r="K24" s="259"/>
      <c r="L24" s="259"/>
      <c r="M24" s="259"/>
      <c r="N24" s="260"/>
      <c r="O24" s="260"/>
      <c r="P24" s="260"/>
      <c r="Q24" s="260"/>
      <c r="R24" s="260"/>
      <c r="S24" s="260"/>
      <c r="T24" s="260"/>
      <c r="U24" s="259"/>
      <c r="V24" s="260"/>
    </row>
    <row r="25" spans="1:22">
      <c r="A25" s="259"/>
      <c r="B25" s="260"/>
      <c r="C25" s="260"/>
      <c r="D25" s="260"/>
      <c r="E25" s="260"/>
      <c r="F25" s="260"/>
      <c r="G25" s="260"/>
      <c r="H25" s="260"/>
      <c r="I25" s="260"/>
      <c r="J25" s="259"/>
      <c r="K25" s="259"/>
      <c r="L25" s="259"/>
      <c r="M25" s="259"/>
      <c r="N25" s="260"/>
      <c r="O25" s="260"/>
      <c r="P25" s="260"/>
      <c r="Q25" s="260"/>
      <c r="R25" s="260"/>
      <c r="S25" s="260"/>
      <c r="T25" s="260"/>
      <c r="U25" s="259"/>
      <c r="V25" s="260"/>
    </row>
    <row r="26" spans="1:22">
      <c r="A26" s="259"/>
      <c r="B26" s="260"/>
      <c r="C26" s="260"/>
      <c r="D26" s="260"/>
      <c r="E26" s="260"/>
      <c r="F26" s="260"/>
      <c r="G26" s="260"/>
      <c r="H26" s="260"/>
      <c r="I26" s="260"/>
      <c r="J26" s="259"/>
      <c r="K26" s="259"/>
      <c r="L26" s="259"/>
      <c r="M26" s="259"/>
      <c r="N26" s="260"/>
      <c r="O26" s="260"/>
      <c r="P26" s="260"/>
      <c r="Q26" s="260"/>
      <c r="R26" s="260"/>
      <c r="S26" s="260"/>
      <c r="T26" s="260"/>
      <c r="U26" s="259"/>
      <c r="V26" s="260"/>
    </row>
    <row r="27" spans="1:22">
      <c r="A27" s="259"/>
      <c r="B27" s="260"/>
      <c r="C27" s="260"/>
      <c r="D27" s="260"/>
      <c r="E27" s="260"/>
      <c r="F27" s="260"/>
      <c r="G27" s="260"/>
      <c r="H27" s="260"/>
      <c r="I27" s="260"/>
      <c r="J27" s="259"/>
      <c r="K27" s="259"/>
      <c r="L27" s="259"/>
      <c r="M27" s="259"/>
      <c r="N27" s="260"/>
      <c r="O27" s="260"/>
      <c r="P27" s="260"/>
      <c r="Q27" s="260"/>
      <c r="R27" s="260"/>
      <c r="S27" s="260"/>
      <c r="T27" s="260"/>
      <c r="U27" s="259"/>
      <c r="V27" s="260"/>
    </row>
    <row r="28" spans="1:22">
      <c r="A28" s="259"/>
      <c r="B28" s="260"/>
      <c r="C28" s="260"/>
      <c r="D28" s="260"/>
      <c r="E28" s="260"/>
      <c r="F28" s="260"/>
      <c r="G28" s="260"/>
      <c r="H28" s="260"/>
      <c r="I28" s="260"/>
      <c r="J28" s="259"/>
      <c r="K28" s="259"/>
      <c r="L28" s="259"/>
      <c r="M28" s="259"/>
      <c r="N28" s="260"/>
      <c r="O28" s="260"/>
      <c r="P28" s="260"/>
      <c r="Q28" s="260"/>
      <c r="R28" s="260"/>
      <c r="S28" s="260"/>
      <c r="T28" s="260"/>
      <c r="U28" s="259"/>
      <c r="V28" s="260"/>
    </row>
    <row r="29" spans="1:22">
      <c r="A29" s="259"/>
      <c r="B29" s="259"/>
      <c r="C29" s="259"/>
      <c r="D29" s="259"/>
      <c r="E29" s="259"/>
      <c r="F29" s="259"/>
      <c r="G29" s="259"/>
      <c r="H29" s="259"/>
      <c r="I29" s="259"/>
      <c r="J29" s="259"/>
      <c r="K29" s="259"/>
      <c r="L29" s="259"/>
      <c r="M29" s="259"/>
      <c r="N29" s="260"/>
      <c r="O29" s="260"/>
      <c r="P29" s="260"/>
      <c r="Q29" s="260"/>
      <c r="R29" s="260"/>
      <c r="S29" s="260"/>
      <c r="T29" s="260"/>
      <c r="U29" s="259"/>
      <c r="V29" s="260"/>
    </row>
    <row r="30" spans="1:22">
      <c r="A30" s="259"/>
      <c r="B30" s="259"/>
      <c r="C30" s="259"/>
      <c r="D30" s="259"/>
      <c r="E30" s="259"/>
      <c r="F30" s="259"/>
      <c r="G30" s="259"/>
      <c r="H30" s="259"/>
      <c r="I30" s="259"/>
      <c r="J30" s="259"/>
      <c r="K30" s="259"/>
      <c r="L30" s="259"/>
      <c r="M30" s="259"/>
      <c r="N30" s="260"/>
      <c r="O30" s="260"/>
      <c r="P30" s="260"/>
      <c r="Q30" s="260"/>
      <c r="R30" s="260"/>
      <c r="S30" s="260"/>
      <c r="T30" s="260"/>
      <c r="U30" s="259"/>
      <c r="V30" s="260"/>
    </row>
    <row r="31" spans="1:22">
      <c r="A31" s="259"/>
      <c r="B31" s="259"/>
      <c r="C31" s="259"/>
      <c r="D31" s="259"/>
      <c r="E31" s="259"/>
      <c r="F31" s="259"/>
      <c r="G31" s="259"/>
      <c r="H31" s="259"/>
      <c r="I31" s="259"/>
      <c r="J31" s="259"/>
      <c r="K31" s="259"/>
      <c r="L31" s="259"/>
      <c r="M31" s="259"/>
      <c r="N31" s="260"/>
      <c r="O31" s="260"/>
      <c r="P31" s="260"/>
      <c r="Q31" s="260"/>
      <c r="R31" s="260"/>
      <c r="S31" s="260"/>
      <c r="T31" s="260"/>
      <c r="U31" s="259"/>
      <c r="V31" s="260"/>
    </row>
    <row r="32" spans="1:22">
      <c r="A32" s="259"/>
      <c r="B32" s="259"/>
      <c r="C32" s="259"/>
      <c r="D32" s="259"/>
      <c r="E32" s="259"/>
      <c r="F32" s="259"/>
      <c r="G32" s="259"/>
      <c r="H32" s="259"/>
      <c r="I32" s="259"/>
      <c r="J32" s="259"/>
      <c r="K32" s="259"/>
      <c r="L32" s="259"/>
      <c r="M32" s="259"/>
      <c r="N32" s="260"/>
      <c r="O32" s="260"/>
      <c r="P32" s="260"/>
      <c r="Q32" s="260"/>
      <c r="R32" s="260"/>
      <c r="S32" s="260"/>
      <c r="T32" s="260"/>
      <c r="U32" s="259"/>
      <c r="V32" s="260"/>
    </row>
    <row r="33" spans="1:22">
      <c r="A33" s="259"/>
      <c r="B33" s="259"/>
      <c r="C33" s="259"/>
      <c r="D33" s="259"/>
      <c r="E33" s="259"/>
      <c r="F33" s="259"/>
      <c r="G33" s="259"/>
      <c r="H33" s="259"/>
      <c r="I33" s="259"/>
      <c r="J33" s="259"/>
      <c r="K33" s="259"/>
      <c r="L33" s="259"/>
      <c r="M33" s="259"/>
      <c r="N33" s="260"/>
      <c r="O33" s="260"/>
      <c r="P33" s="260"/>
      <c r="Q33" s="260"/>
      <c r="R33" s="260"/>
      <c r="S33" s="260"/>
      <c r="T33" s="260"/>
      <c r="U33" s="259"/>
      <c r="V33" s="260"/>
    </row>
    <row r="34" spans="1:22">
      <c r="A34" s="259"/>
      <c r="B34" s="259"/>
      <c r="C34" s="259"/>
      <c r="D34" s="259"/>
      <c r="E34" s="259"/>
      <c r="F34" s="259"/>
      <c r="G34" s="259"/>
      <c r="H34" s="259"/>
      <c r="I34" s="259"/>
      <c r="J34" s="259"/>
      <c r="K34" s="259"/>
      <c r="L34" s="259"/>
      <c r="M34" s="259"/>
      <c r="N34" s="260"/>
      <c r="O34" s="260"/>
      <c r="P34" s="260"/>
      <c r="Q34" s="260"/>
      <c r="R34" s="260"/>
      <c r="S34" s="260"/>
      <c r="T34" s="260"/>
      <c r="U34" s="259"/>
      <c r="V34" s="260"/>
    </row>
    <row r="35" spans="1:22">
      <c r="A35" s="259"/>
      <c r="B35" s="259"/>
      <c r="C35" s="259"/>
      <c r="D35" s="259"/>
      <c r="E35" s="259"/>
      <c r="F35" s="259"/>
      <c r="G35" s="259"/>
      <c r="H35" s="259"/>
      <c r="I35" s="259"/>
      <c r="J35" s="259"/>
      <c r="K35" s="259"/>
      <c r="L35" s="259"/>
      <c r="M35" s="259"/>
      <c r="N35" s="260"/>
      <c r="O35" s="260"/>
      <c r="P35" s="260"/>
      <c r="Q35" s="260"/>
      <c r="R35" s="260"/>
      <c r="S35" s="260"/>
      <c r="T35" s="260"/>
      <c r="U35" s="259"/>
      <c r="V35" s="260"/>
    </row>
    <row r="36" spans="1:22">
      <c r="A36" s="259"/>
      <c r="B36" s="259"/>
      <c r="C36" s="259"/>
      <c r="D36" s="259"/>
      <c r="E36" s="259"/>
      <c r="F36" s="259"/>
      <c r="G36" s="259"/>
      <c r="H36" s="259"/>
      <c r="I36" s="259"/>
      <c r="J36" s="259"/>
      <c r="K36" s="259"/>
      <c r="L36" s="259"/>
      <c r="M36" s="259"/>
      <c r="N36" s="260"/>
      <c r="O36" s="260"/>
      <c r="P36" s="260"/>
      <c r="Q36" s="260"/>
      <c r="R36" s="260"/>
      <c r="S36" s="260"/>
      <c r="T36" s="260"/>
      <c r="U36" s="259"/>
      <c r="V36" s="260"/>
    </row>
    <row r="37" spans="1:22">
      <c r="A37" s="259"/>
      <c r="B37" s="259"/>
      <c r="C37" s="259"/>
      <c r="D37" s="259"/>
      <c r="E37" s="259"/>
      <c r="F37" s="259"/>
      <c r="G37" s="259"/>
      <c r="H37" s="259"/>
      <c r="I37" s="259"/>
      <c r="J37" s="259"/>
      <c r="K37" s="259"/>
      <c r="L37" s="259"/>
      <c r="M37" s="259"/>
      <c r="U37" s="259"/>
      <c r="V37" s="260"/>
    </row>
    <row r="38" spans="1:22">
      <c r="A38" s="259"/>
      <c r="B38" s="259"/>
      <c r="C38" s="259"/>
      <c r="D38" s="259"/>
      <c r="E38" s="259"/>
      <c r="F38" s="259"/>
      <c r="G38" s="259"/>
      <c r="H38" s="259"/>
      <c r="I38" s="259"/>
      <c r="J38" s="259"/>
      <c r="K38" s="259"/>
      <c r="L38" s="259"/>
      <c r="M38" s="259"/>
      <c r="U38" s="259"/>
      <c r="V38" s="260"/>
    </row>
    <row r="39" spans="1:22">
      <c r="A39" s="259"/>
      <c r="B39" s="259"/>
      <c r="C39" s="259"/>
      <c r="D39" s="259"/>
      <c r="E39" s="259"/>
      <c r="F39" s="259"/>
      <c r="G39" s="259"/>
      <c r="H39" s="259"/>
      <c r="I39" s="259"/>
      <c r="J39" s="259"/>
      <c r="K39" s="259"/>
      <c r="L39" s="259"/>
      <c r="M39" s="259"/>
      <c r="U39" s="259"/>
      <c r="V39" s="260"/>
    </row>
    <row r="40" spans="1:22">
      <c r="A40" s="61"/>
      <c r="B40" s="61"/>
      <c r="C40" s="61"/>
      <c r="D40" s="61"/>
      <c r="E40" s="61"/>
      <c r="F40" s="61"/>
      <c r="G40" s="61"/>
      <c r="H40" s="61"/>
      <c r="I40" s="61"/>
      <c r="J40" s="61"/>
      <c r="K40" s="61"/>
      <c r="L40" s="61"/>
      <c r="M40" s="61"/>
      <c r="U40" s="61"/>
    </row>
    <row r="41" spans="1:22">
      <c r="A41" s="61"/>
      <c r="B41" s="61"/>
      <c r="C41" s="61"/>
      <c r="D41" s="61"/>
      <c r="E41" s="61"/>
      <c r="F41" s="61"/>
      <c r="G41" s="61"/>
      <c r="H41" s="61"/>
      <c r="I41" s="61"/>
      <c r="J41" s="61"/>
      <c r="K41" s="61"/>
      <c r="L41" s="61"/>
      <c r="M41" s="61"/>
      <c r="U41" s="61"/>
    </row>
    <row r="42" spans="1:22">
      <c r="A42" s="61"/>
      <c r="B42" s="61"/>
      <c r="C42" s="61"/>
      <c r="D42" s="61"/>
      <c r="E42" s="61"/>
      <c r="F42" s="61"/>
      <c r="G42" s="61"/>
      <c r="H42" s="61"/>
      <c r="I42" s="61"/>
      <c r="J42" s="61"/>
      <c r="K42" s="61"/>
      <c r="L42" s="61"/>
      <c r="M42" s="61"/>
      <c r="U42" s="61"/>
    </row>
    <row r="43" spans="1:22">
      <c r="A43" s="61"/>
      <c r="B43" s="61"/>
      <c r="C43" s="61"/>
      <c r="D43" s="61"/>
      <c r="E43" s="61"/>
      <c r="F43" s="61"/>
      <c r="G43" s="61"/>
      <c r="H43" s="61"/>
      <c r="I43" s="61"/>
      <c r="J43" s="61"/>
      <c r="K43" s="61"/>
      <c r="L43" s="61"/>
      <c r="M43" s="61"/>
      <c r="U43" s="61"/>
    </row>
    <row r="44" spans="1:22">
      <c r="A44" s="61"/>
      <c r="B44" s="61"/>
      <c r="C44" s="61"/>
      <c r="D44" s="61"/>
      <c r="E44" s="61"/>
      <c r="F44" s="61"/>
      <c r="G44" s="61"/>
      <c r="H44" s="61"/>
      <c r="I44" s="61"/>
      <c r="J44" s="61"/>
      <c r="K44" s="61"/>
      <c r="L44" s="61"/>
      <c r="M44" s="61"/>
      <c r="U44" s="61"/>
    </row>
    <row r="45" spans="1:22">
      <c r="A45" s="61"/>
      <c r="B45" s="61"/>
      <c r="C45" s="61"/>
      <c r="D45" s="61"/>
      <c r="E45" s="61"/>
      <c r="F45" s="61"/>
      <c r="G45" s="61"/>
      <c r="H45" s="61"/>
      <c r="I45" s="61"/>
      <c r="J45" s="61"/>
      <c r="K45" s="61"/>
      <c r="L45" s="61"/>
      <c r="M45" s="61"/>
      <c r="U45" s="61"/>
    </row>
    <row r="46" spans="1:22">
      <c r="A46" s="61"/>
      <c r="B46" s="61"/>
      <c r="C46" s="61"/>
      <c r="D46" s="61"/>
      <c r="E46" s="61"/>
      <c r="F46" s="61"/>
      <c r="G46" s="61"/>
      <c r="H46" s="61"/>
      <c r="I46" s="61"/>
      <c r="J46" s="61"/>
      <c r="K46" s="61"/>
      <c r="L46" s="61"/>
      <c r="M46" s="61"/>
      <c r="U46" s="61"/>
    </row>
    <row r="47" spans="1:22">
      <c r="A47" s="61"/>
      <c r="B47" s="61"/>
      <c r="C47" s="61"/>
      <c r="D47" s="61"/>
      <c r="E47" s="61"/>
      <c r="F47" s="61"/>
      <c r="G47" s="61"/>
      <c r="H47" s="61"/>
      <c r="I47" s="61"/>
      <c r="J47" s="61"/>
      <c r="K47" s="61"/>
      <c r="L47" s="61"/>
      <c r="M47" s="61"/>
      <c r="U47" s="61"/>
    </row>
    <row r="48" spans="1:22">
      <c r="A48" s="61"/>
      <c r="B48" s="61"/>
      <c r="C48" s="61"/>
      <c r="D48" s="61"/>
      <c r="E48" s="61"/>
      <c r="F48" s="61"/>
      <c r="G48" s="61"/>
      <c r="H48" s="61"/>
      <c r="I48" s="61"/>
      <c r="J48" s="61"/>
      <c r="K48" s="61"/>
      <c r="L48" s="61"/>
      <c r="M48" s="61"/>
      <c r="U48" s="61"/>
    </row>
    <row r="49" spans="1:21">
      <c r="A49" s="61"/>
      <c r="B49" s="61"/>
      <c r="C49" s="61"/>
      <c r="D49" s="61"/>
      <c r="E49" s="61"/>
      <c r="F49" s="61"/>
      <c r="G49" s="61"/>
      <c r="H49" s="61"/>
      <c r="I49" s="61"/>
      <c r="J49" s="61"/>
      <c r="K49" s="61"/>
      <c r="L49" s="61"/>
      <c r="M49" s="61"/>
      <c r="U49" s="61"/>
    </row>
    <row r="50" spans="1:21">
      <c r="A50" s="61"/>
      <c r="B50" s="61"/>
      <c r="C50" s="61"/>
      <c r="D50" s="61"/>
      <c r="E50" s="61"/>
      <c r="F50" s="61"/>
      <c r="G50" s="61"/>
      <c r="H50" s="61"/>
      <c r="I50" s="61"/>
      <c r="J50" s="61"/>
      <c r="K50" s="61"/>
      <c r="L50" s="61"/>
      <c r="M50" s="61"/>
      <c r="U50" s="61"/>
    </row>
    <row r="51" spans="1:21">
      <c r="A51" s="61"/>
      <c r="B51" s="61"/>
      <c r="C51" s="61"/>
      <c r="D51" s="61"/>
      <c r="E51" s="61"/>
      <c r="F51" s="61"/>
      <c r="G51" s="61"/>
      <c r="H51" s="61"/>
      <c r="I51" s="61"/>
      <c r="J51" s="61"/>
      <c r="K51" s="61"/>
      <c r="L51" s="61"/>
      <c r="M51" s="61"/>
      <c r="U51" s="61"/>
    </row>
    <row r="52" spans="1:21">
      <c r="A52" s="61"/>
      <c r="B52" s="61"/>
      <c r="C52" s="61"/>
      <c r="D52" s="61"/>
      <c r="E52" s="61"/>
      <c r="F52" s="61"/>
      <c r="G52" s="61"/>
      <c r="H52" s="61"/>
      <c r="I52" s="61"/>
      <c r="J52" s="61"/>
      <c r="K52" s="61"/>
      <c r="L52" s="61"/>
      <c r="M52" s="61"/>
      <c r="U52" s="61"/>
    </row>
    <row r="53" spans="1:21">
      <c r="A53" s="61"/>
      <c r="B53" s="61"/>
      <c r="C53" s="61"/>
      <c r="D53" s="61"/>
      <c r="E53" s="61"/>
      <c r="F53" s="61"/>
      <c r="G53" s="61"/>
      <c r="H53" s="61"/>
      <c r="I53" s="61"/>
      <c r="J53" s="61"/>
      <c r="K53" s="61"/>
      <c r="L53" s="61"/>
      <c r="M53" s="61"/>
      <c r="U53" s="61"/>
    </row>
    <row r="54" spans="1:21">
      <c r="A54" s="61"/>
      <c r="B54" s="61"/>
      <c r="C54" s="61"/>
      <c r="D54" s="61"/>
      <c r="E54" s="61"/>
      <c r="F54" s="61"/>
      <c r="G54" s="61"/>
      <c r="H54" s="61"/>
      <c r="I54" s="61"/>
      <c r="J54" s="61"/>
      <c r="K54" s="61"/>
      <c r="L54" s="61"/>
      <c r="M54" s="61"/>
      <c r="U54" s="61"/>
    </row>
    <row r="55" spans="1:21">
      <c r="A55" s="61"/>
      <c r="B55" s="61"/>
      <c r="C55" s="61"/>
      <c r="D55" s="61"/>
      <c r="E55" s="61"/>
      <c r="F55" s="61"/>
      <c r="G55" s="61"/>
      <c r="H55" s="61"/>
      <c r="I55" s="61"/>
      <c r="J55" s="61"/>
      <c r="K55" s="61"/>
      <c r="L55" s="61"/>
      <c r="M55" s="61"/>
      <c r="U55" s="61"/>
    </row>
    <row r="56" spans="1:21">
      <c r="A56" s="61"/>
      <c r="B56" s="61"/>
      <c r="C56" s="61"/>
      <c r="D56" s="61"/>
      <c r="E56" s="61"/>
      <c r="F56" s="61"/>
      <c r="G56" s="61"/>
      <c r="H56" s="61"/>
      <c r="I56" s="61"/>
      <c r="J56" s="61"/>
      <c r="K56" s="61"/>
      <c r="L56" s="61"/>
      <c r="M56" s="61"/>
      <c r="U56" s="61"/>
    </row>
    <row r="57" spans="1:21">
      <c r="A57" s="61"/>
      <c r="B57" s="61"/>
      <c r="C57" s="61"/>
      <c r="D57" s="61"/>
      <c r="E57" s="61"/>
      <c r="F57" s="61"/>
      <c r="G57" s="61"/>
      <c r="H57" s="61"/>
      <c r="I57" s="61"/>
      <c r="J57" s="61"/>
      <c r="K57" s="61"/>
      <c r="L57" s="61"/>
      <c r="M57" s="61"/>
      <c r="U57" s="61"/>
    </row>
    <row r="58" spans="1:21">
      <c r="A58" s="61"/>
      <c r="B58" s="61"/>
      <c r="C58" s="61"/>
      <c r="D58" s="61"/>
      <c r="E58" s="61"/>
      <c r="F58" s="61"/>
      <c r="G58" s="61"/>
      <c r="H58" s="61"/>
      <c r="I58" s="61"/>
      <c r="J58" s="61"/>
      <c r="K58" s="61"/>
      <c r="L58" s="61"/>
      <c r="M58" s="61"/>
      <c r="U58" s="61"/>
    </row>
    <row r="59" spans="1:21">
      <c r="A59" s="61"/>
      <c r="B59" s="61"/>
      <c r="C59" s="61"/>
      <c r="D59" s="61"/>
      <c r="E59" s="61"/>
      <c r="F59" s="61"/>
      <c r="G59" s="61"/>
      <c r="H59" s="61"/>
      <c r="I59" s="61"/>
      <c r="J59" s="61"/>
      <c r="K59" s="61"/>
      <c r="L59" s="61"/>
      <c r="M59" s="61"/>
      <c r="U59" s="61"/>
    </row>
    <row r="60" spans="1:21">
      <c r="A60" s="61"/>
      <c r="B60" s="61"/>
      <c r="C60" s="61"/>
      <c r="D60" s="61"/>
      <c r="E60" s="61"/>
      <c r="F60" s="61"/>
      <c r="G60" s="61"/>
      <c r="H60" s="61"/>
      <c r="I60" s="61"/>
      <c r="J60" s="61"/>
      <c r="K60" s="61"/>
      <c r="L60" s="61"/>
      <c r="M60" s="61"/>
      <c r="U60" s="61"/>
    </row>
    <row r="61" spans="1:21">
      <c r="A61" s="61"/>
      <c r="B61" s="61"/>
      <c r="C61" s="61"/>
      <c r="D61" s="61"/>
      <c r="E61" s="61"/>
      <c r="F61" s="61"/>
      <c r="G61" s="61"/>
      <c r="H61" s="61"/>
      <c r="I61" s="61"/>
      <c r="J61" s="61"/>
      <c r="K61" s="61"/>
      <c r="L61" s="61"/>
      <c r="M61" s="61"/>
      <c r="U61" s="61"/>
    </row>
    <row r="62" spans="1:21">
      <c r="A62" s="61"/>
      <c r="B62" s="61"/>
      <c r="C62" s="61"/>
      <c r="D62" s="61"/>
      <c r="E62" s="61"/>
      <c r="F62" s="61"/>
      <c r="G62" s="61"/>
      <c r="H62" s="61"/>
      <c r="I62" s="61"/>
      <c r="J62" s="61"/>
      <c r="K62" s="61"/>
      <c r="L62" s="61"/>
      <c r="M62" s="61"/>
      <c r="U62" s="61"/>
    </row>
    <row r="63" spans="1:21">
      <c r="A63" s="61"/>
      <c r="B63" s="61"/>
      <c r="C63" s="61"/>
      <c r="D63" s="61"/>
      <c r="E63" s="61"/>
      <c r="F63" s="61"/>
      <c r="G63" s="61"/>
      <c r="H63" s="61"/>
      <c r="I63" s="61"/>
      <c r="J63" s="61"/>
      <c r="K63" s="61"/>
      <c r="L63" s="61"/>
      <c r="M63" s="61"/>
      <c r="U63" s="61"/>
    </row>
    <row r="64" spans="1:21">
      <c r="A64" s="61"/>
      <c r="B64" s="61"/>
      <c r="C64" s="61"/>
      <c r="D64" s="61"/>
      <c r="E64" s="61"/>
      <c r="F64" s="61"/>
      <c r="G64" s="61"/>
      <c r="H64" s="61"/>
      <c r="I64" s="61"/>
      <c r="J64" s="61"/>
      <c r="K64" s="61"/>
      <c r="L64" s="61"/>
      <c r="M64" s="61"/>
      <c r="U64" s="61"/>
    </row>
    <row r="65" spans="1:21">
      <c r="A65" s="61"/>
      <c r="B65" s="61"/>
      <c r="C65" s="61"/>
      <c r="D65" s="61"/>
      <c r="E65" s="61"/>
      <c r="F65" s="61"/>
      <c r="G65" s="61"/>
      <c r="H65" s="61"/>
      <c r="I65" s="61"/>
      <c r="J65" s="61"/>
      <c r="K65" s="61"/>
      <c r="L65" s="61"/>
      <c r="M65" s="61"/>
      <c r="U65" s="61"/>
    </row>
    <row r="66" spans="1:21">
      <c r="A66" s="61"/>
      <c r="B66" s="61"/>
      <c r="C66" s="61"/>
      <c r="D66" s="61"/>
      <c r="E66" s="61"/>
      <c r="F66" s="61"/>
      <c r="G66" s="61"/>
      <c r="H66" s="61"/>
      <c r="I66" s="61"/>
      <c r="J66" s="61"/>
      <c r="K66" s="61"/>
      <c r="L66" s="61"/>
      <c r="M66" s="61"/>
      <c r="U66" s="61"/>
    </row>
    <row r="67" spans="1:21">
      <c r="A67" s="61"/>
      <c r="B67" s="61"/>
      <c r="C67" s="61"/>
      <c r="D67" s="61"/>
      <c r="E67" s="61"/>
      <c r="F67" s="61"/>
      <c r="G67" s="61"/>
      <c r="H67" s="61"/>
      <c r="I67" s="61"/>
      <c r="J67" s="61"/>
      <c r="K67" s="61"/>
      <c r="L67" s="61"/>
      <c r="M67" s="61"/>
      <c r="U67" s="61"/>
    </row>
    <row r="68" spans="1:21">
      <c r="A68" s="61"/>
      <c r="B68" s="61"/>
      <c r="C68" s="61"/>
      <c r="D68" s="61"/>
      <c r="E68" s="61"/>
      <c r="F68" s="61"/>
      <c r="G68" s="61"/>
      <c r="H68" s="61"/>
      <c r="I68" s="61"/>
      <c r="J68" s="61"/>
      <c r="K68" s="61"/>
      <c r="L68" s="61"/>
      <c r="M68" s="61"/>
      <c r="U68" s="61"/>
    </row>
    <row r="69" spans="1:21">
      <c r="A69" s="61"/>
      <c r="B69" s="61"/>
      <c r="C69" s="61"/>
      <c r="D69" s="61"/>
      <c r="E69" s="61"/>
      <c r="F69" s="61"/>
      <c r="G69" s="61"/>
      <c r="H69" s="61"/>
      <c r="I69" s="61"/>
      <c r="J69" s="61"/>
      <c r="K69" s="61"/>
      <c r="L69" s="61"/>
      <c r="M69" s="61"/>
      <c r="U69" s="61"/>
    </row>
    <row r="70" spans="1:21">
      <c r="A70" s="61"/>
      <c r="B70" s="61"/>
      <c r="C70" s="61"/>
      <c r="D70" s="61"/>
      <c r="E70" s="61"/>
      <c r="F70" s="61"/>
      <c r="G70" s="61"/>
      <c r="H70" s="61"/>
      <c r="I70" s="61"/>
      <c r="J70" s="61"/>
      <c r="K70" s="61"/>
      <c r="L70" s="61"/>
      <c r="M70" s="61"/>
      <c r="U70" s="61"/>
    </row>
    <row r="71" spans="1:21">
      <c r="A71" s="61"/>
      <c r="B71" s="61"/>
      <c r="C71" s="61"/>
      <c r="D71" s="61"/>
      <c r="E71" s="61"/>
      <c r="F71" s="61"/>
      <c r="G71" s="61"/>
      <c r="H71" s="61"/>
      <c r="I71" s="61"/>
      <c r="J71" s="61"/>
      <c r="K71" s="61"/>
      <c r="L71" s="61"/>
      <c r="M71" s="61"/>
      <c r="U71" s="61"/>
    </row>
    <row r="72" spans="1:21">
      <c r="A72" s="61"/>
      <c r="B72" s="61"/>
      <c r="C72" s="61"/>
      <c r="D72" s="61"/>
      <c r="E72" s="61"/>
      <c r="F72" s="61"/>
      <c r="G72" s="61"/>
      <c r="H72" s="61"/>
      <c r="I72" s="61"/>
      <c r="J72" s="61"/>
      <c r="K72" s="61"/>
      <c r="L72" s="61"/>
      <c r="M72" s="61"/>
      <c r="U72" s="61"/>
    </row>
    <row r="73" spans="1:21">
      <c r="A73" s="61"/>
      <c r="B73" s="61"/>
      <c r="C73" s="61"/>
      <c r="D73" s="61"/>
      <c r="E73" s="61"/>
      <c r="F73" s="61"/>
      <c r="G73" s="61"/>
      <c r="H73" s="61"/>
      <c r="I73" s="61"/>
      <c r="J73" s="61"/>
      <c r="K73" s="61"/>
      <c r="L73" s="61"/>
      <c r="M73" s="61"/>
      <c r="U73" s="61"/>
    </row>
    <row r="74" spans="1:21">
      <c r="A74" s="61"/>
      <c r="B74" s="61"/>
      <c r="C74" s="61"/>
      <c r="D74" s="61"/>
      <c r="E74" s="61"/>
      <c r="F74" s="61"/>
      <c r="G74" s="61"/>
      <c r="H74" s="61"/>
      <c r="I74" s="61"/>
      <c r="J74" s="61"/>
      <c r="K74" s="61"/>
      <c r="L74" s="61"/>
      <c r="M74" s="61"/>
      <c r="U74" s="61"/>
    </row>
    <row r="75" spans="1:21">
      <c r="A75" s="61"/>
      <c r="B75" s="61"/>
      <c r="C75" s="61"/>
      <c r="D75" s="61"/>
      <c r="E75" s="61"/>
      <c r="F75" s="61"/>
      <c r="G75" s="61"/>
      <c r="H75" s="61"/>
      <c r="I75" s="61"/>
      <c r="J75" s="61"/>
      <c r="K75" s="61"/>
      <c r="L75" s="61"/>
      <c r="M75" s="61"/>
      <c r="U75" s="61"/>
    </row>
    <row r="76" spans="1:21">
      <c r="A76" s="61"/>
      <c r="B76" s="61"/>
      <c r="C76" s="61"/>
      <c r="D76" s="61"/>
      <c r="E76" s="61"/>
      <c r="F76" s="61"/>
      <c r="G76" s="61"/>
      <c r="H76" s="61"/>
      <c r="I76" s="61"/>
      <c r="J76" s="61"/>
      <c r="K76" s="61"/>
      <c r="L76" s="61"/>
      <c r="M76" s="61"/>
      <c r="U76" s="61"/>
    </row>
    <row r="77" spans="1:21">
      <c r="A77" s="61"/>
      <c r="B77" s="61"/>
      <c r="C77" s="61"/>
      <c r="D77" s="61"/>
      <c r="E77" s="61"/>
      <c r="F77" s="61"/>
      <c r="G77" s="61"/>
      <c r="H77" s="61"/>
      <c r="I77" s="61"/>
      <c r="J77" s="61"/>
      <c r="K77" s="61"/>
      <c r="L77" s="61"/>
      <c r="M77" s="61"/>
      <c r="U77" s="61"/>
    </row>
    <row r="78" spans="1:21">
      <c r="A78" s="61"/>
      <c r="B78" s="61"/>
      <c r="C78" s="61"/>
      <c r="D78" s="61"/>
      <c r="E78" s="61"/>
      <c r="F78" s="61"/>
      <c r="G78" s="61"/>
      <c r="H78" s="61"/>
      <c r="I78" s="61"/>
      <c r="J78" s="61"/>
      <c r="K78" s="61"/>
      <c r="L78" s="61"/>
      <c r="M78" s="61"/>
      <c r="U78" s="61"/>
    </row>
    <row r="79" spans="1:21">
      <c r="A79" s="61"/>
      <c r="B79" s="61"/>
      <c r="C79" s="61"/>
      <c r="D79" s="61"/>
      <c r="E79" s="61"/>
      <c r="F79" s="61"/>
      <c r="G79" s="61"/>
      <c r="H79" s="61"/>
      <c r="I79" s="61"/>
      <c r="J79" s="61"/>
      <c r="K79" s="61"/>
      <c r="L79" s="61"/>
      <c r="M79" s="61"/>
      <c r="U79" s="61"/>
    </row>
    <row r="80" spans="1:21">
      <c r="A80" s="61"/>
      <c r="B80" s="61"/>
      <c r="C80" s="61"/>
      <c r="D80" s="61"/>
      <c r="E80" s="61"/>
      <c r="F80" s="61"/>
      <c r="G80" s="61"/>
      <c r="H80" s="61"/>
      <c r="I80" s="61"/>
      <c r="J80" s="61"/>
      <c r="K80" s="61"/>
      <c r="L80" s="61"/>
      <c r="M80" s="61"/>
      <c r="U80" s="61"/>
    </row>
    <row r="81" spans="1:21">
      <c r="A81" s="61"/>
      <c r="B81" s="61"/>
      <c r="C81" s="61"/>
      <c r="D81" s="61"/>
      <c r="E81" s="61"/>
      <c r="F81" s="61"/>
      <c r="G81" s="61"/>
      <c r="H81" s="61"/>
      <c r="I81" s="61"/>
      <c r="J81" s="61"/>
      <c r="K81" s="61"/>
      <c r="L81" s="61"/>
      <c r="M81" s="61"/>
      <c r="U81" s="61"/>
    </row>
    <row r="82" spans="1:21">
      <c r="A82" s="61"/>
      <c r="B82" s="61"/>
      <c r="C82" s="61"/>
      <c r="D82" s="61"/>
      <c r="E82" s="61"/>
      <c r="F82" s="61"/>
      <c r="G82" s="61"/>
      <c r="H82" s="61"/>
      <c r="I82" s="61"/>
      <c r="J82" s="61"/>
      <c r="K82" s="61"/>
      <c r="L82" s="61"/>
      <c r="M82" s="61"/>
      <c r="U82" s="61"/>
    </row>
    <row r="83" spans="1:21">
      <c r="A83" s="61"/>
      <c r="B83" s="61"/>
      <c r="C83" s="61"/>
      <c r="D83" s="61"/>
      <c r="E83" s="61"/>
      <c r="F83" s="61"/>
      <c r="G83" s="61"/>
      <c r="H83" s="61"/>
      <c r="I83" s="61"/>
      <c r="J83" s="61"/>
      <c r="K83" s="61"/>
      <c r="L83" s="61"/>
      <c r="M83" s="61"/>
      <c r="U83" s="61"/>
    </row>
    <row r="84" spans="1:21">
      <c r="A84" s="61"/>
      <c r="B84" s="61"/>
      <c r="C84" s="61"/>
      <c r="D84" s="61"/>
      <c r="E84" s="61"/>
      <c r="F84" s="61"/>
      <c r="G84" s="61"/>
      <c r="H84" s="61"/>
      <c r="I84" s="61"/>
      <c r="J84" s="61"/>
      <c r="K84" s="61"/>
      <c r="L84" s="61"/>
      <c r="M84" s="61"/>
      <c r="U84" s="61"/>
    </row>
    <row r="85" spans="1:21">
      <c r="A85" s="61"/>
      <c r="B85" s="61"/>
      <c r="C85" s="61"/>
      <c r="D85" s="61"/>
      <c r="E85" s="61"/>
      <c r="F85" s="61"/>
      <c r="G85" s="61"/>
      <c r="H85" s="61"/>
      <c r="I85" s="61"/>
      <c r="J85" s="61"/>
      <c r="K85" s="61"/>
      <c r="L85" s="61"/>
      <c r="M85" s="61"/>
      <c r="U85" s="61"/>
    </row>
    <row r="86" spans="1:21">
      <c r="A86" s="61"/>
      <c r="B86" s="61"/>
      <c r="C86" s="61"/>
      <c r="D86" s="61"/>
      <c r="E86" s="61"/>
      <c r="F86" s="61"/>
      <c r="G86" s="61"/>
      <c r="H86" s="61"/>
      <c r="I86" s="61"/>
      <c r="J86" s="61"/>
      <c r="K86" s="61"/>
      <c r="L86" s="61"/>
      <c r="M86" s="61"/>
      <c r="U86" s="61"/>
    </row>
    <row r="87" spans="1:21">
      <c r="A87" s="61"/>
      <c r="B87" s="61"/>
      <c r="C87" s="61"/>
      <c r="D87" s="61"/>
      <c r="E87" s="61"/>
      <c r="F87" s="61"/>
      <c r="G87" s="61"/>
      <c r="H87" s="61"/>
      <c r="I87" s="61"/>
      <c r="J87" s="61"/>
      <c r="K87" s="61"/>
      <c r="L87" s="61"/>
      <c r="M87" s="61"/>
      <c r="U87" s="61"/>
    </row>
  </sheetData>
  <mergeCells count="1">
    <mergeCell ref="O7:S8"/>
  </mergeCells>
  <phoneticPr fontId="1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9CBE9-CA96-9D48-97DF-993C9AA48525}">
  <sheetPr>
    <tabColor theme="9"/>
  </sheetPr>
  <dimension ref="A1:AS164"/>
  <sheetViews>
    <sheetView topLeftCell="B1" workbookViewId="0">
      <selection activeCell="H46" sqref="H46"/>
    </sheetView>
  </sheetViews>
  <sheetFormatPr baseColWidth="10" defaultRowHeight="16"/>
  <cols>
    <col min="1" max="1" width="4.83203125" customWidth="1"/>
    <col min="2" max="2" width="24.6640625" bestFit="1" customWidth="1"/>
    <col min="4" max="4" width="37.6640625" bestFit="1" customWidth="1"/>
    <col min="5" max="5" width="44.83203125" customWidth="1"/>
    <col min="6" max="6" width="54.33203125" bestFit="1" customWidth="1"/>
    <col min="7" max="7" width="13" bestFit="1" customWidth="1"/>
    <col min="8" max="8" width="18.33203125" bestFit="1" customWidth="1"/>
    <col min="10" max="10" width="12.1640625" bestFit="1" customWidth="1"/>
    <col min="11" max="11" width="67" bestFit="1" customWidth="1"/>
    <col min="12" max="12" width="4.83203125" customWidth="1"/>
    <col min="14" max="14" width="23.6640625" customWidth="1"/>
    <col min="15" max="15" width="23.83203125" customWidth="1"/>
    <col min="16" max="16" width="11" bestFit="1" customWidth="1"/>
    <col min="17" max="17" width="24.1640625" customWidth="1"/>
    <col min="18" max="19" width="11.6640625" bestFit="1" customWidth="1"/>
    <col min="20" max="21" width="11.83203125" bestFit="1" customWidth="1"/>
    <col min="25" max="25" width="12.5" bestFit="1" customWidth="1"/>
    <col min="26" max="26" width="17.83203125" bestFit="1" customWidth="1"/>
  </cols>
  <sheetData>
    <row r="1" spans="1:45" ht="30">
      <c r="A1" s="278" t="s">
        <v>26</v>
      </c>
      <c r="B1" s="61"/>
      <c r="C1" s="61"/>
      <c r="D1" s="61"/>
      <c r="E1" s="61"/>
      <c r="F1" s="307"/>
      <c r="G1" s="308"/>
      <c r="H1" s="308"/>
      <c r="I1" s="307"/>
      <c r="J1" s="61"/>
      <c r="K1" s="61"/>
      <c r="L1" s="61"/>
      <c r="M1" s="61"/>
      <c r="N1" s="61"/>
      <c r="O1" s="61"/>
      <c r="P1" s="61"/>
      <c r="Q1" s="61"/>
      <c r="R1" s="61"/>
      <c r="S1" s="61"/>
      <c r="T1" s="61"/>
      <c r="U1" s="61"/>
      <c r="V1" s="61"/>
      <c r="W1" s="61"/>
      <c r="X1" s="61"/>
    </row>
    <row r="2" spans="1:45">
      <c r="A2" s="61"/>
      <c r="B2" s="61"/>
      <c r="C2" s="61"/>
      <c r="D2" s="61"/>
      <c r="E2" s="61"/>
      <c r="F2" s="307"/>
      <c r="G2" s="308"/>
      <c r="H2" s="308"/>
      <c r="I2" s="307"/>
      <c r="J2" s="61"/>
      <c r="K2" s="61"/>
      <c r="L2" s="61"/>
      <c r="M2" s="61"/>
      <c r="N2" s="61"/>
      <c r="O2" s="61"/>
      <c r="P2" s="61"/>
      <c r="Q2" s="61"/>
      <c r="R2" s="61"/>
      <c r="S2" s="61"/>
      <c r="T2" s="61"/>
      <c r="U2" s="61"/>
      <c r="V2" s="61"/>
      <c r="W2" s="61"/>
      <c r="X2" s="61"/>
    </row>
    <row r="3" spans="1:45">
      <c r="A3" s="259"/>
      <c r="B3" s="261" t="s">
        <v>1075</v>
      </c>
      <c r="C3" s="262"/>
      <c r="D3" s="262"/>
      <c r="E3" s="262"/>
      <c r="F3" s="262"/>
      <c r="G3" s="262"/>
      <c r="H3" s="262"/>
      <c r="I3" s="262"/>
      <c r="J3" s="262"/>
      <c r="K3" s="262"/>
      <c r="L3" s="61"/>
      <c r="M3" s="61"/>
      <c r="N3" s="61"/>
      <c r="O3" s="61"/>
      <c r="P3" s="61"/>
      <c r="Q3" s="61"/>
      <c r="R3" s="61"/>
      <c r="S3" s="61"/>
      <c r="T3" s="61"/>
      <c r="U3" s="61"/>
      <c r="V3" s="61"/>
      <c r="W3" s="61"/>
      <c r="X3" s="61"/>
    </row>
    <row r="4" spans="1:45" ht="18">
      <c r="A4" s="259"/>
      <c r="B4" s="263"/>
      <c r="C4" s="264"/>
      <c r="D4" s="264" t="s">
        <v>1074</v>
      </c>
      <c r="E4" s="264" t="s">
        <v>1073</v>
      </c>
      <c r="F4" s="264" t="s">
        <v>1789</v>
      </c>
      <c r="G4" s="265" t="s">
        <v>1768</v>
      </c>
      <c r="H4" s="362" t="s">
        <v>1072</v>
      </c>
      <c r="I4" s="264" t="s">
        <v>1071</v>
      </c>
      <c r="J4" s="264" t="s">
        <v>1070</v>
      </c>
      <c r="K4" s="266" t="s">
        <v>1069</v>
      </c>
      <c r="L4" s="61"/>
      <c r="M4" s="280" t="s">
        <v>1068</v>
      </c>
      <c r="N4" s="281"/>
      <c r="O4" s="282"/>
      <c r="P4" s="282"/>
      <c r="Q4" s="282"/>
      <c r="R4" s="282"/>
      <c r="S4" s="282"/>
      <c r="T4" s="282"/>
      <c r="U4" s="282"/>
      <c r="V4" s="66"/>
      <c r="X4" s="61"/>
      <c r="Y4" s="102"/>
    </row>
    <row r="5" spans="1:45">
      <c r="A5" s="259"/>
      <c r="B5" s="259" t="s">
        <v>1829</v>
      </c>
      <c r="C5" s="259" t="s">
        <v>26</v>
      </c>
      <c r="D5" s="259" t="s">
        <v>1830</v>
      </c>
      <c r="E5" s="259" t="s">
        <v>1831</v>
      </c>
      <c r="F5" s="259" t="s">
        <v>955</v>
      </c>
      <c r="G5" s="267">
        <v>2329</v>
      </c>
      <c r="H5" s="269">
        <f>Fig_4_4_025g_kev22_01_nl!$P$49</f>
        <v>0</v>
      </c>
      <c r="I5" s="259" t="s">
        <v>915</v>
      </c>
      <c r="J5" s="259"/>
      <c r="K5" s="311" t="s">
        <v>2414</v>
      </c>
      <c r="L5" s="61"/>
      <c r="M5" s="367"/>
      <c r="N5" s="336"/>
      <c r="O5" s="336"/>
      <c r="P5" s="336"/>
      <c r="Q5" s="336"/>
      <c r="R5" s="336"/>
      <c r="S5" s="336"/>
      <c r="T5" s="336"/>
      <c r="U5" s="336"/>
      <c r="V5" s="110"/>
      <c r="X5" s="61"/>
      <c r="Y5" s="103"/>
      <c r="AA5" s="104"/>
    </row>
    <row r="6" spans="1:45">
      <c r="A6" s="259"/>
      <c r="B6" s="259"/>
      <c r="C6" s="259"/>
      <c r="D6" s="259"/>
      <c r="E6" s="259" t="s">
        <v>1832</v>
      </c>
      <c r="F6" s="259" t="s">
        <v>954</v>
      </c>
      <c r="G6" s="267">
        <v>344</v>
      </c>
      <c r="H6" s="269">
        <f>Fig_4_4_025g_kev22_01_nl!$P$49</f>
        <v>0</v>
      </c>
      <c r="I6" s="259" t="s">
        <v>915</v>
      </c>
      <c r="J6" s="259"/>
      <c r="K6" s="311" t="s">
        <v>2414</v>
      </c>
      <c r="L6" s="61"/>
      <c r="M6" s="284"/>
      <c r="N6" s="285"/>
      <c r="O6" s="285"/>
      <c r="P6" s="285"/>
      <c r="Q6" s="285"/>
      <c r="R6" s="285"/>
      <c r="S6" s="285"/>
      <c r="T6" s="285"/>
      <c r="U6" s="285"/>
      <c r="V6" s="64"/>
      <c r="X6" s="61"/>
      <c r="Y6" s="103"/>
    </row>
    <row r="7" spans="1:45">
      <c r="A7" s="259"/>
      <c r="B7" s="259"/>
      <c r="C7" s="259"/>
      <c r="D7" s="259"/>
      <c r="E7" s="259" t="s">
        <v>1833</v>
      </c>
      <c r="F7" s="259" t="s">
        <v>953</v>
      </c>
      <c r="G7" s="267">
        <v>0</v>
      </c>
      <c r="H7" s="269">
        <f>Fig_4_4_025g_kev22_01_nl!$P$49</f>
        <v>0</v>
      </c>
      <c r="I7" s="259" t="s">
        <v>915</v>
      </c>
      <c r="J7" s="259"/>
      <c r="K7" s="311" t="s">
        <v>2414</v>
      </c>
      <c r="L7" s="61"/>
      <c r="M7" s="287"/>
      <c r="N7" s="288"/>
      <c r="O7" s="288"/>
      <c r="P7" s="288"/>
      <c r="Q7" s="288"/>
      <c r="R7" s="288"/>
      <c r="S7" s="288"/>
      <c r="T7" s="288"/>
      <c r="U7" s="288"/>
      <c r="V7" s="64"/>
      <c r="X7" s="61"/>
    </row>
    <row r="8" spans="1:45" s="40" customFormat="1">
      <c r="A8" s="259"/>
      <c r="B8" s="259"/>
      <c r="C8" s="259"/>
      <c r="D8" s="259"/>
      <c r="E8" s="259" t="s">
        <v>1834</v>
      </c>
      <c r="F8" s="259" t="s">
        <v>952</v>
      </c>
      <c r="G8" s="267">
        <v>695</v>
      </c>
      <c r="H8" s="269">
        <f>Fig_4_4_025g_kev22_01_nl!$P$49</f>
        <v>0</v>
      </c>
      <c r="I8" s="259" t="s">
        <v>915</v>
      </c>
      <c r="J8" s="259"/>
      <c r="K8" s="311" t="s">
        <v>2414</v>
      </c>
      <c r="L8" s="61"/>
      <c r="M8" s="287" t="s">
        <v>1104</v>
      </c>
      <c r="N8" s="342" t="s">
        <v>1883</v>
      </c>
      <c r="O8" s="288"/>
      <c r="P8" s="288"/>
      <c r="Q8" s="288"/>
      <c r="R8" s="288"/>
      <c r="S8" s="288"/>
      <c r="T8" s="288"/>
      <c r="U8" s="288"/>
      <c r="V8" s="64"/>
      <c r="X8" s="61"/>
      <c r="Y8"/>
      <c r="Z8"/>
      <c r="AA8"/>
      <c r="AB8"/>
      <c r="AC8"/>
      <c r="AD8"/>
      <c r="AE8"/>
      <c r="AF8"/>
      <c r="AG8"/>
      <c r="AH8"/>
      <c r="AI8"/>
      <c r="AJ8"/>
      <c r="AK8"/>
      <c r="AL8"/>
      <c r="AM8"/>
      <c r="AN8"/>
      <c r="AO8"/>
      <c r="AP8"/>
      <c r="AQ8"/>
    </row>
    <row r="9" spans="1:45" s="40" customFormat="1" ht="14" customHeight="1">
      <c r="A9" s="259"/>
      <c r="B9" s="259"/>
      <c r="C9" s="259"/>
      <c r="D9" s="259"/>
      <c r="E9" s="259" t="s">
        <v>1835</v>
      </c>
      <c r="F9" s="259" t="s">
        <v>951</v>
      </c>
      <c r="G9" s="267">
        <v>104</v>
      </c>
      <c r="H9" s="269">
        <f>Fig_4_4_025g_kev22_01_nl!$P$49</f>
        <v>0</v>
      </c>
      <c r="I9" s="259" t="s">
        <v>915</v>
      </c>
      <c r="J9" s="259"/>
      <c r="K9" s="311" t="s">
        <v>2414</v>
      </c>
      <c r="L9" s="61"/>
      <c r="M9" s="284"/>
      <c r="N9" s="289"/>
      <c r="O9" s="290"/>
      <c r="P9" s="290"/>
      <c r="Q9" s="290"/>
      <c r="R9" s="290"/>
      <c r="S9" s="290"/>
      <c r="T9" s="290"/>
      <c r="U9" s="290"/>
      <c r="V9" s="64"/>
      <c r="X9" s="61"/>
      <c r="Y9"/>
      <c r="Z9" s="106"/>
      <c r="AA9"/>
      <c r="AB9" s="106"/>
      <c r="AC9"/>
      <c r="AD9" s="106"/>
      <c r="AE9"/>
      <c r="AF9" s="106"/>
      <c r="AG9"/>
      <c r="AH9" s="106"/>
      <c r="AI9"/>
      <c r="AJ9" s="106"/>
      <c r="AK9"/>
      <c r="AL9" s="106"/>
      <c r="AM9"/>
      <c r="AN9" s="106"/>
      <c r="AO9"/>
      <c r="AP9" s="106"/>
      <c r="AQ9"/>
    </row>
    <row r="10" spans="1:45" s="40" customFormat="1" ht="15" customHeight="1">
      <c r="A10" s="259"/>
      <c r="B10" s="259"/>
      <c r="C10" s="259"/>
      <c r="D10" s="259"/>
      <c r="E10" s="259" t="s">
        <v>1836</v>
      </c>
      <c r="F10" s="259" t="s">
        <v>950</v>
      </c>
      <c r="G10" s="267">
        <v>495</v>
      </c>
      <c r="H10" s="269">
        <f>Fig_4_4_025g_kev22_01_nl!$P$49</f>
        <v>0</v>
      </c>
      <c r="I10" s="259" t="s">
        <v>915</v>
      </c>
      <c r="J10" s="259"/>
      <c r="K10" s="311" t="s">
        <v>2414</v>
      </c>
      <c r="L10" s="61"/>
      <c r="M10" s="284"/>
      <c r="N10" s="290"/>
      <c r="O10" s="290" t="s">
        <v>912</v>
      </c>
      <c r="P10" s="290" t="s">
        <v>928</v>
      </c>
      <c r="Q10" s="290" t="s">
        <v>912</v>
      </c>
      <c r="R10" s="290" t="s">
        <v>913</v>
      </c>
      <c r="S10" s="290" t="s">
        <v>914</v>
      </c>
      <c r="T10" s="290" t="s">
        <v>915</v>
      </c>
      <c r="U10" s="290" t="s">
        <v>1886</v>
      </c>
      <c r="X10" s="222"/>
      <c r="Y10" s="61"/>
      <c r="Z10" s="61"/>
      <c r="AA10"/>
      <c r="AB10" s="106"/>
      <c r="AC10" s="106"/>
      <c r="AD10" s="106"/>
      <c r="AE10" s="106"/>
      <c r="AF10" s="106"/>
      <c r="AG10" s="106"/>
      <c r="AH10" s="106"/>
      <c r="AI10" s="106"/>
      <c r="AJ10" s="106"/>
      <c r="AK10" s="106"/>
      <c r="AL10" s="106"/>
      <c r="AM10" s="106"/>
      <c r="AN10" s="106"/>
      <c r="AO10" s="106"/>
      <c r="AP10" s="106"/>
      <c r="AQ10" s="106"/>
      <c r="AR10" s="106"/>
      <c r="AS10" s="106"/>
    </row>
    <row r="11" spans="1:45" s="40" customFormat="1" ht="19" customHeight="1">
      <c r="A11" s="259"/>
      <c r="B11" s="259"/>
      <c r="C11" s="259"/>
      <c r="D11" s="259" t="s">
        <v>1837</v>
      </c>
      <c r="E11" s="259" t="s">
        <v>1838</v>
      </c>
      <c r="F11" s="259" t="s">
        <v>956</v>
      </c>
      <c r="G11" s="267">
        <v>7403</v>
      </c>
      <c r="H11" s="312">
        <v>9573.001953125</v>
      </c>
      <c r="I11" s="259" t="s">
        <v>915</v>
      </c>
      <c r="J11" s="259"/>
      <c r="K11" s="259" t="s">
        <v>2676</v>
      </c>
      <c r="L11" s="61"/>
      <c r="M11" s="284"/>
      <c r="N11" s="290" t="str">
        <f>Tabel_15b_Hernieuwbaar_VV!A6</f>
        <v>Wind op land genormaliseerd1</v>
      </c>
      <c r="O11" s="290">
        <f>Tabel_15b_Hernieuwbaar_VV!K6</f>
        <v>83.7</v>
      </c>
      <c r="P11" s="368">
        <f>O11/SUM(O11:O12)</f>
        <v>0.27415656731084181</v>
      </c>
      <c r="Q11" s="369">
        <f>P11*Tabel_19b_ElektrBalans_VV!I14</f>
        <v>90.471667212577799</v>
      </c>
      <c r="R11" s="290">
        <f>Q11/3.6</f>
        <v>25.131018670160501</v>
      </c>
      <c r="S11" s="290">
        <f>R11*1000000</f>
        <v>25131018.670160502</v>
      </c>
      <c r="T11" s="370">
        <f>H22</f>
        <v>7432.4222564697302</v>
      </c>
      <c r="U11" s="370">
        <f>S11/T11</f>
        <v>3381.2689595622214</v>
      </c>
      <c r="X11" s="222"/>
      <c r="Y11" s="61"/>
      <c r="Z11" s="61"/>
      <c r="AA11"/>
      <c r="AB11"/>
      <c r="AC11"/>
      <c r="AD11"/>
      <c r="AE11"/>
      <c r="AF11"/>
      <c r="AG11"/>
      <c r="AH11"/>
      <c r="AI11"/>
      <c r="AJ11"/>
      <c r="AK11"/>
      <c r="AL11"/>
      <c r="AM11"/>
      <c r="AN11"/>
      <c r="AO11"/>
      <c r="AP11"/>
      <c r="AQ11"/>
      <c r="AR11"/>
      <c r="AS11"/>
    </row>
    <row r="12" spans="1:45" s="40" customFormat="1" ht="15" customHeight="1">
      <c r="A12" s="259"/>
      <c r="B12" s="259"/>
      <c r="C12" s="259"/>
      <c r="D12" s="259"/>
      <c r="E12" s="259" t="s">
        <v>1839</v>
      </c>
      <c r="F12" s="313" t="s">
        <v>957</v>
      </c>
      <c r="G12" s="270">
        <v>0</v>
      </c>
      <c r="H12" s="312">
        <v>221.92052862731791</v>
      </c>
      <c r="I12" s="259" t="s">
        <v>915</v>
      </c>
      <c r="J12" s="259"/>
      <c r="K12" s="259" t="s">
        <v>2676</v>
      </c>
      <c r="L12" s="61"/>
      <c r="M12" s="284"/>
      <c r="N12" s="290" t="str">
        <f>Tabel_15b_Hernieuwbaar_VV!A7</f>
        <v>Wind op zee genormaliseerd1</v>
      </c>
      <c r="O12" s="290">
        <f>Tabel_15b_Hernieuwbaar_VV!K7</f>
        <v>221.6</v>
      </c>
      <c r="P12" s="368">
        <f>O12/SUM(O11:O12)</f>
        <v>0.72584343268915819</v>
      </c>
      <c r="Q12" s="369">
        <f>P12*Tabel_19b_ElektrBalans_VV!I14</f>
        <v>239.52833278742222</v>
      </c>
      <c r="R12" s="290">
        <f>Q12/3.6</f>
        <v>66.535647996506171</v>
      </c>
      <c r="S12" s="290">
        <f>R12*1000000</f>
        <v>66535647.996506169</v>
      </c>
      <c r="T12" s="370">
        <f>H24</f>
        <v>15763.8828125</v>
      </c>
      <c r="U12" s="370">
        <f>S12/T12</f>
        <v>4220.7652002935856</v>
      </c>
      <c r="X12" s="222"/>
      <c r="Y12" s="61"/>
      <c r="Z12" s="61"/>
      <c r="AA12" s="107"/>
      <c r="AB12" s="107"/>
      <c r="AC12"/>
      <c r="AD12"/>
      <c r="AE12"/>
      <c r="AF12"/>
      <c r="AG12"/>
      <c r="AH12"/>
      <c r="AI12"/>
      <c r="AJ12"/>
      <c r="AK12"/>
      <c r="AL12"/>
      <c r="AM12"/>
      <c r="AN12"/>
      <c r="AO12"/>
      <c r="AP12"/>
      <c r="AQ12"/>
      <c r="AR12"/>
      <c r="AS12"/>
    </row>
    <row r="13" spans="1:45" s="40" customFormat="1">
      <c r="A13" s="259"/>
      <c r="B13" s="259"/>
      <c r="C13" s="259"/>
      <c r="D13" s="259"/>
      <c r="E13" s="259" t="s">
        <v>1840</v>
      </c>
      <c r="F13" s="313" t="s">
        <v>958</v>
      </c>
      <c r="G13" s="270">
        <v>2526</v>
      </c>
      <c r="H13" s="312">
        <v>1179.6964342715007</v>
      </c>
      <c r="I13" s="259" t="s">
        <v>915</v>
      </c>
      <c r="J13" s="259"/>
      <c r="K13" s="259" t="s">
        <v>2676</v>
      </c>
      <c r="L13" s="61"/>
      <c r="M13" s="284"/>
      <c r="N13" s="289"/>
      <c r="O13" s="290"/>
      <c r="P13" s="290"/>
      <c r="Q13" s="290"/>
      <c r="R13" s="290"/>
      <c r="S13" s="290"/>
      <c r="T13" s="290"/>
      <c r="U13" s="290"/>
      <c r="V13" s="64"/>
      <c r="X13" s="61"/>
      <c r="Y13"/>
      <c r="Z13"/>
      <c r="AA13"/>
      <c r="AB13"/>
      <c r="AC13"/>
      <c r="AD13"/>
      <c r="AE13"/>
      <c r="AF13"/>
      <c r="AG13"/>
      <c r="AH13"/>
      <c r="AI13"/>
      <c r="AJ13"/>
      <c r="AK13"/>
      <c r="AL13"/>
      <c r="AM13"/>
      <c r="AN13"/>
      <c r="AO13"/>
      <c r="AP13"/>
      <c r="AQ13"/>
    </row>
    <row r="14" spans="1:45" s="40" customFormat="1">
      <c r="A14" s="259"/>
      <c r="B14" s="259"/>
      <c r="C14" s="314"/>
      <c r="D14" s="259"/>
      <c r="E14" s="259" t="s">
        <v>1841</v>
      </c>
      <c r="F14" s="259" t="s">
        <v>959</v>
      </c>
      <c r="G14" s="270">
        <v>19</v>
      </c>
      <c r="H14" s="312">
        <v>0</v>
      </c>
      <c r="I14" s="259" t="s">
        <v>915</v>
      </c>
      <c r="J14" s="259"/>
      <c r="K14" s="259" t="s">
        <v>2676</v>
      </c>
      <c r="L14" s="61"/>
      <c r="M14" s="284"/>
      <c r="N14" s="289"/>
      <c r="O14" s="290"/>
      <c r="P14" s="290"/>
      <c r="Q14" s="290"/>
      <c r="R14" s="290"/>
      <c r="S14" s="290"/>
      <c r="T14" s="290"/>
      <c r="U14" s="290"/>
      <c r="V14" s="64"/>
      <c r="X14" s="61"/>
      <c r="Y14"/>
      <c r="Z14"/>
      <c r="AA14"/>
      <c r="AB14"/>
      <c r="AC14"/>
      <c r="AD14"/>
      <c r="AE14"/>
      <c r="AF14"/>
      <c r="AG14"/>
      <c r="AH14"/>
      <c r="AI14"/>
      <c r="AJ14"/>
      <c r="AK14"/>
      <c r="AL14"/>
      <c r="AM14"/>
      <c r="AN14"/>
      <c r="AO14"/>
      <c r="AP14"/>
      <c r="AQ14"/>
    </row>
    <row r="15" spans="1:45" s="40" customFormat="1">
      <c r="A15" s="259"/>
      <c r="B15" s="314"/>
      <c r="C15" s="259"/>
      <c r="D15" s="259"/>
      <c r="E15" s="259" t="s">
        <v>1842</v>
      </c>
      <c r="F15" s="313" t="s">
        <v>960</v>
      </c>
      <c r="G15" s="270">
        <v>933</v>
      </c>
      <c r="H15" s="312">
        <v>686.00107669830322</v>
      </c>
      <c r="I15" s="259" t="s">
        <v>915</v>
      </c>
      <c r="J15" s="259"/>
      <c r="K15" s="259" t="s">
        <v>2676</v>
      </c>
      <c r="L15" s="61"/>
      <c r="M15" s="287" t="s">
        <v>1061</v>
      </c>
      <c r="N15" s="289" t="s">
        <v>1884</v>
      </c>
      <c r="O15" s="290"/>
      <c r="P15" s="290"/>
      <c r="Q15" s="290"/>
      <c r="R15" s="290"/>
      <c r="S15" s="290"/>
      <c r="T15" s="290"/>
      <c r="U15" s="290"/>
      <c r="V15" s="64"/>
      <c r="X15" s="61"/>
      <c r="Y15"/>
      <c r="Z15"/>
      <c r="AA15"/>
      <c r="AB15"/>
      <c r="AC15"/>
      <c r="AD15"/>
      <c r="AE15"/>
      <c r="AF15"/>
      <c r="AG15"/>
      <c r="AH15"/>
      <c r="AI15"/>
      <c r="AJ15"/>
      <c r="AK15"/>
      <c r="AL15"/>
      <c r="AM15"/>
      <c r="AN15"/>
      <c r="AO15"/>
      <c r="AP15"/>
      <c r="AQ15"/>
    </row>
    <row r="16" spans="1:45">
      <c r="A16" s="259"/>
      <c r="B16" s="311"/>
      <c r="C16" s="259"/>
      <c r="D16" s="259"/>
      <c r="E16" s="259" t="s">
        <v>1843</v>
      </c>
      <c r="F16" s="313" t="s">
        <v>961</v>
      </c>
      <c r="G16" s="270">
        <v>2836</v>
      </c>
      <c r="H16" s="312">
        <v>64.319518905179422</v>
      </c>
      <c r="I16" s="259" t="s">
        <v>915</v>
      </c>
      <c r="J16" s="259"/>
      <c r="K16" s="259" t="s">
        <v>2676</v>
      </c>
      <c r="L16" s="61"/>
      <c r="M16" s="284"/>
      <c r="N16" s="289"/>
      <c r="O16" s="290"/>
      <c r="P16" s="290"/>
      <c r="Q16" s="290"/>
      <c r="R16" s="290"/>
      <c r="S16" s="290"/>
      <c r="T16" s="290"/>
      <c r="U16" s="290"/>
      <c r="V16" s="64"/>
      <c r="X16" s="61"/>
    </row>
    <row r="17" spans="1:43" ht="15" customHeight="1">
      <c r="A17" s="259"/>
      <c r="B17" s="259"/>
      <c r="C17" s="259"/>
      <c r="D17" s="259" t="s">
        <v>1844</v>
      </c>
      <c r="E17" s="259" t="s">
        <v>1845</v>
      </c>
      <c r="F17" s="259" t="s">
        <v>1184</v>
      </c>
      <c r="G17" s="270">
        <v>0</v>
      </c>
      <c r="H17" s="269">
        <f>G17</f>
        <v>0</v>
      </c>
      <c r="I17" s="259" t="s">
        <v>915</v>
      </c>
      <c r="J17" s="259"/>
      <c r="K17" s="311" t="s">
        <v>2690</v>
      </c>
      <c r="L17" s="61"/>
      <c r="M17" s="284"/>
      <c r="N17" s="289"/>
      <c r="O17" s="290" t="s">
        <v>912</v>
      </c>
      <c r="P17" s="290" t="s">
        <v>913</v>
      </c>
      <c r="Q17" s="290" t="s">
        <v>914</v>
      </c>
      <c r="R17" s="290" t="s">
        <v>915</v>
      </c>
      <c r="S17" s="290" t="s">
        <v>2521</v>
      </c>
      <c r="T17" s="290" t="s">
        <v>1885</v>
      </c>
      <c r="U17" s="290"/>
      <c r="V17" s="64"/>
      <c r="Y17" s="20"/>
    </row>
    <row r="18" spans="1:43">
      <c r="A18" s="259"/>
      <c r="B18" s="259"/>
      <c r="C18" s="259"/>
      <c r="D18" s="259"/>
      <c r="E18" s="259" t="s">
        <v>1846</v>
      </c>
      <c r="F18" s="259" t="s">
        <v>1178</v>
      </c>
      <c r="G18" s="270">
        <v>0</v>
      </c>
      <c r="H18" s="269">
        <f>G18</f>
        <v>0</v>
      </c>
      <c r="I18" s="259" t="s">
        <v>915</v>
      </c>
      <c r="J18" s="259"/>
      <c r="K18" s="311" t="s">
        <v>2690</v>
      </c>
      <c r="L18" s="61"/>
      <c r="M18" s="287"/>
      <c r="N18" s="260" t="s">
        <v>927</v>
      </c>
      <c r="O18" s="310">
        <f>'EB 2030 KEV'!B27</f>
        <v>25</v>
      </c>
      <c r="P18" s="310">
        <f>O18/3.6</f>
        <v>6.9444444444444446</v>
      </c>
      <c r="Q18" s="310">
        <f>P18*1000000</f>
        <v>6944444.444444445</v>
      </c>
      <c r="R18" s="310">
        <f>R21-R19-R20</f>
        <v>7575.4441823678826</v>
      </c>
      <c r="S18" s="260"/>
      <c r="T18" s="300">
        <f>R18</f>
        <v>7575.4441823678826</v>
      </c>
      <c r="U18" s="285"/>
      <c r="V18" s="64"/>
      <c r="W18" s="259">
        <v>7575</v>
      </c>
      <c r="X18" s="62">
        <f t="shared" ref="X18:X19" si="0">W18-R18</f>
        <v>-0.44418236788260401</v>
      </c>
    </row>
    <row r="19" spans="1:43">
      <c r="A19" s="259"/>
      <c r="B19" s="259"/>
      <c r="C19" s="259"/>
      <c r="D19" s="259" t="s">
        <v>1849</v>
      </c>
      <c r="E19" s="259" t="s">
        <v>1847</v>
      </c>
      <c r="F19" s="259" t="s">
        <v>945</v>
      </c>
      <c r="G19" s="270">
        <v>512</v>
      </c>
      <c r="H19" s="269">
        <f>Fig_4_4_025g_kev22_01_nl!R49*1000</f>
        <v>484.00100708007801</v>
      </c>
      <c r="I19" s="259" t="s">
        <v>915</v>
      </c>
      <c r="J19" s="259"/>
      <c r="K19" s="311" t="s">
        <v>2414</v>
      </c>
      <c r="L19" s="61"/>
      <c r="M19" s="287"/>
      <c r="N19" s="260" t="s">
        <v>894</v>
      </c>
      <c r="O19" s="310">
        <f>'EB 2030 KEV'!C27+'EB 2030 KEV'!H27+'EB 2030 KEV'!J27</f>
        <v>28</v>
      </c>
      <c r="P19" s="310">
        <f>O19/3.6</f>
        <v>7.7777777777777777</v>
      </c>
      <c r="Q19" s="310">
        <f>P19*1000000</f>
        <v>7777777.777777778</v>
      </c>
      <c r="R19" s="310">
        <f>Q19/T22</f>
        <v>8484.4974842520278</v>
      </c>
      <c r="S19" s="312">
        <v>17389</v>
      </c>
      <c r="T19" s="292">
        <f>R19/S19*100</f>
        <v>48.792325517580238</v>
      </c>
      <c r="U19" s="285"/>
      <c r="V19" s="64"/>
      <c r="W19" s="259">
        <v>27929</v>
      </c>
      <c r="X19" s="62">
        <f t="shared" si="0"/>
        <v>19444.502515747972</v>
      </c>
    </row>
    <row r="20" spans="1:43">
      <c r="A20" s="259"/>
      <c r="B20" s="259"/>
      <c r="C20" s="259"/>
      <c r="D20" s="259"/>
      <c r="E20" s="259" t="s">
        <v>1848</v>
      </c>
      <c r="F20" s="259" t="s">
        <v>1180</v>
      </c>
      <c r="G20" s="270">
        <v>0</v>
      </c>
      <c r="H20" s="269">
        <v>0</v>
      </c>
      <c r="I20" s="259" t="s">
        <v>915</v>
      </c>
      <c r="J20" s="259"/>
      <c r="K20" s="311" t="s">
        <v>2690</v>
      </c>
      <c r="L20" s="61"/>
      <c r="M20" s="284"/>
      <c r="N20" s="260" t="s">
        <v>895</v>
      </c>
      <c r="O20" s="310">
        <f>'EB 2030 KEV'!G27</f>
        <v>32</v>
      </c>
      <c r="P20" s="310">
        <f>O20/3.6</f>
        <v>8.8888888888888893</v>
      </c>
      <c r="Q20" s="310">
        <f>P20*1000000</f>
        <v>8888888.8888888899</v>
      </c>
      <c r="R20" s="310">
        <f>Q20/T22</f>
        <v>9696.5685534308905</v>
      </c>
      <c r="S20" s="312">
        <v>34387</v>
      </c>
      <c r="T20" s="292">
        <f>R20/S20*100</f>
        <v>28.19835563855786</v>
      </c>
      <c r="U20" s="285"/>
      <c r="V20" s="64"/>
      <c r="W20" s="259">
        <f>14116</f>
        <v>14116</v>
      </c>
      <c r="X20" s="62">
        <f>W20-R20</f>
        <v>4419.4314465691095</v>
      </c>
    </row>
    <row r="21" spans="1:43">
      <c r="A21" s="259"/>
      <c r="B21" s="259"/>
      <c r="C21" s="259"/>
      <c r="D21" s="259"/>
      <c r="E21" s="259" t="s">
        <v>1850</v>
      </c>
      <c r="F21" s="259" t="s">
        <v>1304</v>
      </c>
      <c r="G21" s="270">
        <v>0</v>
      </c>
      <c r="H21" s="273">
        <v>0</v>
      </c>
      <c r="I21" s="259" t="s">
        <v>1851</v>
      </c>
      <c r="J21" s="259"/>
      <c r="K21" s="259" t="s">
        <v>1891</v>
      </c>
      <c r="L21" s="61"/>
      <c r="M21" s="284"/>
      <c r="N21" s="285" t="s">
        <v>17</v>
      </c>
      <c r="O21" s="285"/>
      <c r="P21" s="285"/>
      <c r="Q21" s="285">
        <f>SUM(Q18:Q20)</f>
        <v>23611111.111111112</v>
      </c>
      <c r="R21" s="300">
        <f>Fig_4_4_025g_kev22_01_nl!J49*1000</f>
        <v>25756.510220050801</v>
      </c>
      <c r="S21" s="285"/>
      <c r="T21" s="285"/>
      <c r="U21" s="285"/>
      <c r="V21" s="64"/>
      <c r="W21">
        <f>SUM(W18:W20)</f>
        <v>49620</v>
      </c>
      <c r="X21" s="61"/>
      <c r="Z21" s="37"/>
      <c r="AA21" s="43"/>
      <c r="AD21" s="223"/>
      <c r="AF21" s="223"/>
    </row>
    <row r="22" spans="1:43">
      <c r="A22" s="311"/>
      <c r="B22" s="311"/>
      <c r="C22" s="311" t="s">
        <v>1852</v>
      </c>
      <c r="D22" s="311" t="s">
        <v>1853</v>
      </c>
      <c r="E22" s="259" t="s">
        <v>916</v>
      </c>
      <c r="F22" s="259" t="s">
        <v>910</v>
      </c>
      <c r="G22" s="270">
        <v>2421</v>
      </c>
      <c r="H22" s="315">
        <f>Fig_4_4_025g_kev22_01_nl!L49*1000</f>
        <v>7432.4222564697302</v>
      </c>
      <c r="I22" s="259" t="s">
        <v>915</v>
      </c>
      <c r="J22" s="259"/>
      <c r="K22" s="311" t="s">
        <v>2414</v>
      </c>
      <c r="L22" s="316"/>
      <c r="M22" s="284"/>
      <c r="N22" s="285" t="s">
        <v>1886</v>
      </c>
      <c r="O22" s="285"/>
      <c r="P22" s="285"/>
      <c r="Q22" s="285"/>
      <c r="R22" s="285"/>
      <c r="S22" s="312"/>
      <c r="T22" s="300">
        <f>Q21/R21</f>
        <v>916.70458883558115</v>
      </c>
      <c r="U22" s="285"/>
      <c r="V22" s="64"/>
      <c r="Z22" s="37"/>
      <c r="AA22" s="43"/>
      <c r="AD22" s="223"/>
      <c r="AF22" s="223"/>
    </row>
    <row r="23" spans="1:43">
      <c r="A23" s="311"/>
      <c r="B23" s="311"/>
      <c r="C23" s="311"/>
      <c r="D23" s="311"/>
      <c r="E23" s="259" t="s">
        <v>1854</v>
      </c>
      <c r="F23" s="259" t="s">
        <v>1185</v>
      </c>
      <c r="G23" s="270">
        <v>1106</v>
      </c>
      <c r="H23" s="311">
        <v>0</v>
      </c>
      <c r="I23" s="259" t="s">
        <v>915</v>
      </c>
      <c r="J23" s="259" t="s">
        <v>1104</v>
      </c>
      <c r="K23" s="311" t="s">
        <v>2695</v>
      </c>
      <c r="L23" s="316"/>
      <c r="M23" s="284"/>
      <c r="N23" s="294"/>
      <c r="O23" s="285"/>
      <c r="P23" s="285"/>
      <c r="Q23" s="285"/>
      <c r="R23" s="285"/>
      <c r="S23" s="285"/>
      <c r="T23" s="285"/>
      <c r="U23" s="285"/>
      <c r="V23" s="64"/>
      <c r="Z23" s="37"/>
      <c r="AA23" s="43"/>
      <c r="AD23" s="223"/>
      <c r="AF23" s="223"/>
      <c r="AH23" s="7"/>
      <c r="AI23" s="7"/>
      <c r="AJ23" s="7"/>
      <c r="AK23" s="7"/>
      <c r="AL23" s="7"/>
      <c r="AM23" s="7"/>
      <c r="AN23" s="7"/>
      <c r="AO23" s="7"/>
      <c r="AP23" s="7"/>
      <c r="AQ23" s="7"/>
    </row>
    <row r="24" spans="1:43">
      <c r="A24" s="311"/>
      <c r="B24" s="311"/>
      <c r="C24" s="311"/>
      <c r="D24" s="311"/>
      <c r="E24" s="259" t="s">
        <v>917</v>
      </c>
      <c r="F24" s="259" t="s">
        <v>911</v>
      </c>
      <c r="G24" s="270">
        <v>957</v>
      </c>
      <c r="H24" s="317">
        <f>Fig_4_4_025g_kev22_01_nl!N49*1000</f>
        <v>15763.8828125</v>
      </c>
      <c r="I24" s="259" t="s">
        <v>915</v>
      </c>
      <c r="J24" s="311"/>
      <c r="K24" s="311" t="s">
        <v>2414</v>
      </c>
      <c r="L24" s="316"/>
      <c r="M24" s="287" t="s">
        <v>1035</v>
      </c>
      <c r="N24" s="285" t="s">
        <v>2432</v>
      </c>
      <c r="O24" s="285"/>
      <c r="P24" s="285"/>
      <c r="Q24" s="285"/>
      <c r="R24" s="285"/>
      <c r="S24" s="285"/>
      <c r="T24" s="285"/>
      <c r="U24" s="285"/>
      <c r="V24" s="64"/>
      <c r="Z24" s="7"/>
      <c r="AA24" s="7"/>
      <c r="AB24" s="7"/>
      <c r="AC24" s="7"/>
      <c r="AD24" s="7"/>
      <c r="AE24" s="7"/>
      <c r="AF24" s="7"/>
      <c r="AG24" s="7"/>
      <c r="AH24" s="7"/>
      <c r="AI24" s="7"/>
      <c r="AJ24" s="7"/>
      <c r="AK24" s="7"/>
      <c r="AL24" s="7"/>
      <c r="AM24" s="7"/>
      <c r="AN24" s="7"/>
      <c r="AO24" s="7"/>
      <c r="AP24" s="7"/>
      <c r="AQ24" s="7"/>
    </row>
    <row r="25" spans="1:43">
      <c r="A25" s="311"/>
      <c r="B25" s="311"/>
      <c r="C25" s="311"/>
      <c r="D25" s="311"/>
      <c r="E25" s="259" t="s">
        <v>1855</v>
      </c>
      <c r="F25" s="259" t="s">
        <v>1158</v>
      </c>
      <c r="G25" s="270">
        <v>0</v>
      </c>
      <c r="H25" s="311">
        <v>0</v>
      </c>
      <c r="I25" s="259" t="s">
        <v>915</v>
      </c>
      <c r="J25" s="311"/>
      <c r="K25" s="311" t="s">
        <v>2690</v>
      </c>
      <c r="L25" s="316"/>
      <c r="M25" s="287"/>
      <c r="N25" s="285"/>
      <c r="O25" s="285"/>
      <c r="P25" s="285"/>
      <c r="Q25" s="285"/>
      <c r="R25" s="285"/>
      <c r="S25" s="285"/>
      <c r="T25" s="285"/>
      <c r="U25" s="285"/>
      <c r="V25" s="64"/>
      <c r="Z25" s="7"/>
      <c r="AA25" s="7"/>
      <c r="AB25" s="7"/>
      <c r="AC25" s="7"/>
      <c r="AD25" s="7"/>
      <c r="AE25" s="7"/>
      <c r="AF25" s="7"/>
      <c r="AG25" s="7"/>
      <c r="AH25" s="7"/>
      <c r="AI25" s="7"/>
      <c r="AJ25" s="7"/>
      <c r="AK25" s="7"/>
      <c r="AL25" s="7"/>
      <c r="AM25" s="7"/>
      <c r="AN25" s="7"/>
      <c r="AO25" s="7"/>
      <c r="AP25" s="7"/>
      <c r="AQ25" s="7"/>
    </row>
    <row r="26" spans="1:43">
      <c r="A26" s="311"/>
      <c r="B26" s="311"/>
      <c r="C26" s="311"/>
      <c r="D26" s="311" t="s">
        <v>1856</v>
      </c>
      <c r="E26" s="259" t="s">
        <v>1871</v>
      </c>
      <c r="F26" s="259" t="s">
        <v>924</v>
      </c>
      <c r="G26" s="270">
        <v>680</v>
      </c>
      <c r="H26" s="317">
        <f>T18</f>
        <v>7575.4441823678826</v>
      </c>
      <c r="I26" s="259" t="s">
        <v>915</v>
      </c>
      <c r="J26" s="259" t="s">
        <v>1061</v>
      </c>
      <c r="K26" s="311" t="s">
        <v>2697</v>
      </c>
      <c r="L26" s="316"/>
      <c r="M26" s="284"/>
      <c r="N26" s="260" t="s">
        <v>22</v>
      </c>
      <c r="O26" s="260" t="s">
        <v>902</v>
      </c>
      <c r="P26" s="310">
        <f>Tabel_7b_Prijzen_VV!I4</f>
        <v>92</v>
      </c>
      <c r="Q26" s="260" t="s">
        <v>908</v>
      </c>
      <c r="R26" s="260">
        <f>P26*P31</f>
        <v>116.84</v>
      </c>
      <c r="S26" s="285"/>
      <c r="T26" s="285"/>
      <c r="U26" s="285"/>
      <c r="V26" s="64"/>
      <c r="Z26" s="7"/>
      <c r="AA26" s="7"/>
      <c r="AB26" s="7"/>
      <c r="AC26" s="7"/>
      <c r="AD26" s="7"/>
      <c r="AE26" s="7"/>
      <c r="AF26" s="7"/>
      <c r="AG26" s="7"/>
      <c r="AH26" s="7"/>
      <c r="AI26" s="7"/>
      <c r="AJ26" s="7"/>
      <c r="AK26" s="7"/>
      <c r="AL26" s="7"/>
      <c r="AM26" s="7"/>
      <c r="AN26" s="7"/>
      <c r="AO26" s="7"/>
      <c r="AP26" s="7"/>
      <c r="AQ26" s="7"/>
    </row>
    <row r="27" spans="1:43">
      <c r="A27" s="311"/>
      <c r="B27" s="311"/>
      <c r="C27" s="311"/>
      <c r="D27" s="311"/>
      <c r="E27" s="259" t="s">
        <v>1857</v>
      </c>
      <c r="F27" s="259" t="s">
        <v>1181</v>
      </c>
      <c r="G27" s="270">
        <v>0</v>
      </c>
      <c r="H27" s="311">
        <v>0</v>
      </c>
      <c r="I27" s="259" t="s">
        <v>915</v>
      </c>
      <c r="J27" s="259"/>
      <c r="K27" s="311" t="s">
        <v>2690</v>
      </c>
      <c r="L27" s="316"/>
      <c r="M27" s="287"/>
      <c r="N27" s="260" t="s">
        <v>855</v>
      </c>
      <c r="O27" s="260" t="s">
        <v>903</v>
      </c>
      <c r="P27" s="371">
        <f>Tabel_7b_Prijzen_VV!I5</f>
        <v>0.37</v>
      </c>
      <c r="Q27" s="260" t="s">
        <v>909</v>
      </c>
      <c r="R27" s="260">
        <f>P27*3600/31.65</f>
        <v>42.085308056872037</v>
      </c>
      <c r="S27" s="285"/>
      <c r="T27" s="285"/>
      <c r="U27" s="285"/>
      <c r="V27" s="64"/>
      <c r="Z27" s="7"/>
      <c r="AA27" s="7"/>
      <c r="AB27" s="7"/>
      <c r="AC27" s="7"/>
      <c r="AD27" s="7"/>
      <c r="AE27" s="7"/>
      <c r="AF27" s="7"/>
      <c r="AG27" s="7"/>
      <c r="AH27" s="7"/>
      <c r="AI27" s="7"/>
      <c r="AJ27" s="7"/>
      <c r="AK27" s="7"/>
      <c r="AL27" s="7"/>
      <c r="AM27" s="7"/>
      <c r="AN27" s="7"/>
      <c r="AO27" s="7"/>
      <c r="AP27" s="7"/>
      <c r="AQ27" s="7"/>
    </row>
    <row r="28" spans="1:43">
      <c r="A28" s="311"/>
      <c r="B28" s="311"/>
      <c r="C28" s="311"/>
      <c r="D28" s="311"/>
      <c r="E28" s="259" t="s">
        <v>1872</v>
      </c>
      <c r="F28" s="259" t="s">
        <v>1157</v>
      </c>
      <c r="G28" s="270">
        <v>0</v>
      </c>
      <c r="H28" s="317">
        <v>0</v>
      </c>
      <c r="I28" s="259" t="s">
        <v>915</v>
      </c>
      <c r="J28" s="259"/>
      <c r="K28" s="311" t="s">
        <v>2690</v>
      </c>
      <c r="L28" s="316"/>
      <c r="M28" s="284"/>
      <c r="N28" s="260" t="s">
        <v>19</v>
      </c>
      <c r="O28" s="260" t="s">
        <v>904</v>
      </c>
      <c r="P28" s="310">
        <f>Tabel_7b_Prijzen_VV!I6</f>
        <v>81</v>
      </c>
      <c r="Q28" s="260" t="s">
        <v>908</v>
      </c>
      <c r="R28" s="260">
        <f>P28*P31</f>
        <v>102.87</v>
      </c>
      <c r="S28" s="285"/>
      <c r="T28" s="285"/>
      <c r="U28" s="285"/>
      <c r="V28" s="64"/>
      <c r="Z28" s="7"/>
      <c r="AA28" s="7"/>
      <c r="AB28" s="7"/>
      <c r="AC28" s="7"/>
      <c r="AD28" s="7"/>
      <c r="AE28" s="7"/>
      <c r="AF28" s="7"/>
      <c r="AG28" s="7"/>
      <c r="AH28" s="7"/>
      <c r="AI28" s="7"/>
      <c r="AJ28" s="7"/>
      <c r="AK28" s="7"/>
      <c r="AL28" s="7"/>
      <c r="AM28" s="7"/>
      <c r="AN28" s="7"/>
      <c r="AO28" s="7"/>
      <c r="AP28" s="7"/>
      <c r="AQ28" s="7"/>
    </row>
    <row r="29" spans="1:43">
      <c r="A29" s="311"/>
      <c r="B29" s="311"/>
      <c r="C29" s="311"/>
      <c r="D29" s="311"/>
      <c r="E29" s="259" t="s">
        <v>1869</v>
      </c>
      <c r="F29" s="259" t="s">
        <v>926</v>
      </c>
      <c r="G29" s="270">
        <v>7.6</v>
      </c>
      <c r="H29" s="317">
        <v>19.3</v>
      </c>
      <c r="I29" s="259" t="s">
        <v>928</v>
      </c>
      <c r="J29" s="259" t="s">
        <v>1061</v>
      </c>
      <c r="K29" s="311" t="s">
        <v>2697</v>
      </c>
      <c r="L29" s="316"/>
      <c r="M29" s="287"/>
      <c r="N29" s="260" t="s">
        <v>905</v>
      </c>
      <c r="O29" s="260" t="s">
        <v>904</v>
      </c>
      <c r="P29" s="310">
        <f>Tabel_7b_Prijzen_VV!I8</f>
        <v>110</v>
      </c>
      <c r="Q29" s="309"/>
      <c r="R29" s="309"/>
      <c r="S29" s="285"/>
      <c r="T29" s="285"/>
      <c r="U29" s="285"/>
      <c r="V29" s="64"/>
      <c r="Z29" s="7"/>
      <c r="AA29" s="7"/>
      <c r="AB29" s="7"/>
      <c r="AC29" s="7"/>
      <c r="AD29" s="7"/>
      <c r="AE29" s="7"/>
      <c r="AF29" s="7"/>
      <c r="AG29" s="7"/>
      <c r="AH29" s="7"/>
      <c r="AI29" s="7"/>
      <c r="AJ29" s="7"/>
      <c r="AK29" s="7"/>
      <c r="AL29" s="7"/>
      <c r="AM29" s="7"/>
      <c r="AN29" s="7"/>
      <c r="AO29" s="7"/>
      <c r="AP29" s="7"/>
      <c r="AQ29" s="7"/>
    </row>
    <row r="30" spans="1:43">
      <c r="A30" s="311"/>
      <c r="B30" s="311"/>
      <c r="C30" s="311"/>
      <c r="D30" s="311"/>
      <c r="E30" s="259" t="s">
        <v>1870</v>
      </c>
      <c r="F30" s="259" t="s">
        <v>925</v>
      </c>
      <c r="G30" s="270">
        <v>6.3</v>
      </c>
      <c r="H30" s="317">
        <v>14.8</v>
      </c>
      <c r="I30" s="259" t="s">
        <v>928</v>
      </c>
      <c r="J30" s="259" t="s">
        <v>1061</v>
      </c>
      <c r="K30" s="311" t="s">
        <v>2697</v>
      </c>
      <c r="L30" s="316"/>
      <c r="M30" s="284"/>
      <c r="N30" s="260" t="s">
        <v>936</v>
      </c>
      <c r="O30" s="309"/>
      <c r="P30" s="309"/>
      <c r="Q30" s="309"/>
      <c r="R30" s="309"/>
      <c r="S30" s="285"/>
      <c r="T30" s="285"/>
      <c r="U30" s="285"/>
      <c r="V30" s="64"/>
      <c r="Z30" s="7"/>
      <c r="AA30" s="7"/>
      <c r="AB30" s="7"/>
      <c r="AC30" s="7"/>
      <c r="AD30" s="7"/>
      <c r="AE30" s="7"/>
      <c r="AF30" s="7"/>
      <c r="AG30" s="7"/>
      <c r="AH30" s="7"/>
      <c r="AI30" s="7"/>
      <c r="AJ30" s="7"/>
      <c r="AK30" s="7"/>
      <c r="AL30" s="7"/>
      <c r="AM30" s="7"/>
      <c r="AN30" s="7"/>
      <c r="AO30" s="7"/>
      <c r="AP30" s="7"/>
      <c r="AQ30" s="7"/>
    </row>
    <row r="31" spans="1:43">
      <c r="A31" s="311"/>
      <c r="B31" s="311"/>
      <c r="C31" s="311"/>
      <c r="D31" s="311" t="s">
        <v>862</v>
      </c>
      <c r="E31" s="259" t="s">
        <v>1858</v>
      </c>
      <c r="F31" s="259" t="s">
        <v>929</v>
      </c>
      <c r="G31" s="270">
        <v>37</v>
      </c>
      <c r="H31" s="317">
        <v>41.603000640869141</v>
      </c>
      <c r="I31" s="259" t="s">
        <v>915</v>
      </c>
      <c r="J31" s="259"/>
      <c r="K31" s="259" t="s">
        <v>2676</v>
      </c>
      <c r="L31" s="316"/>
      <c r="M31" s="287"/>
      <c r="N31" s="260" t="s">
        <v>906</v>
      </c>
      <c r="O31" s="260" t="s">
        <v>907</v>
      </c>
      <c r="P31" s="371">
        <f>Tabel_6_Conversiefactoren!J5</f>
        <v>1.27</v>
      </c>
      <c r="Q31" s="309"/>
      <c r="R31" s="309"/>
      <c r="S31" s="285"/>
      <c r="T31" s="285"/>
      <c r="U31" s="285"/>
      <c r="V31" s="64"/>
      <c r="Z31" s="7"/>
      <c r="AA31" s="7"/>
      <c r="AB31" s="61"/>
      <c r="AC31" s="7"/>
      <c r="AD31" s="7"/>
      <c r="AE31" s="7"/>
      <c r="AF31" s="7"/>
      <c r="AG31" s="7"/>
      <c r="AH31" s="7"/>
      <c r="AI31" s="7"/>
      <c r="AJ31" s="7"/>
      <c r="AK31" s="7"/>
      <c r="AL31" s="7"/>
      <c r="AM31" s="7"/>
      <c r="AN31" s="7"/>
      <c r="AO31" s="7"/>
      <c r="AP31" s="7"/>
      <c r="AQ31" s="7"/>
    </row>
    <row r="32" spans="1:43">
      <c r="A32" s="311"/>
      <c r="B32" s="311"/>
      <c r="C32" s="311"/>
      <c r="D32" s="311" t="s">
        <v>1859</v>
      </c>
      <c r="E32" s="259" t="s">
        <v>1862</v>
      </c>
      <c r="F32" s="259" t="s">
        <v>1159</v>
      </c>
      <c r="G32" s="270">
        <v>49.5</v>
      </c>
      <c r="H32" s="312">
        <v>677.39232610447584</v>
      </c>
      <c r="I32" s="259" t="s">
        <v>915</v>
      </c>
      <c r="J32" s="311"/>
      <c r="K32" s="259" t="s">
        <v>2676</v>
      </c>
      <c r="L32" s="316"/>
      <c r="M32" s="287"/>
      <c r="N32" s="285"/>
      <c r="O32" s="285"/>
      <c r="P32" s="285"/>
      <c r="Q32" s="285"/>
      <c r="R32" s="285"/>
      <c r="S32" s="285"/>
      <c r="T32" s="285"/>
      <c r="U32" s="285"/>
      <c r="V32" s="64"/>
      <c r="Z32" s="7"/>
      <c r="AA32" s="7"/>
      <c r="AB32" s="7"/>
      <c r="AC32" s="7"/>
      <c r="AD32" s="7"/>
      <c r="AE32" s="7"/>
      <c r="AF32" s="7"/>
      <c r="AG32" s="7"/>
      <c r="AH32" s="7"/>
      <c r="AI32" s="7"/>
      <c r="AJ32" s="7"/>
      <c r="AK32" s="7"/>
      <c r="AL32" s="7"/>
      <c r="AM32" s="7"/>
      <c r="AN32" s="7"/>
      <c r="AO32" s="7"/>
      <c r="AP32" s="7"/>
      <c r="AQ32" s="7"/>
    </row>
    <row r="33" spans="1:43">
      <c r="A33" s="311"/>
      <c r="B33" s="311"/>
      <c r="C33" s="311"/>
      <c r="D33" s="311"/>
      <c r="E33" s="259" t="s">
        <v>1863</v>
      </c>
      <c r="F33" s="259" t="s">
        <v>930</v>
      </c>
      <c r="G33" s="270">
        <v>105</v>
      </c>
      <c r="H33" s="312">
        <v>10.123680542642408</v>
      </c>
      <c r="I33" s="259" t="s">
        <v>915</v>
      </c>
      <c r="J33" s="259"/>
      <c r="K33" s="259" t="s">
        <v>2676</v>
      </c>
      <c r="L33" s="316"/>
      <c r="M33" s="287"/>
      <c r="N33" s="285"/>
      <c r="O33" s="285"/>
      <c r="P33" s="285"/>
      <c r="Q33" s="285"/>
      <c r="R33" s="285"/>
      <c r="S33" s="285"/>
      <c r="T33" s="285"/>
      <c r="U33" s="285"/>
      <c r="V33" s="64"/>
      <c r="Z33" s="7"/>
      <c r="AA33" s="7"/>
      <c r="AB33" s="7"/>
      <c r="AC33" s="7"/>
      <c r="AD33" s="7"/>
      <c r="AE33" s="7"/>
      <c r="AF33" s="7"/>
      <c r="AG33" s="7"/>
      <c r="AH33" s="7"/>
      <c r="AI33" s="7"/>
      <c r="AJ33" s="7"/>
      <c r="AK33" s="7"/>
      <c r="AL33" s="7"/>
      <c r="AM33" s="7"/>
      <c r="AN33" s="7"/>
      <c r="AO33" s="7"/>
      <c r="AP33" s="7"/>
      <c r="AQ33" s="7"/>
    </row>
    <row r="34" spans="1:43">
      <c r="A34" s="311"/>
      <c r="B34" s="311"/>
      <c r="C34" s="311"/>
      <c r="D34" s="311" t="s">
        <v>1860</v>
      </c>
      <c r="E34" s="259" t="s">
        <v>1864</v>
      </c>
      <c r="F34" s="259" t="s">
        <v>1182</v>
      </c>
      <c r="G34" s="270">
        <v>0</v>
      </c>
      <c r="H34" s="315">
        <f>G34</f>
        <v>0</v>
      </c>
      <c r="I34" s="259" t="s">
        <v>915</v>
      </c>
      <c r="J34" s="311"/>
      <c r="K34" s="311" t="s">
        <v>2690</v>
      </c>
      <c r="L34" s="316"/>
      <c r="M34" s="372"/>
      <c r="N34" s="373"/>
      <c r="O34" s="373"/>
      <c r="P34" s="373"/>
      <c r="Q34" s="373"/>
      <c r="R34" s="373"/>
      <c r="S34" s="373"/>
      <c r="T34" s="373"/>
      <c r="U34" s="373"/>
      <c r="V34" s="111"/>
      <c r="Z34" s="7"/>
      <c r="AA34" s="7"/>
      <c r="AB34" s="7"/>
      <c r="AC34" s="7"/>
      <c r="AD34" s="7"/>
      <c r="AE34" s="7"/>
      <c r="AF34" s="7"/>
      <c r="AG34" s="7"/>
      <c r="AH34" s="7"/>
      <c r="AI34" s="7"/>
      <c r="AJ34" s="7"/>
      <c r="AK34" s="7"/>
      <c r="AL34" s="7"/>
      <c r="AM34" s="7"/>
      <c r="AN34" s="7"/>
      <c r="AO34" s="7"/>
      <c r="AP34" s="7"/>
      <c r="AQ34" s="7"/>
    </row>
    <row r="35" spans="1:43">
      <c r="A35" s="311"/>
      <c r="B35" s="311"/>
      <c r="C35" s="311"/>
      <c r="D35" s="311"/>
      <c r="E35" s="311" t="s">
        <v>1865</v>
      </c>
      <c r="F35" s="259" t="s">
        <v>1160</v>
      </c>
      <c r="G35" s="270">
        <v>895</v>
      </c>
      <c r="H35" s="312">
        <v>815.89990928769112</v>
      </c>
      <c r="I35" s="259" t="s">
        <v>915</v>
      </c>
      <c r="J35" s="311"/>
      <c r="K35" s="259" t="s">
        <v>2676</v>
      </c>
      <c r="L35" s="316"/>
      <c r="M35" s="260"/>
      <c r="N35" s="260"/>
      <c r="O35" s="260"/>
      <c r="P35" s="260"/>
      <c r="Q35" s="260"/>
      <c r="R35" s="310"/>
      <c r="S35" s="310"/>
      <c r="T35" s="310"/>
      <c r="U35" s="310"/>
      <c r="Z35" s="7"/>
      <c r="AA35" s="7"/>
      <c r="AB35" s="7"/>
      <c r="AC35" s="7"/>
      <c r="AD35" s="7"/>
      <c r="AE35" s="7"/>
      <c r="AF35" s="7"/>
      <c r="AG35" s="7"/>
      <c r="AH35" s="7"/>
      <c r="AI35" s="7"/>
      <c r="AJ35" s="7"/>
      <c r="AK35" s="7"/>
      <c r="AL35" s="7"/>
      <c r="AM35" s="7"/>
      <c r="AN35" s="7"/>
      <c r="AO35" s="7"/>
      <c r="AP35" s="7"/>
      <c r="AQ35" s="7"/>
    </row>
    <row r="36" spans="1:43">
      <c r="A36" s="311"/>
      <c r="B36" s="311"/>
      <c r="C36" s="311"/>
      <c r="D36" s="311" t="s">
        <v>1861</v>
      </c>
      <c r="E36" s="311" t="s">
        <v>1866</v>
      </c>
      <c r="F36" s="259" t="s">
        <v>1183</v>
      </c>
      <c r="G36" s="270">
        <v>0</v>
      </c>
      <c r="H36" s="315">
        <f>G36</f>
        <v>0</v>
      </c>
      <c r="I36" s="259" t="s">
        <v>915</v>
      </c>
      <c r="J36" s="311"/>
      <c r="K36" s="311" t="s">
        <v>2425</v>
      </c>
      <c r="L36" s="316"/>
      <c r="M36" s="260"/>
      <c r="N36" s="260"/>
      <c r="O36" s="260"/>
      <c r="P36" s="260"/>
      <c r="Q36" s="260"/>
      <c r="R36" s="310"/>
      <c r="S36" s="310"/>
      <c r="T36" s="310"/>
      <c r="U36" s="310"/>
      <c r="Z36" s="7"/>
      <c r="AA36" s="7"/>
      <c r="AB36" s="7"/>
      <c r="AC36" s="7"/>
      <c r="AD36" s="7"/>
      <c r="AE36" s="7"/>
      <c r="AF36" s="7"/>
      <c r="AG36" s="7"/>
      <c r="AH36" s="7"/>
      <c r="AI36" s="7"/>
      <c r="AJ36" s="7"/>
      <c r="AK36" s="7"/>
      <c r="AL36" s="7"/>
      <c r="AM36" s="7"/>
      <c r="AN36" s="7"/>
      <c r="AO36" s="7"/>
      <c r="AP36" s="7"/>
      <c r="AQ36" s="7"/>
    </row>
    <row r="37" spans="1:43">
      <c r="A37" s="311"/>
      <c r="B37" s="311"/>
      <c r="C37" s="311"/>
      <c r="D37" s="311"/>
      <c r="E37" s="259" t="s">
        <v>1867</v>
      </c>
      <c r="F37" s="259" t="s">
        <v>1177</v>
      </c>
      <c r="G37" s="270">
        <v>0</v>
      </c>
      <c r="H37" s="315">
        <f>G37</f>
        <v>0</v>
      </c>
      <c r="I37" s="259" t="s">
        <v>915</v>
      </c>
      <c r="J37" s="311"/>
      <c r="K37" s="311" t="s">
        <v>2425</v>
      </c>
      <c r="L37" s="316"/>
      <c r="M37" s="260"/>
      <c r="N37" s="260"/>
      <c r="O37" s="260"/>
      <c r="P37" s="260"/>
      <c r="Q37" s="260"/>
      <c r="R37" s="310"/>
      <c r="S37" s="310"/>
      <c r="T37" s="310"/>
      <c r="U37" s="310"/>
      <c r="Z37" s="7"/>
      <c r="AA37" s="7"/>
      <c r="AB37" s="7"/>
      <c r="AC37" s="7"/>
      <c r="AD37" s="7"/>
      <c r="AE37" s="7"/>
      <c r="AF37" s="7"/>
      <c r="AG37" s="7"/>
      <c r="AH37" s="7"/>
      <c r="AI37" s="7"/>
      <c r="AJ37" s="7"/>
      <c r="AK37" s="7"/>
      <c r="AL37" s="7"/>
      <c r="AM37" s="7"/>
      <c r="AN37" s="7"/>
      <c r="AO37" s="7"/>
      <c r="AP37" s="7"/>
      <c r="AQ37" s="7"/>
    </row>
    <row r="38" spans="1:43">
      <c r="A38" s="311"/>
      <c r="B38" s="311"/>
      <c r="C38" s="311"/>
      <c r="D38" s="311" t="s">
        <v>1824</v>
      </c>
      <c r="E38" s="259" t="s">
        <v>1868</v>
      </c>
      <c r="F38" s="259" t="s">
        <v>1179</v>
      </c>
      <c r="G38" s="270">
        <v>0</v>
      </c>
      <c r="H38" s="315">
        <f>G38</f>
        <v>0</v>
      </c>
      <c r="I38" s="259" t="s">
        <v>915</v>
      </c>
      <c r="J38" s="311"/>
      <c r="K38" s="311" t="s">
        <v>2690</v>
      </c>
      <c r="L38" s="316"/>
      <c r="M38" s="260"/>
      <c r="N38" s="260"/>
      <c r="O38" s="260"/>
      <c r="P38" s="260"/>
      <c r="Q38" s="260"/>
      <c r="R38" s="310"/>
      <c r="S38" s="310"/>
      <c r="T38" s="310"/>
      <c r="U38" s="310"/>
      <c r="Z38" s="7"/>
      <c r="AA38" s="7"/>
      <c r="AB38" s="7"/>
      <c r="AC38" s="7"/>
      <c r="AD38" s="7"/>
      <c r="AE38" s="7"/>
      <c r="AF38" s="7"/>
      <c r="AG38" s="7"/>
      <c r="AH38" s="7"/>
      <c r="AI38" s="7"/>
      <c r="AJ38" s="7"/>
      <c r="AK38" s="7"/>
      <c r="AL38" s="7"/>
      <c r="AM38" s="7"/>
      <c r="AN38" s="7"/>
      <c r="AO38" s="7"/>
      <c r="AP38" s="7"/>
      <c r="AQ38" s="7"/>
    </row>
    <row r="39" spans="1:43">
      <c r="A39" s="311"/>
      <c r="B39" s="311"/>
      <c r="C39" s="311" t="s">
        <v>33</v>
      </c>
      <c r="D39" s="311" t="s">
        <v>1905</v>
      </c>
      <c r="E39" s="311" t="s">
        <v>1906</v>
      </c>
      <c r="F39" s="311" t="s">
        <v>964</v>
      </c>
      <c r="G39" s="311">
        <v>90.1</v>
      </c>
      <c r="H39" s="312">
        <v>64.979526201000994</v>
      </c>
      <c r="I39" s="311" t="s">
        <v>928</v>
      </c>
      <c r="J39" s="311"/>
      <c r="K39" s="259" t="s">
        <v>2676</v>
      </c>
      <c r="L39" s="316"/>
      <c r="M39" s="260"/>
      <c r="N39" s="260"/>
      <c r="O39" s="260"/>
      <c r="P39" s="260"/>
      <c r="Q39" s="260"/>
      <c r="R39" s="310"/>
      <c r="S39" s="310"/>
      <c r="T39" s="310"/>
      <c r="U39" s="310"/>
    </row>
    <row r="40" spans="1:43">
      <c r="A40" s="311"/>
      <c r="B40" s="311"/>
      <c r="C40" s="311"/>
      <c r="D40" s="311"/>
      <c r="E40" s="311" t="s">
        <v>1907</v>
      </c>
      <c r="F40" s="311" t="s">
        <v>963</v>
      </c>
      <c r="G40" s="311">
        <v>0</v>
      </c>
      <c r="H40" s="312">
        <v>0</v>
      </c>
      <c r="I40" s="311" t="s">
        <v>928</v>
      </c>
      <c r="J40" s="311"/>
      <c r="K40" s="259" t="s">
        <v>2676</v>
      </c>
      <c r="L40" s="316"/>
      <c r="M40" s="260"/>
      <c r="N40" s="260"/>
      <c r="O40" s="260"/>
      <c r="P40" s="260"/>
      <c r="Q40" s="260"/>
      <c r="R40" s="260"/>
      <c r="S40" s="260"/>
      <c r="T40" s="260"/>
      <c r="U40" s="260"/>
    </row>
    <row r="41" spans="1:43">
      <c r="A41" s="311"/>
      <c r="B41" s="311"/>
      <c r="C41" s="311"/>
      <c r="D41" s="311"/>
      <c r="E41" s="311" t="s">
        <v>22</v>
      </c>
      <c r="F41" s="311" t="s">
        <v>962</v>
      </c>
      <c r="G41" s="311">
        <v>9.9</v>
      </c>
      <c r="H41" s="312">
        <v>35.020473798999006</v>
      </c>
      <c r="I41" s="311" t="s">
        <v>928</v>
      </c>
      <c r="J41" s="311"/>
      <c r="K41" s="259" t="s">
        <v>2676</v>
      </c>
      <c r="L41" s="316"/>
      <c r="M41" s="260"/>
      <c r="N41" s="260"/>
      <c r="O41" s="260"/>
      <c r="P41" s="260"/>
      <c r="Q41" s="260"/>
      <c r="R41" s="260"/>
      <c r="S41" s="260"/>
      <c r="T41" s="260"/>
      <c r="U41" s="260"/>
    </row>
    <row r="42" spans="1:43">
      <c r="A42" s="311"/>
      <c r="B42" s="311" t="s">
        <v>1900</v>
      </c>
      <c r="C42" s="311" t="s">
        <v>1901</v>
      </c>
      <c r="D42" s="311" t="s">
        <v>1903</v>
      </c>
      <c r="E42" s="311" t="s">
        <v>22</v>
      </c>
      <c r="F42" s="311" t="s">
        <v>899</v>
      </c>
      <c r="G42" s="311">
        <v>64</v>
      </c>
      <c r="H42" s="317">
        <f>R26</f>
        <v>116.84</v>
      </c>
      <c r="I42" s="311" t="s">
        <v>1215</v>
      </c>
      <c r="J42" s="311" t="s">
        <v>1035</v>
      </c>
      <c r="K42" s="311" t="s">
        <v>2696</v>
      </c>
      <c r="L42" s="316"/>
      <c r="M42" s="260"/>
      <c r="N42" s="260"/>
      <c r="O42" s="260"/>
      <c r="P42" s="260"/>
      <c r="Q42" s="260"/>
      <c r="R42" s="260"/>
      <c r="S42" s="260"/>
      <c r="T42" s="260"/>
      <c r="U42" s="260"/>
    </row>
    <row r="43" spans="1:43">
      <c r="A43" s="311"/>
      <c r="B43" s="311"/>
      <c r="C43" s="311"/>
      <c r="D43" s="311"/>
      <c r="E43" s="311" t="s">
        <v>855</v>
      </c>
      <c r="F43" s="311" t="s">
        <v>900</v>
      </c>
      <c r="G43" s="311">
        <v>14</v>
      </c>
      <c r="H43" s="317">
        <f>R27</f>
        <v>42.085308056872037</v>
      </c>
      <c r="I43" s="311" t="s">
        <v>1902</v>
      </c>
      <c r="J43" s="311" t="s">
        <v>1035</v>
      </c>
      <c r="K43" s="311" t="s">
        <v>2696</v>
      </c>
      <c r="L43" s="316"/>
      <c r="M43" s="260"/>
      <c r="N43" s="260"/>
      <c r="O43" s="260"/>
      <c r="P43" s="260"/>
      <c r="Q43" s="260"/>
      <c r="R43" s="260"/>
      <c r="S43" s="260"/>
      <c r="T43" s="260"/>
      <c r="U43" s="260"/>
    </row>
    <row r="44" spans="1:43">
      <c r="A44" s="311"/>
      <c r="B44" s="311"/>
      <c r="C44" s="311"/>
      <c r="D44" s="311"/>
      <c r="E44" s="311" t="s">
        <v>19</v>
      </c>
      <c r="F44" s="311" t="s">
        <v>901</v>
      </c>
      <c r="G44" s="311">
        <v>66</v>
      </c>
      <c r="H44" s="317">
        <f>R28</f>
        <v>102.87</v>
      </c>
      <c r="I44" s="311" t="s">
        <v>1214</v>
      </c>
      <c r="J44" s="311" t="s">
        <v>1035</v>
      </c>
      <c r="K44" s="311" t="s">
        <v>2696</v>
      </c>
      <c r="L44" s="316"/>
      <c r="M44" s="260"/>
      <c r="N44" s="260"/>
      <c r="O44" s="260"/>
      <c r="P44" s="260"/>
      <c r="Q44" s="260"/>
      <c r="R44" s="260"/>
      <c r="S44" s="260"/>
      <c r="T44" s="260"/>
      <c r="U44" s="260"/>
    </row>
    <row r="45" spans="1:43">
      <c r="A45" s="311"/>
      <c r="B45" s="311"/>
      <c r="C45" s="311" t="s">
        <v>2687</v>
      </c>
      <c r="D45" s="311" t="s">
        <v>1862</v>
      </c>
      <c r="E45" s="311" t="s">
        <v>2688</v>
      </c>
      <c r="F45" s="311" t="s">
        <v>1216</v>
      </c>
      <c r="G45" s="311"/>
      <c r="H45" s="312">
        <v>36.677690248452322</v>
      </c>
      <c r="I45" s="311"/>
      <c r="J45" s="311"/>
      <c r="K45" s="259" t="s">
        <v>2676</v>
      </c>
      <c r="L45" s="316"/>
      <c r="M45" s="260"/>
      <c r="N45" s="260"/>
      <c r="O45" s="260"/>
      <c r="P45" s="260"/>
      <c r="Q45" s="260"/>
      <c r="R45" s="260"/>
      <c r="S45" s="260"/>
      <c r="T45" s="260"/>
      <c r="U45" s="260"/>
    </row>
    <row r="46" spans="1:43">
      <c r="A46" s="311"/>
      <c r="B46" s="311"/>
      <c r="C46" s="311"/>
      <c r="D46" s="311"/>
      <c r="E46" s="311" t="s">
        <v>2689</v>
      </c>
      <c r="F46" s="311" t="s">
        <v>1217</v>
      </c>
      <c r="G46" s="311"/>
      <c r="H46" s="312">
        <v>9.7887750977563535</v>
      </c>
      <c r="I46" s="311"/>
      <c r="J46" s="311"/>
      <c r="K46" s="259" t="s">
        <v>2676</v>
      </c>
      <c r="L46" s="316"/>
      <c r="M46" s="260"/>
      <c r="N46" s="260"/>
      <c r="O46" s="260"/>
      <c r="P46" s="260"/>
      <c r="Q46" s="260"/>
      <c r="R46" s="260"/>
      <c r="S46" s="260"/>
      <c r="T46" s="260"/>
      <c r="U46" s="260"/>
    </row>
    <row r="47" spans="1:43">
      <c r="A47" s="311"/>
      <c r="B47" s="317" t="s">
        <v>2686</v>
      </c>
      <c r="C47" s="311" t="s">
        <v>1909</v>
      </c>
      <c r="D47" s="311" t="s">
        <v>1219</v>
      </c>
      <c r="E47" s="311" t="s">
        <v>1910</v>
      </c>
      <c r="F47" s="311" t="s">
        <v>977</v>
      </c>
      <c r="G47" s="311"/>
      <c r="H47" s="311">
        <v>5000</v>
      </c>
      <c r="I47" s="311" t="s">
        <v>915</v>
      </c>
      <c r="J47" s="311"/>
      <c r="K47" s="311" t="s">
        <v>2677</v>
      </c>
      <c r="L47" s="316"/>
      <c r="M47" s="260"/>
      <c r="N47" s="260"/>
      <c r="O47" s="260"/>
      <c r="P47" s="260"/>
      <c r="Q47" s="260"/>
      <c r="R47" s="260"/>
      <c r="S47" s="260"/>
      <c r="T47" s="260"/>
      <c r="U47" s="260"/>
    </row>
    <row r="48" spans="1:43">
      <c r="A48" s="311"/>
      <c r="B48" s="317"/>
      <c r="C48" s="311"/>
      <c r="D48" s="311" t="s">
        <v>1220</v>
      </c>
      <c r="E48" s="311" t="s">
        <v>1910</v>
      </c>
      <c r="F48" s="311" t="s">
        <v>1127</v>
      </c>
      <c r="G48" s="311"/>
      <c r="H48" s="311">
        <v>2400</v>
      </c>
      <c r="I48" s="311" t="s">
        <v>915</v>
      </c>
      <c r="J48" s="311"/>
      <c r="K48" s="311" t="s">
        <v>2678</v>
      </c>
      <c r="L48" s="316"/>
      <c r="M48" s="260"/>
      <c r="N48" s="260"/>
      <c r="O48" s="260"/>
      <c r="P48" s="260"/>
      <c r="Q48" s="260"/>
      <c r="R48" s="260"/>
      <c r="S48" s="260"/>
      <c r="T48" s="260"/>
      <c r="U48" s="260"/>
    </row>
    <row r="49" spans="1:31">
      <c r="A49" s="311"/>
      <c r="B49" s="317"/>
      <c r="C49" s="311"/>
      <c r="D49" s="311" t="s">
        <v>1221</v>
      </c>
      <c r="E49" s="311" t="s">
        <v>1910</v>
      </c>
      <c r="F49" s="311" t="s">
        <v>1128</v>
      </c>
      <c r="G49" s="311"/>
      <c r="H49" s="311">
        <v>1000</v>
      </c>
      <c r="I49" s="311" t="s">
        <v>915</v>
      </c>
      <c r="J49" s="311"/>
      <c r="K49" s="311" t="s">
        <v>2679</v>
      </c>
      <c r="L49" s="316"/>
      <c r="M49" s="260"/>
      <c r="N49" s="260"/>
      <c r="O49" s="260"/>
      <c r="P49" s="260"/>
      <c r="Q49" s="260"/>
      <c r="R49" s="260"/>
      <c r="S49" s="260"/>
      <c r="T49" s="260"/>
      <c r="U49" s="260"/>
    </row>
    <row r="50" spans="1:31">
      <c r="A50" s="311"/>
      <c r="B50" s="311"/>
      <c r="C50" s="311"/>
      <c r="D50" s="311" t="s">
        <v>1222</v>
      </c>
      <c r="E50" s="311" t="s">
        <v>1910</v>
      </c>
      <c r="F50" s="311" t="s">
        <v>1129</v>
      </c>
      <c r="G50" s="311"/>
      <c r="H50" s="311">
        <v>700</v>
      </c>
      <c r="I50" s="311" t="s">
        <v>915</v>
      </c>
      <c r="J50" s="311"/>
      <c r="K50" s="311" t="s">
        <v>2680</v>
      </c>
      <c r="L50" s="316"/>
      <c r="M50" s="260"/>
      <c r="N50" s="260"/>
      <c r="O50" s="260"/>
      <c r="P50" s="260"/>
      <c r="Q50" s="260"/>
      <c r="R50" s="260"/>
      <c r="S50" s="260"/>
      <c r="T50" s="260"/>
      <c r="U50" s="260"/>
    </row>
    <row r="51" spans="1:31" ht="17" thickBot="1">
      <c r="A51" s="311"/>
      <c r="B51" s="311"/>
      <c r="C51" s="311"/>
      <c r="D51" s="311" t="s">
        <v>1223</v>
      </c>
      <c r="E51" s="311" t="s">
        <v>1910</v>
      </c>
      <c r="F51" s="311" t="s">
        <v>1130</v>
      </c>
      <c r="G51" s="311"/>
      <c r="H51" s="311">
        <v>700</v>
      </c>
      <c r="I51" s="311" t="s">
        <v>915</v>
      </c>
      <c r="J51" s="311"/>
      <c r="K51" s="318" t="s">
        <v>2681</v>
      </c>
      <c r="L51" s="316"/>
      <c r="M51" s="260"/>
      <c r="N51" s="260"/>
      <c r="O51" s="260"/>
      <c r="P51" s="260"/>
      <c r="Q51" s="260"/>
      <c r="R51" s="260"/>
      <c r="S51" s="260"/>
      <c r="T51" s="260"/>
      <c r="U51" s="260"/>
    </row>
    <row r="52" spans="1:31" ht="17" thickBot="1">
      <c r="A52" s="311"/>
      <c r="B52" s="311"/>
      <c r="C52" s="311"/>
      <c r="D52" s="311" t="s">
        <v>1224</v>
      </c>
      <c r="E52" s="311" t="s">
        <v>1910</v>
      </c>
      <c r="F52" s="311" t="s">
        <v>1131</v>
      </c>
      <c r="G52" s="311"/>
      <c r="H52" s="311">
        <v>0</v>
      </c>
      <c r="I52" s="311" t="s">
        <v>915</v>
      </c>
      <c r="J52" s="311"/>
      <c r="K52" s="318" t="s">
        <v>2682</v>
      </c>
      <c r="L52" s="316"/>
      <c r="M52" s="260"/>
      <c r="N52" s="310"/>
      <c r="O52" s="260"/>
      <c r="P52" s="374"/>
      <c r="Q52" s="260"/>
      <c r="R52" s="260"/>
      <c r="S52" s="260"/>
      <c r="T52" s="260"/>
      <c r="U52" s="260"/>
    </row>
    <row r="53" spans="1:31">
      <c r="A53" s="311"/>
      <c r="B53" s="311"/>
      <c r="C53" s="311"/>
      <c r="D53" s="311" t="s">
        <v>1219</v>
      </c>
      <c r="E53" s="311" t="s">
        <v>1911</v>
      </c>
      <c r="F53" s="311" t="s">
        <v>937</v>
      </c>
      <c r="G53" s="311">
        <v>0</v>
      </c>
      <c r="H53" s="311">
        <v>0</v>
      </c>
      <c r="I53" s="311" t="s">
        <v>931</v>
      </c>
      <c r="J53" s="311"/>
      <c r="K53" s="311" t="s">
        <v>932</v>
      </c>
      <c r="M53" s="260"/>
      <c r="N53" s="260"/>
      <c r="O53" s="260"/>
      <c r="P53" s="260"/>
      <c r="Q53" s="260"/>
      <c r="R53" s="260"/>
      <c r="S53" s="260"/>
      <c r="T53" s="260"/>
      <c r="U53" s="260"/>
    </row>
    <row r="54" spans="1:31">
      <c r="A54" s="311"/>
      <c r="B54" s="311"/>
      <c r="C54" s="311"/>
      <c r="D54" s="311"/>
      <c r="E54" s="311" t="s">
        <v>1912</v>
      </c>
      <c r="F54" s="311" t="s">
        <v>938</v>
      </c>
      <c r="G54" s="311">
        <v>0</v>
      </c>
      <c r="H54" s="311">
        <v>0</v>
      </c>
      <c r="I54" s="311" t="s">
        <v>931</v>
      </c>
      <c r="J54" s="311"/>
      <c r="K54" s="311" t="s">
        <v>932</v>
      </c>
      <c r="M54" s="260"/>
      <c r="N54" s="260"/>
      <c r="O54" s="260"/>
      <c r="P54" s="260"/>
      <c r="Q54" s="260"/>
      <c r="R54" s="260"/>
      <c r="S54" s="260"/>
      <c r="T54" s="260"/>
      <c r="U54" s="260"/>
    </row>
    <row r="55" spans="1:31">
      <c r="A55" s="311"/>
      <c r="B55" s="311"/>
      <c r="C55" s="311"/>
      <c r="D55" s="311" t="s">
        <v>1220</v>
      </c>
      <c r="E55" s="311" t="s">
        <v>1911</v>
      </c>
      <c r="F55" s="311" t="s">
        <v>967</v>
      </c>
      <c r="G55" s="311">
        <v>0</v>
      </c>
      <c r="H55" s="311">
        <v>0</v>
      </c>
      <c r="I55" s="311" t="s">
        <v>931</v>
      </c>
      <c r="J55" s="311"/>
      <c r="K55" s="311" t="s">
        <v>932</v>
      </c>
      <c r="M55" s="260"/>
      <c r="N55" s="260"/>
      <c r="O55" s="260"/>
      <c r="P55" s="260"/>
      <c r="Q55" s="260"/>
      <c r="R55" s="260"/>
      <c r="S55" s="260"/>
      <c r="T55" s="260"/>
      <c r="U55" s="260"/>
    </row>
    <row r="56" spans="1:31">
      <c r="A56" s="311"/>
      <c r="B56" s="311"/>
      <c r="C56" s="311"/>
      <c r="D56" s="311"/>
      <c r="E56" s="311" t="s">
        <v>1912</v>
      </c>
      <c r="F56" s="311" t="s">
        <v>968</v>
      </c>
      <c r="G56" s="311">
        <v>0</v>
      </c>
      <c r="H56" s="311">
        <v>0</v>
      </c>
      <c r="I56" s="311" t="s">
        <v>931</v>
      </c>
      <c r="J56" s="311"/>
      <c r="K56" s="311" t="s">
        <v>932</v>
      </c>
      <c r="M56" s="260"/>
      <c r="N56" s="260"/>
      <c r="O56" s="260"/>
      <c r="P56" s="260"/>
      <c r="Q56" s="260"/>
      <c r="R56" s="260"/>
      <c r="S56" s="260"/>
      <c r="T56" s="260"/>
      <c r="U56" s="260"/>
      <c r="X56" s="40"/>
      <c r="Y56" s="40"/>
      <c r="Z56" s="40"/>
      <c r="AA56" s="40"/>
      <c r="AB56" s="40"/>
      <c r="AC56" s="40"/>
      <c r="AD56" s="40"/>
      <c r="AE56" s="40"/>
    </row>
    <row r="57" spans="1:31">
      <c r="A57" s="311"/>
      <c r="B57" s="311"/>
      <c r="C57" s="311"/>
      <c r="D57" s="311" t="s">
        <v>1221</v>
      </c>
      <c r="E57" s="311" t="s">
        <v>1911</v>
      </c>
      <c r="F57" s="311" t="s">
        <v>969</v>
      </c>
      <c r="G57" s="311">
        <v>0</v>
      </c>
      <c r="H57" s="311">
        <v>0</v>
      </c>
      <c r="I57" s="311" t="s">
        <v>931</v>
      </c>
      <c r="J57" s="311"/>
      <c r="K57" s="311" t="s">
        <v>932</v>
      </c>
      <c r="L57" s="316"/>
      <c r="M57" s="260"/>
      <c r="N57" s="260"/>
      <c r="O57" s="260"/>
      <c r="P57" s="260"/>
      <c r="Q57" s="260"/>
      <c r="R57" s="260"/>
      <c r="S57" s="260"/>
      <c r="T57" s="260"/>
      <c r="U57" s="260"/>
      <c r="X57" s="40"/>
      <c r="Y57" s="40"/>
      <c r="Z57" s="40"/>
      <c r="AA57" s="40"/>
      <c r="AB57" s="40"/>
      <c r="AC57" s="40"/>
      <c r="AD57" s="40"/>
      <c r="AE57" s="40"/>
    </row>
    <row r="58" spans="1:31">
      <c r="A58" s="311"/>
      <c r="B58" s="311"/>
      <c r="C58" s="311"/>
      <c r="D58" s="311"/>
      <c r="E58" s="311" t="s">
        <v>1912</v>
      </c>
      <c r="F58" s="311" t="s">
        <v>970</v>
      </c>
      <c r="G58" s="311">
        <v>0</v>
      </c>
      <c r="H58" s="311">
        <v>0</v>
      </c>
      <c r="I58" s="311" t="s">
        <v>931</v>
      </c>
      <c r="J58" s="311"/>
      <c r="K58" s="311" t="s">
        <v>932</v>
      </c>
      <c r="L58" s="316"/>
      <c r="M58" s="260"/>
      <c r="N58" s="260"/>
      <c r="O58" s="260"/>
      <c r="P58" s="260"/>
      <c r="Q58" s="260"/>
      <c r="R58" s="260"/>
      <c r="S58" s="260"/>
      <c r="T58" s="260"/>
      <c r="U58" s="260"/>
      <c r="X58" s="40"/>
      <c r="Y58" s="40"/>
      <c r="Z58" s="40"/>
      <c r="AA58" s="40"/>
      <c r="AB58" s="40"/>
      <c r="AC58" s="40"/>
      <c r="AD58" s="40"/>
      <c r="AE58" s="40"/>
    </row>
    <row r="59" spans="1:31">
      <c r="A59" s="311"/>
      <c r="B59" s="311"/>
      <c r="C59" s="311"/>
      <c r="D59" s="311" t="s">
        <v>1222</v>
      </c>
      <c r="E59" s="311" t="s">
        <v>1911</v>
      </c>
      <c r="F59" s="311" t="s">
        <v>971</v>
      </c>
      <c r="G59" s="311">
        <v>0</v>
      </c>
      <c r="H59" s="311">
        <v>0</v>
      </c>
      <c r="I59" s="311" t="s">
        <v>931</v>
      </c>
      <c r="J59" s="311"/>
      <c r="K59" s="311" t="s">
        <v>932</v>
      </c>
      <c r="L59" s="316"/>
      <c r="M59" s="260"/>
      <c r="N59" s="260"/>
      <c r="O59" s="260"/>
      <c r="P59" s="260"/>
      <c r="Q59" s="260"/>
      <c r="R59" s="260"/>
      <c r="S59" s="260"/>
      <c r="T59" s="260"/>
      <c r="U59" s="260"/>
      <c r="X59" s="40"/>
      <c r="Y59" s="40"/>
      <c r="Z59" s="40"/>
      <c r="AA59" s="40"/>
      <c r="AB59" s="40"/>
      <c r="AC59" s="40"/>
      <c r="AD59" s="40"/>
      <c r="AE59" s="40"/>
    </row>
    <row r="60" spans="1:31">
      <c r="A60" s="311"/>
      <c r="B60" s="311"/>
      <c r="C60" s="311"/>
      <c r="D60" s="311"/>
      <c r="E60" s="311" t="s">
        <v>1912</v>
      </c>
      <c r="F60" s="311" t="s">
        <v>972</v>
      </c>
      <c r="G60" s="311">
        <v>0</v>
      </c>
      <c r="H60" s="311">
        <v>0</v>
      </c>
      <c r="I60" s="311" t="s">
        <v>931</v>
      </c>
      <c r="J60" s="311"/>
      <c r="K60" s="311" t="s">
        <v>932</v>
      </c>
      <c r="L60" s="316"/>
      <c r="M60" s="260"/>
      <c r="N60" s="260"/>
      <c r="O60" s="260"/>
      <c r="P60" s="260"/>
      <c r="Q60" s="260"/>
      <c r="R60" s="260"/>
      <c r="S60" s="260"/>
      <c r="T60" s="260"/>
      <c r="U60" s="260"/>
      <c r="X60" s="40"/>
      <c r="Y60" s="40"/>
      <c r="Z60" s="40"/>
      <c r="AA60" s="40"/>
      <c r="AB60" s="40"/>
      <c r="AC60" s="40"/>
      <c r="AD60" s="40"/>
      <c r="AE60" s="40"/>
    </row>
    <row r="61" spans="1:31">
      <c r="A61" s="311"/>
      <c r="B61" s="311"/>
      <c r="C61" s="311"/>
      <c r="D61" s="311" t="s">
        <v>1223</v>
      </c>
      <c r="E61" s="311" t="s">
        <v>1911</v>
      </c>
      <c r="F61" s="311" t="s">
        <v>973</v>
      </c>
      <c r="G61" s="311">
        <v>0</v>
      </c>
      <c r="H61" s="311">
        <v>0</v>
      </c>
      <c r="I61" s="311" t="s">
        <v>931</v>
      </c>
      <c r="J61" s="311"/>
      <c r="K61" s="311" t="s">
        <v>932</v>
      </c>
      <c r="L61" s="316"/>
      <c r="M61" s="260"/>
      <c r="N61" s="260"/>
      <c r="O61" s="260"/>
      <c r="P61" s="260"/>
      <c r="Q61" s="260"/>
      <c r="R61" s="260"/>
      <c r="S61" s="260"/>
      <c r="T61" s="260"/>
      <c r="U61" s="260"/>
      <c r="X61" s="40"/>
      <c r="Y61" s="40"/>
      <c r="Z61" s="40"/>
      <c r="AA61" s="40"/>
      <c r="AB61" s="40"/>
      <c r="AC61" s="40"/>
      <c r="AD61" s="40"/>
      <c r="AE61" s="40"/>
    </row>
    <row r="62" spans="1:31">
      <c r="A62" s="311"/>
      <c r="B62" s="311"/>
      <c r="C62" s="311"/>
      <c r="D62" s="311"/>
      <c r="E62" s="311" t="s">
        <v>1912</v>
      </c>
      <c r="F62" s="311" t="s">
        <v>974</v>
      </c>
      <c r="G62" s="311">
        <v>0</v>
      </c>
      <c r="H62" s="311">
        <v>0</v>
      </c>
      <c r="I62" s="311" t="s">
        <v>931</v>
      </c>
      <c r="J62" s="311"/>
      <c r="K62" s="311" t="s">
        <v>932</v>
      </c>
      <c r="L62" s="316"/>
      <c r="M62" s="260"/>
      <c r="N62" s="260"/>
      <c r="O62" s="260"/>
      <c r="P62" s="260"/>
      <c r="Q62" s="260"/>
      <c r="R62" s="260"/>
      <c r="S62" s="260"/>
      <c r="T62" s="260"/>
      <c r="U62" s="260"/>
      <c r="X62" s="40"/>
      <c r="Y62" s="40"/>
      <c r="Z62" s="40"/>
      <c r="AA62" s="40"/>
      <c r="AB62" s="40"/>
      <c r="AC62" s="40"/>
      <c r="AD62" s="40"/>
      <c r="AE62" s="40"/>
    </row>
    <row r="63" spans="1:31">
      <c r="A63" s="311"/>
      <c r="B63" s="311"/>
      <c r="C63" s="311"/>
      <c r="D63" s="311" t="s">
        <v>1224</v>
      </c>
      <c r="E63" s="311" t="s">
        <v>1911</v>
      </c>
      <c r="F63" s="311" t="s">
        <v>975</v>
      </c>
      <c r="G63" s="311">
        <v>0</v>
      </c>
      <c r="H63" s="311">
        <v>0</v>
      </c>
      <c r="I63" s="311" t="s">
        <v>931</v>
      </c>
      <c r="J63" s="311"/>
      <c r="K63" s="311" t="s">
        <v>932</v>
      </c>
      <c r="L63" s="316"/>
      <c r="M63" s="260"/>
      <c r="N63" s="260"/>
      <c r="O63" s="260"/>
      <c r="P63" s="260"/>
      <c r="Q63" s="260"/>
      <c r="R63" s="260"/>
      <c r="S63" s="260"/>
      <c r="T63" s="260"/>
      <c r="U63" s="260"/>
      <c r="X63" s="40"/>
      <c r="Y63" s="40"/>
      <c r="Z63" s="40"/>
      <c r="AA63" s="40"/>
      <c r="AB63" s="40"/>
      <c r="AC63" s="40"/>
      <c r="AD63" s="40"/>
      <c r="AE63" s="40"/>
    </row>
    <row r="64" spans="1:31">
      <c r="A64" s="311"/>
      <c r="B64" s="311"/>
      <c r="C64" s="311"/>
      <c r="D64" s="311"/>
      <c r="E64" s="311" t="s">
        <v>1912</v>
      </c>
      <c r="F64" s="311" t="s">
        <v>976</v>
      </c>
      <c r="G64" s="311">
        <v>0</v>
      </c>
      <c r="H64" s="311">
        <v>0</v>
      </c>
      <c r="I64" s="311" t="s">
        <v>931</v>
      </c>
      <c r="J64" s="311"/>
      <c r="K64" s="311" t="s">
        <v>932</v>
      </c>
      <c r="L64" s="316"/>
      <c r="M64" s="260"/>
      <c r="N64" s="260"/>
      <c r="O64" s="260"/>
      <c r="P64" s="260"/>
      <c r="Q64" s="260"/>
      <c r="R64" s="260"/>
      <c r="S64" s="260"/>
      <c r="T64" s="260"/>
      <c r="U64" s="260"/>
    </row>
    <row r="65" spans="1:21">
      <c r="A65" s="311"/>
      <c r="B65" s="311" t="s">
        <v>1829</v>
      </c>
      <c r="C65" s="311" t="s">
        <v>1077</v>
      </c>
      <c r="D65" s="311" t="s">
        <v>1913</v>
      </c>
      <c r="E65" s="311" t="s">
        <v>1914</v>
      </c>
      <c r="F65" s="311" t="s">
        <v>933</v>
      </c>
      <c r="G65" s="311">
        <v>0</v>
      </c>
      <c r="H65" s="311">
        <v>0</v>
      </c>
      <c r="I65" s="311" t="s">
        <v>934</v>
      </c>
      <c r="J65" s="311"/>
      <c r="K65" s="311" t="s">
        <v>932</v>
      </c>
      <c r="L65" s="316"/>
      <c r="M65" s="260"/>
      <c r="N65" s="260"/>
      <c r="O65" s="260"/>
      <c r="P65" s="260"/>
      <c r="Q65" s="260"/>
      <c r="R65" s="260"/>
      <c r="S65" s="260"/>
      <c r="T65" s="260"/>
      <c r="U65" s="260"/>
    </row>
    <row r="66" spans="1:21">
      <c r="A66" s="311"/>
      <c r="B66" s="311"/>
      <c r="C66" s="311"/>
      <c r="D66" s="311"/>
      <c r="E66" s="311" t="s">
        <v>1915</v>
      </c>
      <c r="F66" s="311" t="s">
        <v>935</v>
      </c>
      <c r="G66" s="311">
        <v>0</v>
      </c>
      <c r="H66" s="311">
        <v>0</v>
      </c>
      <c r="I66" s="311" t="s">
        <v>934</v>
      </c>
      <c r="J66" s="311"/>
      <c r="K66" s="311" t="s">
        <v>932</v>
      </c>
      <c r="L66" s="316"/>
      <c r="M66" s="260"/>
      <c r="N66" s="260"/>
      <c r="O66" s="260"/>
      <c r="P66" s="260"/>
      <c r="Q66" s="260"/>
      <c r="R66" s="260"/>
      <c r="S66" s="260"/>
      <c r="T66" s="260"/>
      <c r="U66" s="260"/>
    </row>
    <row r="67" spans="1:21">
      <c r="A67" s="311"/>
      <c r="L67" s="316"/>
      <c r="M67" s="260"/>
      <c r="N67" s="260"/>
      <c r="O67" s="260"/>
      <c r="P67" s="260"/>
      <c r="Q67" s="260"/>
      <c r="R67" s="260"/>
      <c r="S67" s="260"/>
      <c r="T67" s="260"/>
      <c r="U67" s="260"/>
    </row>
    <row r="68" spans="1:21">
      <c r="A68" s="311"/>
      <c r="L68" s="316"/>
      <c r="M68" s="260"/>
      <c r="N68" s="260"/>
      <c r="O68" s="260"/>
      <c r="P68" s="260"/>
      <c r="Q68" s="260"/>
      <c r="R68" s="260"/>
      <c r="S68" s="260"/>
      <c r="T68" s="260"/>
      <c r="U68" s="260"/>
    </row>
    <row r="69" spans="1:21">
      <c r="A69" s="311"/>
      <c r="L69" s="316"/>
      <c r="M69" s="260"/>
      <c r="N69" s="260"/>
      <c r="O69" s="260"/>
      <c r="P69" s="260"/>
      <c r="Q69" s="260"/>
      <c r="R69" s="260"/>
      <c r="S69" s="260"/>
      <c r="T69" s="260"/>
      <c r="U69" s="260"/>
    </row>
    <row r="70" spans="1:21">
      <c r="A70" s="311"/>
      <c r="L70" s="316"/>
      <c r="M70" s="260"/>
      <c r="N70" s="260"/>
      <c r="O70" s="260"/>
      <c r="P70" s="260"/>
      <c r="Q70" s="260"/>
      <c r="R70" s="260"/>
      <c r="S70" s="260"/>
      <c r="T70" s="260"/>
      <c r="U70" s="260"/>
    </row>
    <row r="71" spans="1:21">
      <c r="A71" s="311"/>
      <c r="L71" s="316"/>
      <c r="M71" s="260"/>
      <c r="N71" s="260"/>
      <c r="O71" s="260"/>
      <c r="P71" s="260"/>
      <c r="Q71" s="260"/>
      <c r="R71" s="260"/>
      <c r="S71" s="260"/>
      <c r="T71" s="260"/>
      <c r="U71" s="260"/>
    </row>
    <row r="72" spans="1:21">
      <c r="A72" s="311"/>
      <c r="B72" s="311"/>
      <c r="C72" s="311"/>
      <c r="D72" s="311"/>
      <c r="E72" s="311"/>
      <c r="F72" s="311"/>
      <c r="G72" s="311"/>
      <c r="H72" s="311"/>
      <c r="I72" s="311"/>
      <c r="J72" s="311"/>
      <c r="K72" s="311"/>
      <c r="L72" s="316"/>
      <c r="M72" s="260"/>
      <c r="N72" s="260"/>
      <c r="O72" s="260"/>
      <c r="P72" s="260"/>
      <c r="Q72" s="260"/>
      <c r="R72" s="260"/>
      <c r="S72" s="260"/>
      <c r="T72" s="260"/>
      <c r="U72" s="260"/>
    </row>
    <row r="73" spans="1:21">
      <c r="A73" s="311"/>
      <c r="B73" s="311"/>
      <c r="C73" s="311"/>
      <c r="D73" s="311"/>
      <c r="E73" s="311"/>
      <c r="F73" s="311"/>
      <c r="G73" s="311"/>
      <c r="H73" s="311"/>
      <c r="I73" s="311"/>
      <c r="J73" s="311"/>
      <c r="K73" s="311"/>
      <c r="L73" s="316"/>
      <c r="M73" s="260"/>
      <c r="N73" s="260"/>
      <c r="O73" s="260"/>
      <c r="P73" s="260"/>
      <c r="Q73" s="260"/>
      <c r="R73" s="260"/>
      <c r="S73" s="260"/>
      <c r="T73" s="260"/>
      <c r="U73" s="260"/>
    </row>
    <row r="74" spans="1:21">
      <c r="A74" s="311"/>
      <c r="B74" s="311"/>
      <c r="C74" s="311"/>
      <c r="D74" s="311"/>
      <c r="E74" s="311"/>
      <c r="F74" s="311"/>
      <c r="G74" s="311"/>
      <c r="H74" s="311"/>
      <c r="I74" s="311"/>
      <c r="J74" s="311"/>
      <c r="K74" s="311"/>
      <c r="L74" s="316"/>
      <c r="M74" s="260"/>
      <c r="N74" s="260"/>
      <c r="O74" s="260"/>
      <c r="P74" s="260"/>
      <c r="Q74" s="260"/>
      <c r="R74" s="260"/>
      <c r="S74" s="260"/>
      <c r="T74" s="260"/>
      <c r="U74" s="260"/>
    </row>
    <row r="75" spans="1:21">
      <c r="A75" s="311"/>
      <c r="B75" s="311"/>
      <c r="C75" s="311"/>
      <c r="D75" s="311"/>
      <c r="E75" s="319"/>
      <c r="F75" s="311"/>
      <c r="G75" s="311"/>
      <c r="H75" s="311"/>
      <c r="I75" s="311"/>
      <c r="J75" s="311"/>
      <c r="K75" s="311"/>
      <c r="L75" s="316"/>
      <c r="M75" s="260"/>
      <c r="N75" s="260"/>
      <c r="O75" s="260"/>
      <c r="P75" s="260"/>
      <c r="Q75" s="260"/>
      <c r="R75" s="260"/>
      <c r="S75" s="260"/>
      <c r="T75" s="260"/>
      <c r="U75" s="260"/>
    </row>
    <row r="76" spans="1:21">
      <c r="A76" s="311"/>
      <c r="B76" s="311"/>
      <c r="C76" s="311"/>
      <c r="D76" s="311"/>
      <c r="E76" s="319"/>
      <c r="F76" s="311"/>
      <c r="G76" s="311"/>
      <c r="H76" s="311"/>
      <c r="I76" s="311"/>
      <c r="J76" s="311"/>
      <c r="K76" s="311"/>
      <c r="L76" s="316"/>
      <c r="M76" s="260"/>
      <c r="N76" s="260"/>
      <c r="O76" s="260"/>
      <c r="P76" s="260"/>
      <c r="Q76" s="260"/>
      <c r="R76" s="260"/>
      <c r="S76" s="260"/>
      <c r="T76" s="260"/>
      <c r="U76" s="260"/>
    </row>
    <row r="77" spans="1:21">
      <c r="A77" s="311"/>
      <c r="B77" s="311"/>
      <c r="C77" s="311"/>
      <c r="D77" s="311"/>
      <c r="E77" s="319"/>
      <c r="F77" s="311"/>
      <c r="G77" s="311"/>
      <c r="H77" s="311"/>
      <c r="I77" s="311"/>
      <c r="J77" s="311"/>
      <c r="K77" s="311"/>
      <c r="L77" s="316"/>
      <c r="M77" s="260"/>
      <c r="N77" s="260"/>
      <c r="O77" s="260"/>
      <c r="P77" s="260"/>
      <c r="Q77" s="260"/>
      <c r="R77" s="260"/>
      <c r="S77" s="260"/>
      <c r="T77" s="260"/>
      <c r="U77" s="260"/>
    </row>
    <row r="78" spans="1:21">
      <c r="A78" s="311"/>
      <c r="B78" s="311"/>
      <c r="C78" s="311"/>
      <c r="D78" s="311"/>
      <c r="E78" s="319"/>
      <c r="F78" s="311"/>
      <c r="G78" s="311"/>
      <c r="H78" s="311"/>
      <c r="I78" s="311"/>
      <c r="J78" s="311"/>
      <c r="K78" s="311"/>
      <c r="L78" s="316"/>
      <c r="M78" s="260"/>
      <c r="N78" s="260"/>
      <c r="O78" s="260"/>
      <c r="P78" s="260"/>
      <c r="Q78" s="260"/>
      <c r="R78" s="260"/>
      <c r="S78" s="260"/>
      <c r="T78" s="260"/>
      <c r="U78" s="260"/>
    </row>
    <row r="79" spans="1:21">
      <c r="A79" s="311"/>
      <c r="B79" s="311"/>
      <c r="C79" s="311"/>
      <c r="D79" s="311"/>
      <c r="F79" s="311"/>
      <c r="G79" s="311"/>
      <c r="H79" s="311"/>
      <c r="I79" s="311"/>
      <c r="J79" s="311"/>
      <c r="K79" s="311"/>
      <c r="L79" s="316"/>
      <c r="M79" s="260"/>
      <c r="N79" s="260"/>
      <c r="O79" s="260"/>
      <c r="P79" s="260"/>
      <c r="Q79" s="260"/>
      <c r="R79" s="260"/>
      <c r="S79" s="260"/>
      <c r="T79" s="260"/>
      <c r="U79" s="260"/>
    </row>
    <row r="80" spans="1:21">
      <c r="A80" s="311"/>
      <c r="B80" s="311"/>
      <c r="C80" s="311"/>
      <c r="D80" s="311"/>
      <c r="F80" s="313"/>
      <c r="G80" s="311"/>
      <c r="H80" s="311"/>
      <c r="I80" s="311"/>
      <c r="J80" s="311"/>
      <c r="K80" s="311"/>
      <c r="L80" s="316"/>
      <c r="M80" s="260"/>
      <c r="N80" s="260"/>
      <c r="O80" s="260"/>
      <c r="P80" s="260"/>
      <c r="Q80" s="260"/>
      <c r="R80" s="260"/>
      <c r="S80" s="260"/>
      <c r="T80" s="260"/>
      <c r="U80" s="260"/>
    </row>
    <row r="81" spans="1:21">
      <c r="A81" s="311"/>
      <c r="B81" s="311"/>
      <c r="C81" s="311"/>
      <c r="D81" s="311"/>
      <c r="E81" s="311"/>
      <c r="F81" s="313"/>
      <c r="G81" s="311"/>
      <c r="H81" s="311"/>
      <c r="I81" s="311"/>
      <c r="J81" s="311"/>
      <c r="K81" s="311"/>
      <c r="L81" s="316"/>
      <c r="M81" s="260"/>
      <c r="N81" s="260"/>
      <c r="O81" s="260"/>
      <c r="P81" s="260"/>
      <c r="Q81" s="260"/>
      <c r="R81" s="260"/>
      <c r="S81" s="260"/>
      <c r="T81" s="260"/>
      <c r="U81" s="260"/>
    </row>
    <row r="82" spans="1:21">
      <c r="A82" s="311"/>
      <c r="B82" s="311"/>
      <c r="C82" s="311"/>
      <c r="D82" s="311"/>
      <c r="E82" s="311"/>
      <c r="F82" s="313"/>
      <c r="G82" s="311"/>
      <c r="H82" s="311"/>
      <c r="I82" s="311"/>
      <c r="J82" s="311"/>
      <c r="K82" s="311"/>
      <c r="L82" s="316"/>
      <c r="M82" s="260"/>
      <c r="N82" s="260"/>
      <c r="O82" s="260"/>
      <c r="P82" s="260"/>
      <c r="Q82" s="260"/>
      <c r="R82" s="260"/>
      <c r="S82" s="260"/>
      <c r="T82" s="260"/>
      <c r="U82" s="260"/>
    </row>
    <row r="83" spans="1:21">
      <c r="A83" s="311"/>
      <c r="B83" s="311"/>
      <c r="C83" s="311"/>
      <c r="D83" s="311"/>
      <c r="E83" s="311"/>
      <c r="F83" s="311"/>
      <c r="G83" s="311"/>
      <c r="H83" s="311"/>
      <c r="I83" s="311"/>
      <c r="J83" s="311"/>
      <c r="K83" s="311"/>
      <c r="L83" s="316"/>
      <c r="M83" s="260"/>
      <c r="N83" s="260"/>
      <c r="O83" s="260"/>
      <c r="P83" s="260"/>
      <c r="Q83" s="260"/>
      <c r="R83" s="260"/>
      <c r="S83" s="260"/>
      <c r="T83" s="260"/>
      <c r="U83" s="260"/>
    </row>
    <row r="84" spans="1:21">
      <c r="A84" s="311"/>
      <c r="B84" s="311"/>
      <c r="C84" s="311"/>
      <c r="D84" s="311"/>
      <c r="E84" s="311"/>
      <c r="F84" s="311"/>
      <c r="G84" s="311"/>
      <c r="H84" s="311"/>
      <c r="I84" s="311"/>
      <c r="J84" s="311"/>
      <c r="K84" s="311"/>
      <c r="L84" s="316"/>
      <c r="M84" s="260"/>
      <c r="N84" s="260"/>
      <c r="O84" s="260"/>
      <c r="P84" s="260"/>
      <c r="Q84" s="260"/>
      <c r="R84" s="260"/>
      <c r="S84" s="260"/>
      <c r="T84" s="260"/>
      <c r="U84" s="260"/>
    </row>
    <row r="85" spans="1:21">
      <c r="A85" s="320"/>
      <c r="B85" s="311"/>
      <c r="C85" s="311"/>
      <c r="D85" s="311"/>
      <c r="E85" s="311"/>
      <c r="F85" s="311"/>
      <c r="G85" s="311"/>
      <c r="H85" s="311"/>
      <c r="I85" s="311"/>
      <c r="J85" s="311"/>
      <c r="K85" s="311"/>
      <c r="L85" s="316"/>
      <c r="M85" s="260"/>
      <c r="N85" s="260"/>
      <c r="O85" s="260"/>
      <c r="P85" s="260"/>
      <c r="Q85" s="260"/>
      <c r="R85" s="260"/>
      <c r="S85" s="260"/>
      <c r="T85" s="260"/>
      <c r="U85" s="260"/>
    </row>
    <row r="86" spans="1:21">
      <c r="A86" s="311"/>
      <c r="B86" s="311"/>
      <c r="C86" s="311"/>
      <c r="D86" s="311"/>
      <c r="E86" s="311"/>
      <c r="F86" s="311"/>
      <c r="G86" s="311"/>
      <c r="H86" s="311"/>
      <c r="I86" s="311"/>
      <c r="J86" s="311"/>
      <c r="K86" s="311"/>
      <c r="L86" s="316"/>
      <c r="M86" s="260"/>
      <c r="N86" s="260"/>
      <c r="O86" s="260"/>
      <c r="P86" s="260"/>
      <c r="Q86" s="260"/>
      <c r="R86" s="260"/>
      <c r="S86" s="260"/>
      <c r="T86" s="260"/>
      <c r="U86" s="260"/>
    </row>
    <row r="87" spans="1:21">
      <c r="A87" s="311"/>
      <c r="B87" s="311"/>
      <c r="C87" s="311"/>
      <c r="D87" s="311"/>
      <c r="E87" s="311"/>
      <c r="F87" s="311"/>
      <c r="G87" s="311"/>
      <c r="H87" s="311"/>
      <c r="I87" s="311"/>
      <c r="J87" s="311"/>
      <c r="K87" s="311"/>
      <c r="L87" s="316"/>
      <c r="M87" s="260"/>
      <c r="N87" s="260"/>
      <c r="O87" s="260"/>
      <c r="P87" s="260"/>
      <c r="Q87" s="260"/>
      <c r="R87" s="260"/>
      <c r="S87" s="260"/>
      <c r="T87" s="260"/>
      <c r="U87" s="260"/>
    </row>
    <row r="88" spans="1:21">
      <c r="A88" s="311"/>
      <c r="B88" s="311"/>
      <c r="C88" s="311"/>
      <c r="D88" s="311"/>
      <c r="E88" s="311"/>
      <c r="F88" s="311"/>
      <c r="G88" s="311"/>
      <c r="H88" s="311"/>
      <c r="I88" s="311"/>
      <c r="J88" s="311"/>
      <c r="K88" s="311"/>
      <c r="L88" s="316"/>
      <c r="M88" s="260"/>
      <c r="N88" s="260"/>
      <c r="O88" s="260"/>
      <c r="P88" s="260"/>
      <c r="Q88" s="260"/>
      <c r="R88" s="260"/>
      <c r="S88" s="260"/>
      <c r="T88" s="260"/>
      <c r="U88" s="260"/>
    </row>
    <row r="89" spans="1:21">
      <c r="A89" s="320"/>
      <c r="B89" s="311"/>
      <c r="C89" s="311"/>
      <c r="D89" s="311"/>
      <c r="E89" s="311"/>
      <c r="F89" s="311"/>
      <c r="G89" s="311"/>
      <c r="H89" s="311"/>
      <c r="I89" s="311"/>
      <c r="J89" s="311"/>
      <c r="K89" s="321"/>
      <c r="L89" s="322"/>
      <c r="M89" s="260"/>
      <c r="N89" s="260"/>
      <c r="O89" s="260"/>
      <c r="P89" s="260"/>
      <c r="Q89" s="260"/>
      <c r="R89" s="260"/>
      <c r="S89" s="260"/>
      <c r="T89" s="260"/>
      <c r="U89" s="260"/>
    </row>
    <row r="90" spans="1:21">
      <c r="A90" s="311"/>
      <c r="B90" s="311"/>
      <c r="C90" s="311"/>
      <c r="D90" s="311"/>
      <c r="E90" s="311"/>
      <c r="F90" s="311"/>
      <c r="G90" s="311"/>
      <c r="H90" s="311"/>
      <c r="I90" s="311"/>
      <c r="J90" s="311"/>
      <c r="K90" s="311"/>
      <c r="L90" s="316"/>
      <c r="M90" s="260"/>
      <c r="N90" s="260"/>
      <c r="O90" s="260"/>
      <c r="P90" s="260"/>
      <c r="Q90" s="260"/>
      <c r="R90" s="260"/>
      <c r="S90" s="260"/>
      <c r="T90" s="260"/>
      <c r="U90" s="260"/>
    </row>
    <row r="91" spans="1:21">
      <c r="A91" s="311"/>
      <c r="B91" s="311"/>
      <c r="C91" s="311"/>
      <c r="D91" s="311"/>
      <c r="E91" s="311"/>
      <c r="F91" s="311"/>
      <c r="G91" s="311"/>
      <c r="H91" s="311"/>
      <c r="I91" s="311"/>
      <c r="J91" s="311"/>
      <c r="K91" s="311"/>
      <c r="L91" s="316"/>
      <c r="M91" s="260"/>
      <c r="N91" s="260"/>
      <c r="O91" s="260"/>
      <c r="P91" s="260"/>
      <c r="Q91" s="260"/>
      <c r="R91" s="260"/>
      <c r="S91" s="260"/>
      <c r="T91" s="260"/>
      <c r="U91" s="260"/>
    </row>
    <row r="92" spans="1:21">
      <c r="A92" s="311"/>
      <c r="B92" s="311"/>
      <c r="C92" s="311"/>
      <c r="D92" s="311"/>
      <c r="E92" s="311"/>
      <c r="F92" s="311"/>
      <c r="G92" s="311"/>
      <c r="H92" s="311"/>
      <c r="I92" s="311"/>
      <c r="J92" s="311"/>
      <c r="K92" s="311"/>
      <c r="L92" s="316"/>
      <c r="M92" s="260"/>
      <c r="N92" s="260"/>
      <c r="O92" s="260"/>
      <c r="P92" s="260"/>
      <c r="Q92" s="260"/>
      <c r="R92" s="260"/>
      <c r="S92" s="260"/>
      <c r="T92" s="260"/>
      <c r="U92" s="260"/>
    </row>
    <row r="93" spans="1:21">
      <c r="A93" s="321"/>
      <c r="B93" s="311"/>
      <c r="C93" s="311"/>
      <c r="D93" s="311"/>
      <c r="E93" s="311"/>
      <c r="F93" s="311"/>
      <c r="G93" s="311"/>
      <c r="H93" s="311"/>
      <c r="I93" s="311"/>
      <c r="J93" s="311"/>
      <c r="K93" s="311"/>
      <c r="L93" s="316"/>
      <c r="M93" s="260"/>
      <c r="N93" s="260"/>
      <c r="O93" s="260"/>
      <c r="P93" s="260"/>
      <c r="Q93" s="260"/>
      <c r="R93" s="260"/>
      <c r="S93" s="260"/>
      <c r="T93" s="260"/>
      <c r="U93" s="260"/>
    </row>
    <row r="94" spans="1:21">
      <c r="A94" s="311"/>
      <c r="B94" s="311"/>
      <c r="C94" s="311"/>
      <c r="D94" s="311"/>
      <c r="E94" s="311"/>
      <c r="F94" s="311"/>
      <c r="G94" s="311"/>
      <c r="H94" s="311"/>
      <c r="I94" s="311"/>
      <c r="J94" s="311"/>
      <c r="K94" s="311"/>
      <c r="L94" s="316"/>
      <c r="M94" s="260"/>
      <c r="N94" s="260"/>
      <c r="O94" s="260"/>
      <c r="P94" s="260"/>
      <c r="Q94" s="260"/>
      <c r="R94" s="260"/>
      <c r="S94" s="260"/>
      <c r="T94" s="260"/>
      <c r="U94" s="260"/>
    </row>
    <row r="95" spans="1:21">
      <c r="A95" s="486"/>
      <c r="B95" s="486"/>
      <c r="C95" s="486"/>
      <c r="D95" s="486"/>
      <c r="E95" s="486"/>
      <c r="F95" s="486"/>
      <c r="G95" s="486"/>
      <c r="H95" s="311"/>
      <c r="I95" s="311"/>
      <c r="J95" s="311"/>
      <c r="K95" s="311"/>
      <c r="L95" s="316"/>
      <c r="M95" s="260"/>
      <c r="N95" s="260"/>
      <c r="O95" s="260"/>
      <c r="P95" s="260"/>
      <c r="Q95" s="260"/>
      <c r="R95" s="260"/>
      <c r="S95" s="260"/>
      <c r="T95" s="260"/>
      <c r="U95" s="260"/>
    </row>
    <row r="96" spans="1:21">
      <c r="A96" s="311"/>
      <c r="B96" s="311"/>
      <c r="C96" s="311"/>
      <c r="D96" s="311"/>
      <c r="E96" s="311"/>
      <c r="F96" s="311"/>
      <c r="G96" s="311"/>
      <c r="H96" s="311"/>
      <c r="I96" s="311"/>
      <c r="J96" s="311"/>
      <c r="K96" s="311"/>
      <c r="L96" s="316"/>
      <c r="M96" s="260"/>
      <c r="N96" s="260"/>
      <c r="O96" s="260"/>
      <c r="P96" s="260"/>
      <c r="Q96" s="260"/>
      <c r="R96" s="260"/>
      <c r="S96" s="260"/>
      <c r="T96" s="260"/>
      <c r="U96" s="260"/>
    </row>
    <row r="97" spans="1:21">
      <c r="A97" s="311"/>
      <c r="B97" s="311"/>
      <c r="C97" s="311"/>
      <c r="D97" s="311"/>
      <c r="E97" s="311"/>
      <c r="F97" s="311"/>
      <c r="G97" s="311"/>
      <c r="H97" s="311"/>
      <c r="I97" s="311"/>
      <c r="J97" s="311"/>
      <c r="K97" s="311"/>
      <c r="L97" s="316"/>
      <c r="M97" s="260"/>
      <c r="N97" s="260"/>
      <c r="O97" s="260"/>
      <c r="P97" s="260"/>
      <c r="Q97" s="260"/>
      <c r="R97" s="260"/>
      <c r="S97" s="260"/>
      <c r="T97" s="260"/>
      <c r="U97" s="260"/>
    </row>
    <row r="98" spans="1:21">
      <c r="A98" s="311"/>
      <c r="B98" s="311"/>
      <c r="C98" s="311"/>
      <c r="D98" s="311"/>
      <c r="E98" s="311"/>
      <c r="F98" s="311"/>
      <c r="G98" s="311"/>
      <c r="H98" s="311"/>
      <c r="I98" s="311"/>
      <c r="J98" s="311"/>
      <c r="K98" s="311"/>
      <c r="L98" s="316"/>
      <c r="M98" s="260"/>
      <c r="N98" s="260"/>
      <c r="O98" s="260"/>
      <c r="P98" s="260"/>
      <c r="Q98" s="260"/>
      <c r="R98" s="260"/>
      <c r="S98" s="260"/>
      <c r="T98" s="260"/>
      <c r="U98" s="260"/>
    </row>
    <row r="99" spans="1:21">
      <c r="A99" s="311"/>
      <c r="B99" s="311"/>
      <c r="C99" s="311"/>
      <c r="D99" s="311"/>
      <c r="E99" s="311"/>
      <c r="F99" s="311"/>
      <c r="G99" s="311"/>
      <c r="H99" s="311"/>
      <c r="I99" s="311"/>
      <c r="J99" s="311"/>
      <c r="K99" s="311"/>
      <c r="L99" s="316"/>
      <c r="M99" s="260"/>
      <c r="N99" s="260"/>
      <c r="O99" s="260"/>
      <c r="P99" s="260"/>
      <c r="Q99" s="260"/>
      <c r="R99" s="260"/>
      <c r="S99" s="260"/>
      <c r="T99" s="260"/>
      <c r="U99" s="260"/>
    </row>
    <row r="100" spans="1:21">
      <c r="A100" s="311"/>
      <c r="B100" s="311"/>
      <c r="C100" s="311"/>
      <c r="D100" s="311"/>
      <c r="E100" s="311"/>
      <c r="F100" s="311"/>
      <c r="G100" s="311"/>
      <c r="H100" s="311"/>
      <c r="I100" s="311"/>
      <c r="J100" s="311"/>
      <c r="K100" s="311"/>
      <c r="L100" s="316"/>
      <c r="M100" s="260"/>
      <c r="N100" s="260"/>
      <c r="O100" s="260"/>
      <c r="P100" s="260"/>
      <c r="Q100" s="260"/>
      <c r="R100" s="260"/>
      <c r="S100" s="260"/>
      <c r="T100" s="260"/>
      <c r="U100" s="260"/>
    </row>
    <row r="101" spans="1:21">
      <c r="A101" s="311"/>
      <c r="B101" s="311"/>
      <c r="C101" s="311"/>
      <c r="D101" s="311"/>
      <c r="E101" s="311"/>
      <c r="F101" s="311"/>
      <c r="G101" s="311"/>
      <c r="H101" s="311"/>
      <c r="I101" s="311"/>
      <c r="J101" s="311"/>
      <c r="K101" s="311"/>
      <c r="L101" s="316"/>
      <c r="M101" s="260"/>
      <c r="N101" s="260"/>
      <c r="O101" s="260"/>
      <c r="P101" s="260"/>
      <c r="Q101" s="260"/>
      <c r="R101" s="260"/>
      <c r="S101" s="260"/>
      <c r="T101" s="260"/>
      <c r="U101" s="260"/>
    </row>
    <row r="102" spans="1:21">
      <c r="A102" s="311"/>
      <c r="B102" s="311"/>
      <c r="C102" s="311"/>
      <c r="D102" s="311"/>
      <c r="E102" s="311"/>
      <c r="F102" s="311"/>
      <c r="G102" s="311"/>
      <c r="H102" s="311"/>
      <c r="I102" s="311"/>
      <c r="J102" s="311"/>
      <c r="K102" s="311"/>
      <c r="L102" s="316"/>
      <c r="M102" s="260"/>
      <c r="N102" s="260"/>
      <c r="O102" s="260"/>
      <c r="P102" s="260"/>
      <c r="Q102" s="260"/>
      <c r="R102" s="260"/>
      <c r="S102" s="260"/>
      <c r="T102" s="260"/>
      <c r="U102" s="260"/>
    </row>
    <row r="103" spans="1:21">
      <c r="A103" s="321"/>
      <c r="B103" s="311"/>
      <c r="C103" s="311"/>
      <c r="D103" s="311"/>
      <c r="E103" s="311"/>
      <c r="F103" s="311"/>
      <c r="G103" s="311"/>
      <c r="H103" s="311"/>
      <c r="I103" s="311"/>
      <c r="J103" s="311"/>
      <c r="K103" s="311"/>
      <c r="L103" s="316"/>
      <c r="M103" s="260"/>
      <c r="N103" s="260"/>
      <c r="O103" s="260"/>
      <c r="P103" s="260"/>
      <c r="Q103" s="260"/>
      <c r="R103" s="260"/>
      <c r="S103" s="260"/>
      <c r="T103" s="260"/>
      <c r="U103" s="260"/>
    </row>
    <row r="104" spans="1:21">
      <c r="A104" s="311"/>
      <c r="B104" s="311"/>
      <c r="C104" s="311"/>
      <c r="D104" s="311"/>
      <c r="E104" s="311"/>
      <c r="F104" s="311"/>
      <c r="G104" s="311"/>
      <c r="H104" s="311"/>
      <c r="I104" s="311"/>
      <c r="J104" s="311"/>
      <c r="K104" s="311"/>
      <c r="L104" s="316"/>
      <c r="M104" s="260"/>
      <c r="N104" s="260"/>
      <c r="O104" s="260"/>
      <c r="P104" s="260"/>
      <c r="Q104" s="260"/>
      <c r="R104" s="260"/>
      <c r="S104" s="260"/>
      <c r="T104" s="260"/>
      <c r="U104" s="260"/>
    </row>
    <row r="105" spans="1:21">
      <c r="A105" s="311"/>
      <c r="B105" s="311"/>
      <c r="C105" s="311"/>
      <c r="D105" s="311"/>
      <c r="E105" s="311"/>
      <c r="F105" s="311"/>
      <c r="G105" s="311"/>
      <c r="H105" s="311"/>
      <c r="I105" s="311"/>
      <c r="J105" s="311"/>
      <c r="K105" s="311"/>
      <c r="L105" s="316"/>
      <c r="M105" s="260"/>
      <c r="N105" s="260"/>
      <c r="O105" s="260"/>
      <c r="P105" s="260"/>
      <c r="Q105" s="260"/>
      <c r="R105" s="260"/>
      <c r="S105" s="260"/>
      <c r="T105" s="260"/>
      <c r="U105" s="260"/>
    </row>
    <row r="106" spans="1:21">
      <c r="A106" s="311"/>
      <c r="B106" s="311"/>
      <c r="C106" s="311"/>
      <c r="D106" s="311"/>
      <c r="E106" s="311"/>
      <c r="F106" s="311"/>
      <c r="G106" s="311"/>
      <c r="H106" s="311"/>
      <c r="I106" s="311"/>
      <c r="J106" s="311"/>
      <c r="K106" s="311"/>
      <c r="L106" s="316"/>
      <c r="M106" s="260"/>
      <c r="N106" s="260"/>
      <c r="O106" s="260"/>
      <c r="P106" s="260"/>
      <c r="Q106" s="260"/>
      <c r="R106" s="260"/>
      <c r="S106" s="260"/>
      <c r="T106" s="260"/>
      <c r="U106" s="260"/>
    </row>
    <row r="107" spans="1:21">
      <c r="A107" s="311"/>
      <c r="B107" s="311"/>
      <c r="C107" s="311"/>
      <c r="D107" s="311"/>
      <c r="E107" s="311"/>
      <c r="F107" s="311"/>
      <c r="G107" s="311"/>
      <c r="H107" s="311"/>
      <c r="I107" s="311"/>
      <c r="J107" s="311"/>
      <c r="K107" s="311"/>
      <c r="L107" s="316"/>
      <c r="M107" s="260"/>
      <c r="N107" s="260"/>
      <c r="O107" s="260"/>
      <c r="P107" s="260"/>
      <c r="Q107" s="260"/>
      <c r="R107" s="260"/>
      <c r="S107" s="260"/>
      <c r="T107" s="260"/>
      <c r="U107" s="260"/>
    </row>
    <row r="108" spans="1:21">
      <c r="A108" s="311"/>
      <c r="B108" s="311"/>
      <c r="C108" s="311"/>
      <c r="M108" s="260"/>
      <c r="N108" s="260"/>
      <c r="O108" s="260"/>
      <c r="P108" s="260"/>
      <c r="Q108" s="260"/>
      <c r="R108" s="260"/>
      <c r="S108" s="260"/>
      <c r="T108" s="260"/>
      <c r="U108" s="260"/>
    </row>
    <row r="109" spans="1:21">
      <c r="A109" s="311"/>
      <c r="B109" s="311"/>
      <c r="C109" s="311"/>
      <c r="M109" s="260"/>
      <c r="N109" s="260"/>
      <c r="O109" s="260"/>
      <c r="P109" s="260"/>
      <c r="Q109" s="260"/>
      <c r="R109" s="260"/>
      <c r="S109" s="260"/>
      <c r="T109" s="260"/>
      <c r="U109" s="260"/>
    </row>
    <row r="110" spans="1:21">
      <c r="A110" s="311"/>
      <c r="B110" s="311"/>
      <c r="C110" s="311"/>
      <c r="M110" s="260"/>
      <c r="N110" s="260"/>
      <c r="O110" s="260"/>
      <c r="P110" s="260"/>
      <c r="Q110" s="260"/>
      <c r="R110" s="260"/>
      <c r="S110" s="260"/>
      <c r="T110" s="260"/>
      <c r="U110" s="260"/>
    </row>
    <row r="111" spans="1:21">
      <c r="A111" s="311"/>
      <c r="B111" s="311"/>
      <c r="C111" s="311"/>
      <c r="M111" s="260"/>
      <c r="N111" s="260"/>
      <c r="O111" s="260"/>
      <c r="P111" s="260"/>
      <c r="Q111" s="260"/>
      <c r="R111" s="260"/>
      <c r="S111" s="260"/>
      <c r="T111" s="260"/>
      <c r="U111" s="260"/>
    </row>
    <row r="112" spans="1:21">
      <c r="A112" s="311"/>
      <c r="B112" s="311"/>
      <c r="C112" s="311"/>
      <c r="M112" s="260"/>
      <c r="N112" s="260"/>
      <c r="O112" s="260"/>
      <c r="P112" s="260"/>
      <c r="Q112" s="260"/>
      <c r="R112" s="260"/>
      <c r="S112" s="260"/>
      <c r="T112" s="260"/>
      <c r="U112" s="260"/>
    </row>
    <row r="113" spans="1:21">
      <c r="A113" s="311"/>
      <c r="B113" s="311"/>
      <c r="C113" s="311"/>
      <c r="M113" s="260"/>
      <c r="N113" s="260"/>
      <c r="O113" s="260"/>
      <c r="P113" s="260"/>
      <c r="Q113" s="260"/>
      <c r="R113" s="260"/>
      <c r="S113" s="260"/>
      <c r="T113" s="260"/>
      <c r="U113" s="260"/>
    </row>
    <row r="114" spans="1:21">
      <c r="A114" s="311"/>
      <c r="B114" s="311"/>
      <c r="C114" s="311"/>
      <c r="M114" s="260"/>
      <c r="N114" s="260"/>
      <c r="O114" s="260"/>
      <c r="P114" s="260"/>
      <c r="Q114" s="260"/>
      <c r="R114" s="260"/>
      <c r="S114" s="260"/>
      <c r="T114" s="260"/>
      <c r="U114" s="260"/>
    </row>
    <row r="115" spans="1:21">
      <c r="A115" s="311"/>
      <c r="B115" s="311"/>
      <c r="C115" s="311"/>
      <c r="M115" s="260"/>
      <c r="N115" s="260"/>
      <c r="O115" s="260"/>
      <c r="P115" s="260"/>
      <c r="Q115" s="260"/>
      <c r="R115" s="260"/>
      <c r="S115" s="260"/>
      <c r="T115" s="260"/>
      <c r="U115" s="260"/>
    </row>
    <row r="116" spans="1:21">
      <c r="A116" s="311"/>
      <c r="B116" s="311"/>
      <c r="C116" s="311"/>
      <c r="M116" s="260"/>
      <c r="N116" s="260"/>
      <c r="O116" s="260"/>
      <c r="P116" s="260"/>
      <c r="Q116" s="260"/>
      <c r="R116" s="260"/>
      <c r="S116" s="260"/>
      <c r="T116" s="260"/>
      <c r="U116" s="260"/>
    </row>
    <row r="117" spans="1:21">
      <c r="A117" s="311"/>
      <c r="B117" s="311"/>
      <c r="C117" s="311"/>
      <c r="M117" s="260"/>
      <c r="N117" s="260"/>
      <c r="O117" s="260"/>
      <c r="P117" s="260"/>
      <c r="Q117" s="260"/>
      <c r="R117" s="260"/>
      <c r="S117" s="260"/>
      <c r="T117" s="260"/>
      <c r="U117" s="260"/>
    </row>
    <row r="118" spans="1:21">
      <c r="A118" s="311"/>
      <c r="B118" s="311"/>
      <c r="C118" s="311"/>
      <c r="M118" s="260"/>
      <c r="N118" s="260"/>
      <c r="O118" s="260"/>
      <c r="P118" s="260"/>
      <c r="Q118" s="260"/>
      <c r="R118" s="260"/>
      <c r="S118" s="260"/>
      <c r="T118" s="260"/>
      <c r="U118" s="260"/>
    </row>
    <row r="119" spans="1:21">
      <c r="A119" s="311"/>
      <c r="B119" s="311"/>
      <c r="C119" s="311"/>
    </row>
    <row r="120" spans="1:21">
      <c r="A120" s="311"/>
      <c r="B120" s="311"/>
      <c r="C120" s="311"/>
    </row>
    <row r="121" spans="1:21">
      <c r="A121" s="311"/>
      <c r="B121" s="311"/>
      <c r="C121" s="311"/>
    </row>
    <row r="122" spans="1:21">
      <c r="A122" s="311"/>
      <c r="B122" s="311"/>
      <c r="C122" s="311"/>
    </row>
    <row r="123" spans="1:21">
      <c r="A123" s="311"/>
      <c r="B123" s="311"/>
      <c r="C123" s="311"/>
    </row>
    <row r="124" spans="1:21">
      <c r="A124" s="311"/>
      <c r="B124" s="311"/>
      <c r="C124" s="311"/>
    </row>
    <row r="125" spans="1:21">
      <c r="A125" s="311"/>
      <c r="B125" s="311"/>
      <c r="C125" s="311"/>
    </row>
    <row r="126" spans="1:21">
      <c r="A126" s="311"/>
      <c r="B126" s="311"/>
      <c r="C126" s="311"/>
    </row>
    <row r="127" spans="1:21">
      <c r="A127" s="311"/>
      <c r="B127" s="311"/>
      <c r="C127" s="311"/>
    </row>
    <row r="128" spans="1:21">
      <c r="A128" s="311"/>
      <c r="B128" s="311"/>
      <c r="C128" s="311"/>
    </row>
    <row r="129" spans="1:3">
      <c r="A129" s="311"/>
      <c r="B129" s="311"/>
      <c r="C129" s="311"/>
    </row>
    <row r="130" spans="1:3">
      <c r="A130" s="311"/>
      <c r="B130" s="311"/>
      <c r="C130" s="311"/>
    </row>
    <row r="131" spans="1:3">
      <c r="A131" s="311"/>
      <c r="B131" s="311"/>
      <c r="C131" s="311"/>
    </row>
    <row r="132" spans="1:3">
      <c r="A132" s="311"/>
      <c r="B132" s="311"/>
      <c r="C132" s="311"/>
    </row>
    <row r="133" spans="1:3">
      <c r="A133" s="311"/>
      <c r="B133" s="311"/>
      <c r="C133" s="311"/>
    </row>
    <row r="134" spans="1:3">
      <c r="A134" s="311"/>
      <c r="B134" s="311"/>
      <c r="C134" s="311"/>
    </row>
    <row r="135" spans="1:3">
      <c r="A135" s="311"/>
      <c r="B135" s="311"/>
      <c r="C135" s="311"/>
    </row>
    <row r="136" spans="1:3">
      <c r="A136" s="311"/>
      <c r="B136" s="311"/>
      <c r="C136" s="311"/>
    </row>
    <row r="137" spans="1:3">
      <c r="A137" s="311"/>
      <c r="B137" s="311"/>
      <c r="C137" s="311"/>
    </row>
    <row r="138" spans="1:3">
      <c r="A138" s="311"/>
      <c r="B138" s="311"/>
      <c r="C138" s="311"/>
    </row>
    <row r="139" spans="1:3">
      <c r="A139" s="311"/>
      <c r="B139" s="311"/>
      <c r="C139" s="311"/>
    </row>
    <row r="140" spans="1:3">
      <c r="A140" s="311"/>
      <c r="B140" s="311"/>
      <c r="C140" s="311"/>
    </row>
    <row r="141" spans="1:3">
      <c r="A141" s="311"/>
      <c r="B141" s="311"/>
      <c r="C141" s="311"/>
    </row>
    <row r="142" spans="1:3">
      <c r="A142" s="311"/>
      <c r="B142" s="311"/>
      <c r="C142" s="311"/>
    </row>
    <row r="143" spans="1:3">
      <c r="A143" s="311"/>
      <c r="B143" s="311"/>
      <c r="C143" s="311"/>
    </row>
    <row r="144" spans="1:3">
      <c r="A144" s="311"/>
      <c r="B144" s="311"/>
      <c r="C144" s="311"/>
    </row>
    <row r="145" spans="1:3">
      <c r="A145" s="311"/>
      <c r="B145" s="311"/>
      <c r="C145" s="311"/>
    </row>
    <row r="146" spans="1:3">
      <c r="A146" s="311"/>
      <c r="B146" s="311"/>
      <c r="C146" s="311"/>
    </row>
    <row r="147" spans="1:3">
      <c r="A147" s="311"/>
      <c r="B147" s="311"/>
      <c r="C147" s="311"/>
    </row>
    <row r="148" spans="1:3">
      <c r="A148" s="311"/>
      <c r="B148" s="311"/>
      <c r="C148" s="311"/>
    </row>
    <row r="149" spans="1:3">
      <c r="A149" s="311"/>
      <c r="B149" s="311"/>
      <c r="C149" s="311"/>
    </row>
    <row r="150" spans="1:3">
      <c r="A150" s="311"/>
      <c r="B150" s="311"/>
      <c r="C150" s="311"/>
    </row>
    <row r="151" spans="1:3">
      <c r="A151" s="311"/>
      <c r="B151" s="311"/>
      <c r="C151" s="311"/>
    </row>
    <row r="152" spans="1:3">
      <c r="A152" s="311"/>
      <c r="B152" s="311"/>
      <c r="C152" s="311"/>
    </row>
    <row r="153" spans="1:3">
      <c r="A153" s="311"/>
      <c r="B153" s="311"/>
      <c r="C153" s="311"/>
    </row>
    <row r="154" spans="1:3">
      <c r="A154" s="311"/>
      <c r="B154" s="311"/>
      <c r="C154" s="311"/>
    </row>
    <row r="155" spans="1:3">
      <c r="A155" s="311"/>
      <c r="B155" s="311"/>
      <c r="C155" s="311"/>
    </row>
    <row r="156" spans="1:3">
      <c r="A156" s="321"/>
      <c r="B156" s="311"/>
      <c r="C156" s="311"/>
    </row>
    <row r="157" spans="1:3">
      <c r="A157" s="311"/>
      <c r="B157" s="311"/>
      <c r="C157" s="311"/>
    </row>
    <row r="158" spans="1:3">
      <c r="A158" s="311"/>
      <c r="B158" s="311"/>
      <c r="C158" s="311"/>
    </row>
    <row r="159" spans="1:3">
      <c r="A159" s="311"/>
      <c r="B159" s="311"/>
      <c r="C159" s="311"/>
    </row>
    <row r="160" spans="1:3">
      <c r="A160" s="311"/>
      <c r="B160" s="311"/>
      <c r="C160" s="311"/>
    </row>
    <row r="161" spans="1:3">
      <c r="A161" s="311"/>
      <c r="B161" s="311"/>
      <c r="C161" s="311"/>
    </row>
    <row r="162" spans="1:3">
      <c r="A162" s="316"/>
      <c r="B162" s="316"/>
      <c r="C162" s="316"/>
    </row>
    <row r="163" spans="1:3">
      <c r="A163" s="323"/>
      <c r="B163" s="316"/>
      <c r="C163" s="316"/>
    </row>
    <row r="164" spans="1:3">
      <c r="A164" s="316"/>
      <c r="B164" s="316"/>
      <c r="C164" s="316"/>
    </row>
  </sheetData>
  <mergeCells count="1">
    <mergeCell ref="A95:G95"/>
  </mergeCells>
  <phoneticPr fontId="1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8F290-7931-E647-B6C4-614F1F9109CF}">
  <sheetPr>
    <tabColor theme="9"/>
  </sheetPr>
  <dimension ref="A1:AL258"/>
  <sheetViews>
    <sheetView topLeftCell="F14" zoomScale="150" workbookViewId="0">
      <selection activeCell="G32" sqref="G32"/>
    </sheetView>
  </sheetViews>
  <sheetFormatPr baseColWidth="10" defaultRowHeight="16"/>
  <cols>
    <col min="1" max="1" width="3" customWidth="1"/>
    <col min="4" max="4" width="24.5" bestFit="1" customWidth="1"/>
    <col min="5" max="5" width="42.1640625" bestFit="1" customWidth="1"/>
    <col min="6" max="6" width="55.33203125" bestFit="1" customWidth="1"/>
    <col min="7" max="7" width="12.5" bestFit="1" customWidth="1"/>
    <col min="8" max="8" width="13" bestFit="1" customWidth="1"/>
    <col min="10" max="10" width="11.83203125" bestFit="1" customWidth="1"/>
    <col min="11" max="11" width="209.1640625" bestFit="1" customWidth="1"/>
    <col min="12" max="12" width="4" customWidth="1"/>
    <col min="13" max="22" width="13.1640625" customWidth="1"/>
    <col min="35" max="35" width="31.33203125" bestFit="1" customWidth="1"/>
  </cols>
  <sheetData>
    <row r="1" spans="1:38" ht="30">
      <c r="A1" s="278" t="s">
        <v>30</v>
      </c>
      <c r="B1" s="259"/>
      <c r="C1" s="259"/>
      <c r="D1" s="259"/>
      <c r="E1" s="259"/>
      <c r="F1" s="259"/>
      <c r="G1" s="311"/>
      <c r="H1" s="311"/>
      <c r="I1" s="259"/>
      <c r="J1" s="259"/>
      <c r="K1" s="259"/>
      <c r="L1" s="61"/>
      <c r="M1" s="61"/>
      <c r="AI1" s="127"/>
      <c r="AJ1" s="131"/>
      <c r="AK1" s="131"/>
      <c r="AL1" s="131"/>
    </row>
    <row r="2" spans="1:38" ht="14" customHeight="1">
      <c r="A2" s="259"/>
      <c r="B2" s="259"/>
      <c r="C2" s="259"/>
      <c r="D2" s="259"/>
      <c r="E2" s="259"/>
      <c r="F2" s="259"/>
      <c r="G2" s="311"/>
      <c r="H2" s="311"/>
      <c r="I2" s="259"/>
      <c r="J2" s="259"/>
      <c r="K2" s="259"/>
      <c r="L2" s="61"/>
      <c r="M2" s="61"/>
      <c r="AI2" s="131"/>
      <c r="AJ2" s="117"/>
      <c r="AK2" s="117"/>
      <c r="AL2" s="117"/>
    </row>
    <row r="3" spans="1:38">
      <c r="A3" s="259"/>
      <c r="B3" s="261" t="s">
        <v>1075</v>
      </c>
      <c r="C3" s="262"/>
      <c r="D3" s="262"/>
      <c r="E3" s="262"/>
      <c r="F3" s="262"/>
      <c r="G3" s="262"/>
      <c r="H3" s="262"/>
      <c r="I3" s="262"/>
      <c r="J3" s="262"/>
      <c r="K3" s="262"/>
      <c r="L3" s="61"/>
      <c r="M3" s="61"/>
      <c r="AI3" s="127"/>
      <c r="AJ3" s="120"/>
      <c r="AK3" s="120"/>
      <c r="AL3" s="120"/>
    </row>
    <row r="4" spans="1:38">
      <c r="A4" s="259"/>
      <c r="B4" s="263"/>
      <c r="C4" s="264"/>
      <c r="D4" s="264" t="s">
        <v>1074</v>
      </c>
      <c r="E4" s="264" t="s">
        <v>1073</v>
      </c>
      <c r="F4" s="264" t="s">
        <v>1789</v>
      </c>
      <c r="G4" s="265" t="s">
        <v>1768</v>
      </c>
      <c r="H4" s="264" t="s">
        <v>1072</v>
      </c>
      <c r="I4" s="264" t="s">
        <v>1071</v>
      </c>
      <c r="J4" s="264" t="s">
        <v>1070</v>
      </c>
      <c r="K4" s="266" t="s">
        <v>1069</v>
      </c>
      <c r="L4" s="61"/>
      <c r="M4" s="334" t="s">
        <v>1068</v>
      </c>
      <c r="N4" s="335"/>
      <c r="O4" s="336"/>
      <c r="P4" s="336"/>
      <c r="Q4" s="336"/>
      <c r="R4" s="336"/>
      <c r="S4" s="336"/>
      <c r="T4" s="336"/>
      <c r="U4" s="336"/>
      <c r="V4" s="337"/>
      <c r="W4" s="61"/>
      <c r="AI4" s="122"/>
      <c r="AJ4" s="120"/>
      <c r="AK4" s="120"/>
      <c r="AL4" s="120"/>
    </row>
    <row r="5" spans="1:38">
      <c r="A5" s="259"/>
      <c r="B5" s="259" t="s">
        <v>1829</v>
      </c>
      <c r="C5" s="259" t="s">
        <v>1010</v>
      </c>
      <c r="D5" s="326" t="s">
        <v>2055</v>
      </c>
      <c r="E5" s="259" t="s">
        <v>31</v>
      </c>
      <c r="F5" s="311" t="s">
        <v>940</v>
      </c>
      <c r="G5" s="267">
        <v>0</v>
      </c>
      <c r="H5" s="269">
        <f>S18</f>
        <v>185.18518518518522</v>
      </c>
      <c r="I5" s="259" t="s">
        <v>915</v>
      </c>
      <c r="J5" s="259" t="s">
        <v>1104</v>
      </c>
      <c r="K5" s="311" t="s">
        <v>2684</v>
      </c>
      <c r="L5" s="61"/>
      <c r="M5" s="338"/>
      <c r="N5" s="339"/>
      <c r="O5" s="339"/>
      <c r="P5" s="339"/>
      <c r="Q5" s="339"/>
      <c r="R5" s="339"/>
      <c r="S5" s="339"/>
      <c r="T5" s="339"/>
      <c r="U5" s="339"/>
      <c r="V5" s="340"/>
      <c r="AI5" s="123"/>
      <c r="AJ5" s="120"/>
      <c r="AK5" s="120"/>
      <c r="AL5" s="120"/>
    </row>
    <row r="6" spans="1:38">
      <c r="A6" s="259"/>
      <c r="B6" s="259"/>
      <c r="C6" s="259"/>
      <c r="D6" s="311"/>
      <c r="E6" s="259" t="s">
        <v>941</v>
      </c>
      <c r="F6" s="259" t="s">
        <v>1167</v>
      </c>
      <c r="G6" s="267">
        <v>0</v>
      </c>
      <c r="H6" s="269">
        <f>AM53</f>
        <v>0</v>
      </c>
      <c r="I6" s="259" t="s">
        <v>915</v>
      </c>
      <c r="J6" s="311"/>
      <c r="K6" s="259" t="s">
        <v>2685</v>
      </c>
      <c r="L6" s="61"/>
      <c r="M6" s="341"/>
      <c r="N6" s="285"/>
      <c r="O6" s="285"/>
      <c r="P6" s="285"/>
      <c r="Q6" s="285"/>
      <c r="R6" s="285"/>
      <c r="S6" s="285"/>
      <c r="T6" s="285"/>
      <c r="U6" s="285"/>
      <c r="V6" s="286"/>
      <c r="AI6" s="123"/>
      <c r="AJ6" s="120"/>
      <c r="AK6" s="120"/>
      <c r="AL6" s="120"/>
    </row>
    <row r="7" spans="1:38">
      <c r="A7" s="259"/>
      <c r="B7" s="259"/>
      <c r="C7" s="259"/>
      <c r="D7" s="326" t="s">
        <v>2051</v>
      </c>
      <c r="E7" s="259" t="s">
        <v>2024</v>
      </c>
      <c r="F7" s="259" t="s">
        <v>1307</v>
      </c>
      <c r="G7" s="267">
        <v>0</v>
      </c>
      <c r="H7" s="269">
        <f>AM53</f>
        <v>0</v>
      </c>
      <c r="I7" s="259" t="s">
        <v>928</v>
      </c>
      <c r="J7" s="311" t="s">
        <v>1104</v>
      </c>
      <c r="K7" s="311" t="s">
        <v>2684</v>
      </c>
      <c r="L7" s="61"/>
      <c r="M7" s="341"/>
      <c r="N7" s="288"/>
      <c r="O7" s="288"/>
      <c r="P7" s="288"/>
      <c r="Q7" s="288"/>
      <c r="R7" s="288"/>
      <c r="S7" s="288"/>
      <c r="T7" s="288"/>
      <c r="U7" s="288"/>
      <c r="V7" s="286"/>
      <c r="AB7" s="20"/>
      <c r="AC7" s="20"/>
      <c r="AI7" s="124"/>
      <c r="AJ7" s="120"/>
      <c r="AK7" s="120"/>
      <c r="AL7" s="120"/>
    </row>
    <row r="8" spans="1:38">
      <c r="A8" s="311"/>
      <c r="B8" s="311"/>
      <c r="C8" s="311"/>
      <c r="D8" s="327"/>
      <c r="E8" s="259" t="s">
        <v>2052</v>
      </c>
      <c r="F8" s="311" t="s">
        <v>1306</v>
      </c>
      <c r="G8" s="267">
        <v>0</v>
      </c>
      <c r="H8" s="311">
        <v>0</v>
      </c>
      <c r="I8" s="259" t="s">
        <v>928</v>
      </c>
      <c r="J8" s="311" t="s">
        <v>1104</v>
      </c>
      <c r="K8" s="311" t="s">
        <v>2684</v>
      </c>
      <c r="M8" s="341" t="s">
        <v>1104</v>
      </c>
      <c r="N8" s="342" t="s">
        <v>2066</v>
      </c>
      <c r="O8" s="288"/>
      <c r="P8" s="288"/>
      <c r="Q8" s="288"/>
      <c r="R8" s="288"/>
      <c r="S8" s="288"/>
      <c r="T8" s="288"/>
      <c r="U8" s="288"/>
      <c r="V8" s="286"/>
      <c r="AC8" s="20"/>
      <c r="AI8" s="124"/>
      <c r="AJ8" s="120"/>
      <c r="AK8" s="120"/>
      <c r="AL8" s="120"/>
    </row>
    <row r="9" spans="1:38">
      <c r="A9" s="311"/>
      <c r="B9" s="311"/>
      <c r="C9" s="311"/>
      <c r="D9" s="327"/>
      <c r="E9" s="259" t="s">
        <v>2006</v>
      </c>
      <c r="F9" s="311" t="s">
        <v>1308</v>
      </c>
      <c r="G9" s="267">
        <v>0</v>
      </c>
      <c r="H9" s="311">
        <v>0</v>
      </c>
      <c r="I9" s="259" t="s">
        <v>928</v>
      </c>
      <c r="J9" s="311" t="s">
        <v>1104</v>
      </c>
      <c r="K9" s="311" t="s">
        <v>2684</v>
      </c>
      <c r="M9" s="341"/>
      <c r="N9" s="342" t="s">
        <v>2067</v>
      </c>
      <c r="O9" s="288"/>
      <c r="P9" s="288"/>
      <c r="Q9" s="288"/>
      <c r="R9" s="288"/>
      <c r="S9" s="288"/>
      <c r="T9" s="288"/>
      <c r="U9" s="288"/>
      <c r="V9" s="286"/>
      <c r="AC9" s="20"/>
      <c r="AI9" s="124"/>
      <c r="AJ9" s="120"/>
      <c r="AK9" s="120"/>
      <c r="AL9" s="120"/>
    </row>
    <row r="10" spans="1:38">
      <c r="A10" s="311"/>
      <c r="B10" s="311"/>
      <c r="C10" s="311"/>
      <c r="D10" s="327"/>
      <c r="E10" s="259" t="s">
        <v>1134</v>
      </c>
      <c r="F10" s="311" t="s">
        <v>1309</v>
      </c>
      <c r="G10" s="267">
        <v>0</v>
      </c>
      <c r="H10" s="311">
        <v>0</v>
      </c>
      <c r="I10" s="259" t="s">
        <v>928</v>
      </c>
      <c r="J10" s="311" t="s">
        <v>1104</v>
      </c>
      <c r="K10" s="311" t="s">
        <v>2684</v>
      </c>
      <c r="M10" s="341"/>
      <c r="N10" s="342"/>
      <c r="O10" s="288"/>
      <c r="P10" s="288"/>
      <c r="Q10" s="288"/>
      <c r="R10" s="288"/>
      <c r="S10" s="288"/>
      <c r="T10" s="288"/>
      <c r="U10" s="288"/>
      <c r="V10" s="286"/>
      <c r="AC10" s="7"/>
      <c r="AI10" s="122"/>
      <c r="AJ10" s="120"/>
      <c r="AK10" s="120"/>
      <c r="AL10" s="120"/>
    </row>
    <row r="11" spans="1:38">
      <c r="A11" s="311"/>
      <c r="B11" s="311"/>
      <c r="C11" s="311"/>
      <c r="D11" s="327"/>
      <c r="E11" s="259" t="s">
        <v>2053</v>
      </c>
      <c r="F11" s="311" t="s">
        <v>1366</v>
      </c>
      <c r="G11" s="267">
        <v>0</v>
      </c>
      <c r="H11" s="311">
        <f>O23</f>
        <v>10.7</v>
      </c>
      <c r="I11" s="259" t="s">
        <v>912</v>
      </c>
      <c r="J11" s="311" t="s">
        <v>1104</v>
      </c>
      <c r="K11" s="311" t="s">
        <v>2684</v>
      </c>
      <c r="M11" s="341"/>
      <c r="N11" s="482" t="s">
        <v>2683</v>
      </c>
      <c r="O11" s="482"/>
      <c r="P11" s="482"/>
      <c r="Q11" s="482"/>
      <c r="R11" s="482"/>
      <c r="S11" s="482"/>
      <c r="T11" s="482"/>
      <c r="U11" s="482"/>
      <c r="V11" s="286"/>
      <c r="AC11" s="7"/>
      <c r="AI11" s="123"/>
      <c r="AJ11" s="120"/>
      <c r="AK11" s="120"/>
      <c r="AL11" s="120"/>
    </row>
    <row r="12" spans="1:38" ht="16" customHeight="1">
      <c r="A12" s="311"/>
      <c r="B12" s="311"/>
      <c r="C12" s="311"/>
      <c r="D12" s="327"/>
      <c r="E12" s="311" t="s">
        <v>2054</v>
      </c>
      <c r="F12" s="311" t="s">
        <v>1212</v>
      </c>
      <c r="G12" s="267">
        <v>36</v>
      </c>
      <c r="H12" s="311">
        <v>0</v>
      </c>
      <c r="I12" s="259" t="s">
        <v>1213</v>
      </c>
      <c r="J12" s="311" t="s">
        <v>1104</v>
      </c>
      <c r="K12" s="311" t="s">
        <v>2684</v>
      </c>
      <c r="M12" s="341"/>
      <c r="N12" s="482"/>
      <c r="O12" s="482"/>
      <c r="P12" s="482"/>
      <c r="Q12" s="482"/>
      <c r="R12" s="482"/>
      <c r="S12" s="482"/>
      <c r="T12" s="482"/>
      <c r="U12" s="482"/>
      <c r="V12" s="286"/>
      <c r="AB12" s="20"/>
      <c r="AI12" s="123"/>
      <c r="AJ12" s="120"/>
      <c r="AK12" s="120"/>
      <c r="AL12" s="120"/>
    </row>
    <row r="13" spans="1:38">
      <c r="A13" s="311"/>
      <c r="B13" s="311"/>
      <c r="C13" s="311"/>
      <c r="D13" s="328" t="s">
        <v>2056</v>
      </c>
      <c r="E13" s="259" t="s">
        <v>2057</v>
      </c>
      <c r="F13" s="311" t="s">
        <v>1166</v>
      </c>
      <c r="G13" s="267">
        <v>0</v>
      </c>
      <c r="H13" s="311">
        <f>G13</f>
        <v>0</v>
      </c>
      <c r="I13" s="259" t="s">
        <v>915</v>
      </c>
      <c r="J13" s="311"/>
      <c r="K13" s="311" t="s">
        <v>2690</v>
      </c>
      <c r="M13" s="341"/>
      <c r="N13" s="482"/>
      <c r="O13" s="482"/>
      <c r="P13" s="482"/>
      <c r="Q13" s="482"/>
      <c r="R13" s="482"/>
      <c r="S13" s="482"/>
      <c r="T13" s="482"/>
      <c r="U13" s="482"/>
      <c r="V13" s="286"/>
      <c r="AB13" s="20"/>
      <c r="AC13" s="20"/>
      <c r="AI13" s="124"/>
      <c r="AJ13" s="120"/>
      <c r="AK13" s="120"/>
      <c r="AL13" s="120"/>
    </row>
    <row r="14" spans="1:38" ht="16" customHeight="1">
      <c r="A14" s="311"/>
      <c r="B14" s="311"/>
      <c r="C14" s="311"/>
      <c r="D14" s="311"/>
      <c r="E14" s="259" t="s">
        <v>1014</v>
      </c>
      <c r="F14" s="311" t="s">
        <v>1162</v>
      </c>
      <c r="G14" s="267">
        <v>0</v>
      </c>
      <c r="H14" s="311">
        <f>G14</f>
        <v>0</v>
      </c>
      <c r="I14" s="259" t="s">
        <v>915</v>
      </c>
      <c r="J14" s="311"/>
      <c r="K14" s="311" t="s">
        <v>2690</v>
      </c>
      <c r="M14" s="341"/>
      <c r="N14" s="350"/>
      <c r="O14" s="350"/>
      <c r="P14" s="350"/>
      <c r="Q14" s="350"/>
      <c r="R14" s="350"/>
      <c r="S14" s="350"/>
      <c r="T14" s="350"/>
      <c r="U14" s="350"/>
      <c r="V14" s="351"/>
      <c r="AI14" s="124"/>
      <c r="AJ14" s="120"/>
      <c r="AK14" s="120"/>
      <c r="AL14" s="120"/>
    </row>
    <row r="15" spans="1:38" ht="17" customHeight="1">
      <c r="A15" s="311"/>
      <c r="B15" s="311"/>
      <c r="C15" s="311"/>
      <c r="D15" s="311"/>
      <c r="E15" s="259" t="s">
        <v>1823</v>
      </c>
      <c r="F15" s="311" t="s">
        <v>1161</v>
      </c>
      <c r="G15" s="267">
        <v>0</v>
      </c>
      <c r="H15" s="311">
        <f>G15</f>
        <v>0</v>
      </c>
      <c r="I15" s="259" t="s">
        <v>915</v>
      </c>
      <c r="J15" s="311"/>
      <c r="K15" s="311" t="s">
        <v>2690</v>
      </c>
      <c r="M15" s="341"/>
      <c r="N15" s="342"/>
      <c r="O15" s="288" t="s">
        <v>2436</v>
      </c>
      <c r="P15" s="350" t="s">
        <v>913</v>
      </c>
      <c r="Q15" s="350" t="s">
        <v>914</v>
      </c>
      <c r="R15" s="350" t="s">
        <v>2435</v>
      </c>
      <c r="S15" s="350" t="s">
        <v>915</v>
      </c>
      <c r="T15" s="288" t="s">
        <v>2065</v>
      </c>
      <c r="U15" s="288" t="s">
        <v>2437</v>
      </c>
      <c r="V15" s="343" t="s">
        <v>2438</v>
      </c>
      <c r="AB15" s="20"/>
      <c r="AC15" s="20"/>
      <c r="AI15" s="125"/>
      <c r="AJ15" s="120"/>
      <c r="AK15" s="120"/>
      <c r="AL15" s="120"/>
    </row>
    <row r="16" spans="1:38">
      <c r="A16" s="311"/>
      <c r="B16" s="311"/>
      <c r="C16" s="311"/>
      <c r="D16" s="311"/>
      <c r="E16" s="259" t="s">
        <v>1011</v>
      </c>
      <c r="F16" s="311" t="s">
        <v>1164</v>
      </c>
      <c r="G16" s="267">
        <v>360</v>
      </c>
      <c r="H16" s="317">
        <f>S17</f>
        <v>586.64789393406079</v>
      </c>
      <c r="I16" s="259" t="s">
        <v>915</v>
      </c>
      <c r="J16" s="311" t="s">
        <v>1104</v>
      </c>
      <c r="K16" s="259" t="s">
        <v>2434</v>
      </c>
      <c r="M16" s="341"/>
      <c r="N16" s="342" t="s">
        <v>2439</v>
      </c>
      <c r="O16" s="288">
        <v>4</v>
      </c>
      <c r="P16" s="352">
        <f>O16/3.6</f>
        <v>1.1111111111111112</v>
      </c>
      <c r="Q16" s="353">
        <f>P16*1000000</f>
        <v>1111111.1111111112</v>
      </c>
      <c r="R16" s="354">
        <v>2190</v>
      </c>
      <c r="S16" s="353">
        <f>Q16/R16</f>
        <v>507.35667174023342</v>
      </c>
      <c r="T16" s="288"/>
      <c r="U16" s="288"/>
      <c r="V16" s="343"/>
      <c r="AI16" s="124"/>
      <c r="AJ16" s="120"/>
      <c r="AK16" s="120"/>
      <c r="AL16" s="120"/>
    </row>
    <row r="17" spans="1:38">
      <c r="A17" s="311"/>
      <c r="B17" s="311"/>
      <c r="C17" s="311"/>
      <c r="D17" s="311"/>
      <c r="E17" s="259" t="s">
        <v>2058</v>
      </c>
      <c r="F17" s="311" t="s">
        <v>1163</v>
      </c>
      <c r="G17" s="267">
        <v>0</v>
      </c>
      <c r="H17" s="317">
        <f>S16</f>
        <v>507.35667174023342</v>
      </c>
      <c r="I17" s="259" t="s">
        <v>915</v>
      </c>
      <c r="J17" s="311" t="s">
        <v>1104</v>
      </c>
      <c r="K17" s="259" t="s">
        <v>2433</v>
      </c>
      <c r="M17" s="341"/>
      <c r="N17" s="342" t="s">
        <v>33</v>
      </c>
      <c r="O17" s="288">
        <v>8</v>
      </c>
      <c r="P17" s="352">
        <f>O17/3.6</f>
        <v>2.2222222222222223</v>
      </c>
      <c r="Q17" s="353">
        <f>P17*1000000</f>
        <v>2222222.2222222225</v>
      </c>
      <c r="R17" s="344">
        <v>3788</v>
      </c>
      <c r="S17" s="353">
        <f>Q17/R17</f>
        <v>586.64789393406079</v>
      </c>
      <c r="T17" s="288"/>
      <c r="U17" s="288"/>
      <c r="V17" s="343"/>
      <c r="AI17" s="125"/>
      <c r="AJ17" s="120"/>
      <c r="AK17" s="120"/>
      <c r="AL17" s="120"/>
    </row>
    <row r="18" spans="1:38">
      <c r="A18" s="311"/>
      <c r="B18" s="311"/>
      <c r="C18" s="311"/>
      <c r="D18" s="311" t="s">
        <v>2064</v>
      </c>
      <c r="E18" s="311" t="s">
        <v>2065</v>
      </c>
      <c r="F18" s="311" t="s">
        <v>1225</v>
      </c>
      <c r="G18" s="267">
        <v>10</v>
      </c>
      <c r="H18" s="311">
        <v>10</v>
      </c>
      <c r="I18" s="259" t="s">
        <v>928</v>
      </c>
      <c r="J18" s="311"/>
      <c r="K18" s="311" t="s">
        <v>2690</v>
      </c>
      <c r="M18" s="341"/>
      <c r="N18" s="342" t="s">
        <v>31</v>
      </c>
      <c r="O18" s="288">
        <v>4</v>
      </c>
      <c r="P18" s="352">
        <f>O18/3.6</f>
        <v>1.1111111111111112</v>
      </c>
      <c r="Q18" s="353">
        <f>P18*1000000</f>
        <v>1111111.1111111112</v>
      </c>
      <c r="R18" s="344">
        <v>6000</v>
      </c>
      <c r="S18" s="353">
        <f>Q18/R18</f>
        <v>185.18518518518522</v>
      </c>
      <c r="T18" s="288"/>
      <c r="U18" s="288"/>
      <c r="V18" s="343"/>
      <c r="AI18" s="124"/>
      <c r="AJ18" s="120"/>
      <c r="AK18" s="120"/>
      <c r="AL18" s="120"/>
    </row>
    <row r="19" spans="1:38">
      <c r="A19" s="311"/>
      <c r="B19" s="311"/>
      <c r="C19" s="311"/>
      <c r="D19" s="311" t="s">
        <v>2059</v>
      </c>
      <c r="E19" s="259" t="s">
        <v>2060</v>
      </c>
      <c r="F19" s="311" t="s">
        <v>965</v>
      </c>
      <c r="G19" s="267">
        <v>0</v>
      </c>
      <c r="H19" s="311">
        <v>1</v>
      </c>
      <c r="I19" s="311" t="s">
        <v>2063</v>
      </c>
      <c r="J19" s="311"/>
      <c r="K19" s="311" t="s">
        <v>966</v>
      </c>
      <c r="M19" s="341"/>
      <c r="N19" s="342" t="s">
        <v>2440</v>
      </c>
      <c r="O19" s="288">
        <v>2</v>
      </c>
      <c r="P19" s="350"/>
      <c r="Q19" s="350"/>
      <c r="R19" s="288" t="s">
        <v>2080</v>
      </c>
      <c r="S19" s="288"/>
      <c r="T19" s="288"/>
      <c r="U19" s="288"/>
      <c r="V19" s="343"/>
      <c r="AI19" s="124"/>
      <c r="AJ19" s="120"/>
      <c r="AK19" s="120"/>
      <c r="AL19" s="120"/>
    </row>
    <row r="20" spans="1:38">
      <c r="A20" s="311"/>
      <c r="B20" s="311"/>
      <c r="C20" s="311"/>
      <c r="D20" s="311"/>
      <c r="E20" s="259" t="s">
        <v>2061</v>
      </c>
      <c r="F20" s="311" t="s">
        <v>1226</v>
      </c>
      <c r="G20" s="267">
        <v>30</v>
      </c>
      <c r="H20" s="311">
        <f>G20</f>
        <v>30</v>
      </c>
      <c r="I20" s="311" t="s">
        <v>928</v>
      </c>
      <c r="J20" s="311"/>
      <c r="K20" s="311" t="s">
        <v>2690</v>
      </c>
      <c r="M20" s="341"/>
      <c r="N20" s="342" t="s">
        <v>1822</v>
      </c>
      <c r="O20" s="288">
        <v>0.7</v>
      </c>
      <c r="P20" s="350"/>
      <c r="Q20" s="350"/>
      <c r="R20" s="288" t="s">
        <v>2080</v>
      </c>
      <c r="S20" s="288"/>
      <c r="T20" s="288"/>
      <c r="U20" s="288"/>
      <c r="V20" s="343"/>
      <c r="AI20" s="122"/>
      <c r="AJ20" s="120"/>
      <c r="AK20" s="120"/>
      <c r="AL20" s="120"/>
    </row>
    <row r="21" spans="1:38">
      <c r="A21" s="311"/>
      <c r="B21" s="311"/>
      <c r="C21" s="311"/>
      <c r="D21" s="311"/>
      <c r="E21" s="259" t="s">
        <v>2062</v>
      </c>
      <c r="F21" s="311" t="s">
        <v>1227</v>
      </c>
      <c r="G21" s="267">
        <v>22.5</v>
      </c>
      <c r="H21" s="311">
        <v>100</v>
      </c>
      <c r="I21" s="311" t="s">
        <v>928</v>
      </c>
      <c r="J21" s="259" t="s">
        <v>1061</v>
      </c>
      <c r="K21" s="311"/>
      <c r="M21" s="341"/>
      <c r="N21" s="342" t="s">
        <v>2441</v>
      </c>
      <c r="O21" s="288">
        <v>3</v>
      </c>
      <c r="P21" s="350"/>
      <c r="Q21" s="350"/>
      <c r="R21" s="288" t="s">
        <v>2080</v>
      </c>
      <c r="S21" s="288"/>
      <c r="T21" s="288"/>
      <c r="U21" s="288"/>
      <c r="V21" s="343"/>
      <c r="AI21" s="122"/>
      <c r="AJ21" s="120"/>
      <c r="AK21" s="120"/>
      <c r="AL21" s="120"/>
    </row>
    <row r="22" spans="1:38">
      <c r="A22" s="311"/>
      <c r="B22" s="363" t="s">
        <v>1994</v>
      </c>
      <c r="C22" s="324" t="s">
        <v>1</v>
      </c>
      <c r="D22" s="324" t="s">
        <v>1892</v>
      </c>
      <c r="E22" s="324" t="s">
        <v>1894</v>
      </c>
      <c r="F22" s="324" t="s">
        <v>946</v>
      </c>
      <c r="G22" s="324">
        <v>3071</v>
      </c>
      <c r="H22" s="325">
        <v>930.22169714374456</v>
      </c>
      <c r="I22" s="324" t="s">
        <v>915</v>
      </c>
      <c r="J22" s="324"/>
      <c r="K22" s="364" t="s">
        <v>2676</v>
      </c>
      <c r="M22" s="341"/>
      <c r="N22" s="342" t="s">
        <v>2051</v>
      </c>
      <c r="O22" s="288">
        <v>5</v>
      </c>
      <c r="P22" s="350"/>
      <c r="Q22" s="350"/>
      <c r="R22" s="288" t="s">
        <v>2080</v>
      </c>
      <c r="S22" s="288"/>
      <c r="T22" s="288"/>
      <c r="U22" s="288"/>
      <c r="V22" s="343"/>
      <c r="AI22" s="122"/>
      <c r="AJ22" s="120"/>
      <c r="AK22" s="120"/>
      <c r="AL22" s="120"/>
    </row>
    <row r="23" spans="1:38">
      <c r="C23" s="311"/>
      <c r="D23" s="311"/>
      <c r="E23" s="311" t="s">
        <v>1895</v>
      </c>
      <c r="F23" s="311" t="s">
        <v>948</v>
      </c>
      <c r="G23" s="311">
        <v>1026</v>
      </c>
      <c r="H23" s="312">
        <v>642.57030358514749</v>
      </c>
      <c r="I23" s="311" t="s">
        <v>915</v>
      </c>
      <c r="J23" s="311"/>
      <c r="K23" s="259" t="s">
        <v>2676</v>
      </c>
      <c r="M23" s="341"/>
      <c r="N23" s="345" t="s">
        <v>2443</v>
      </c>
      <c r="O23" s="355">
        <f>SUM(O19:O22)</f>
        <v>10.7</v>
      </c>
      <c r="P23" s="350"/>
      <c r="Q23" s="350"/>
      <c r="R23" s="350"/>
      <c r="S23" s="350"/>
      <c r="T23" s="350"/>
      <c r="U23" s="350"/>
      <c r="V23" s="351"/>
      <c r="AI23" s="123"/>
      <c r="AJ23" s="120"/>
      <c r="AK23" s="120"/>
      <c r="AL23" s="120"/>
    </row>
    <row r="24" spans="1:38">
      <c r="C24" s="311"/>
      <c r="D24" s="311"/>
      <c r="E24" s="311" t="s">
        <v>1896</v>
      </c>
      <c r="F24" s="311" t="s">
        <v>947</v>
      </c>
      <c r="G24" s="311">
        <v>43</v>
      </c>
      <c r="H24" s="312">
        <v>87.692301869392395</v>
      </c>
      <c r="I24" s="311" t="s">
        <v>915</v>
      </c>
      <c r="J24" s="311"/>
      <c r="K24" s="259" t="s">
        <v>2676</v>
      </c>
      <c r="M24" s="341"/>
      <c r="N24" s="346" t="s">
        <v>2442</v>
      </c>
      <c r="O24" s="347">
        <f>SUM(O16:O22)</f>
        <v>26.7</v>
      </c>
      <c r="P24" s="356"/>
      <c r="Q24" s="356"/>
      <c r="R24" s="356"/>
      <c r="S24" s="347"/>
      <c r="T24" s="348">
        <f>(24-19)/24</f>
        <v>0.20833333333333334</v>
      </c>
      <c r="U24" s="348">
        <v>0.24</v>
      </c>
      <c r="V24" s="349">
        <f>(19/(1-U24))*1</f>
        <v>25</v>
      </c>
      <c r="AI24" s="123"/>
      <c r="AJ24" s="120"/>
      <c r="AK24" s="120"/>
      <c r="AL24" s="120"/>
    </row>
    <row r="25" spans="1:38">
      <c r="B25" s="311"/>
      <c r="C25" s="311"/>
      <c r="D25" s="311"/>
      <c r="E25" s="311" t="s">
        <v>1821</v>
      </c>
      <c r="F25" s="311" t="s">
        <v>949</v>
      </c>
      <c r="G25" s="311">
        <v>730</v>
      </c>
      <c r="H25" s="312">
        <v>0</v>
      </c>
      <c r="I25" s="311" t="s">
        <v>915</v>
      </c>
      <c r="J25" s="311"/>
      <c r="K25" s="259" t="s">
        <v>2676</v>
      </c>
      <c r="M25" s="341"/>
      <c r="N25" s="342"/>
      <c r="O25" s="288"/>
      <c r="P25" s="288"/>
      <c r="Q25" s="288"/>
      <c r="R25" s="288"/>
      <c r="S25" s="288"/>
      <c r="T25" s="288"/>
      <c r="U25" s="288"/>
      <c r="V25" s="286"/>
      <c r="AI25" s="123"/>
      <c r="AJ25" s="120"/>
      <c r="AK25" s="120"/>
      <c r="AL25" s="120"/>
    </row>
    <row r="26" spans="1:38">
      <c r="B26" s="311"/>
      <c r="C26" s="311"/>
      <c r="D26" s="311"/>
      <c r="E26" s="311" t="s">
        <v>1897</v>
      </c>
      <c r="F26" s="311" t="s">
        <v>854</v>
      </c>
      <c r="G26" s="311">
        <v>0</v>
      </c>
      <c r="H26" s="312">
        <v>0</v>
      </c>
      <c r="I26" s="311" t="s">
        <v>915</v>
      </c>
      <c r="J26" s="311"/>
      <c r="K26" s="259" t="s">
        <v>2676</v>
      </c>
      <c r="M26" s="341"/>
      <c r="N26" s="342"/>
      <c r="O26" s="288"/>
      <c r="P26" s="288"/>
      <c r="Q26" s="288"/>
      <c r="R26" s="288"/>
      <c r="S26" s="288"/>
      <c r="T26" s="288"/>
      <c r="U26" s="288"/>
      <c r="V26" s="286"/>
      <c r="AI26" s="123"/>
      <c r="AJ26" s="120"/>
      <c r="AK26" s="120"/>
      <c r="AL26" s="120"/>
    </row>
    <row r="27" spans="1:38">
      <c r="B27" s="311"/>
      <c r="C27" s="311"/>
      <c r="D27" s="311"/>
      <c r="E27" s="311" t="s">
        <v>1862</v>
      </c>
      <c r="F27" s="311" t="s">
        <v>1189</v>
      </c>
      <c r="G27" s="311">
        <v>0</v>
      </c>
      <c r="H27" s="312">
        <v>0</v>
      </c>
      <c r="I27" s="311" t="s">
        <v>915</v>
      </c>
      <c r="J27" s="311"/>
      <c r="K27" s="259" t="s">
        <v>2676</v>
      </c>
      <c r="M27" s="358" t="s">
        <v>1061</v>
      </c>
      <c r="N27" s="350" t="s">
        <v>2188</v>
      </c>
      <c r="O27" s="350"/>
      <c r="P27" s="350"/>
      <c r="Q27" s="350"/>
      <c r="R27" s="350"/>
      <c r="S27" s="350"/>
      <c r="T27" s="350"/>
      <c r="U27" s="288"/>
      <c r="V27" s="286"/>
      <c r="AI27" s="122"/>
      <c r="AJ27" s="120"/>
      <c r="AK27" s="120"/>
      <c r="AL27" s="120"/>
    </row>
    <row r="28" spans="1:38">
      <c r="B28" s="311"/>
      <c r="C28" s="311"/>
      <c r="D28" s="311"/>
      <c r="E28" s="311" t="s">
        <v>1898</v>
      </c>
      <c r="F28" s="311" t="s">
        <v>1190</v>
      </c>
      <c r="G28" s="311">
        <v>0</v>
      </c>
      <c r="H28" s="312">
        <v>0</v>
      </c>
      <c r="I28" s="311" t="s">
        <v>915</v>
      </c>
      <c r="J28" s="311"/>
      <c r="K28" s="259" t="s">
        <v>2676</v>
      </c>
      <c r="M28" s="341"/>
      <c r="N28" s="342"/>
      <c r="O28" s="350"/>
      <c r="P28" s="353"/>
      <c r="Q28" s="352"/>
      <c r="R28" s="353"/>
      <c r="S28" s="350"/>
      <c r="T28" s="350"/>
      <c r="U28" s="288"/>
      <c r="V28" s="286"/>
      <c r="AI28" s="123"/>
      <c r="AJ28" s="120"/>
      <c r="AK28" s="120"/>
      <c r="AL28" s="120"/>
    </row>
    <row r="29" spans="1:38">
      <c r="A29" s="37"/>
      <c r="B29" s="311"/>
      <c r="C29" s="311"/>
      <c r="D29" s="311"/>
      <c r="E29" s="311" t="s">
        <v>31</v>
      </c>
      <c r="F29" s="311" t="s">
        <v>939</v>
      </c>
      <c r="G29" s="311">
        <v>0</v>
      </c>
      <c r="H29" s="312">
        <v>0</v>
      </c>
      <c r="I29" s="311" t="s">
        <v>915</v>
      </c>
      <c r="J29" s="311"/>
      <c r="K29" s="259" t="s">
        <v>2676</v>
      </c>
      <c r="M29" s="341"/>
      <c r="N29" s="342"/>
      <c r="O29" s="350"/>
      <c r="P29" s="353"/>
      <c r="Q29" s="352"/>
      <c r="R29" s="353"/>
      <c r="S29" s="350"/>
      <c r="T29" s="350"/>
      <c r="U29" s="288"/>
      <c r="V29" s="286"/>
      <c r="AI29" s="123"/>
      <c r="AJ29" s="120"/>
      <c r="AK29" s="120"/>
      <c r="AL29" s="120"/>
    </row>
    <row r="30" spans="1:38">
      <c r="B30" s="324" t="s">
        <v>1994</v>
      </c>
      <c r="C30" s="324" t="s">
        <v>980</v>
      </c>
      <c r="D30" s="324" t="s">
        <v>2448</v>
      </c>
      <c r="E30" s="324" t="s">
        <v>2691</v>
      </c>
      <c r="F30" s="324" t="s">
        <v>2420</v>
      </c>
      <c r="G30" s="366">
        <v>68</v>
      </c>
      <c r="H30" s="325">
        <v>225.82773467868796</v>
      </c>
      <c r="I30" s="364" t="s">
        <v>915</v>
      </c>
      <c r="J30" s="364"/>
      <c r="K30" s="364" t="s">
        <v>2676</v>
      </c>
      <c r="M30" s="341"/>
      <c r="N30" s="342"/>
      <c r="O30" s="288"/>
      <c r="P30" s="288"/>
      <c r="Q30" s="288"/>
      <c r="R30" s="288"/>
      <c r="S30" s="288"/>
      <c r="T30" s="288"/>
      <c r="U30" s="288"/>
      <c r="V30" s="286"/>
      <c r="AI30" s="123"/>
      <c r="AJ30" s="120"/>
      <c r="AK30" s="120"/>
      <c r="AL30" s="120"/>
    </row>
    <row r="31" spans="1:38">
      <c r="D31" s="314"/>
      <c r="E31" s="311" t="s">
        <v>2692</v>
      </c>
      <c r="F31" s="311" t="s">
        <v>2421</v>
      </c>
      <c r="G31" s="365">
        <v>2770</v>
      </c>
      <c r="H31" s="312">
        <v>2763.7481878700828</v>
      </c>
      <c r="I31" s="259" t="s">
        <v>915</v>
      </c>
      <c r="J31" s="259"/>
      <c r="K31" s="259" t="s">
        <v>2676</v>
      </c>
      <c r="M31" s="357"/>
      <c r="N31" s="350"/>
      <c r="O31" s="350"/>
      <c r="P31" s="350"/>
      <c r="Q31" s="350"/>
      <c r="R31" s="350"/>
      <c r="S31" s="350"/>
      <c r="T31" s="350"/>
      <c r="U31" s="350"/>
      <c r="V31" s="351"/>
      <c r="AI31" s="122"/>
      <c r="AJ31" s="120"/>
      <c r="AK31" s="120"/>
      <c r="AL31" s="120"/>
    </row>
    <row r="32" spans="1:38">
      <c r="B32" s="311"/>
      <c r="C32" s="311"/>
      <c r="D32" s="311"/>
      <c r="E32" s="311" t="s">
        <v>2693</v>
      </c>
      <c r="F32" s="311" t="s">
        <v>2422</v>
      </c>
      <c r="G32" s="270">
        <v>0</v>
      </c>
      <c r="H32" s="312">
        <v>0</v>
      </c>
      <c r="I32" s="259" t="s">
        <v>915</v>
      </c>
      <c r="J32" s="259"/>
      <c r="K32" s="259" t="s">
        <v>2676</v>
      </c>
      <c r="M32" s="358"/>
      <c r="N32" s="350"/>
      <c r="O32" s="350"/>
      <c r="P32" s="350"/>
      <c r="Q32" s="350"/>
      <c r="R32" s="350"/>
      <c r="S32" s="350"/>
      <c r="T32" s="350"/>
      <c r="U32" s="350"/>
      <c r="V32" s="351"/>
      <c r="AI32" s="123"/>
      <c r="AJ32" s="120"/>
      <c r="AK32" s="120"/>
      <c r="AL32" s="120"/>
    </row>
    <row r="33" spans="1:38">
      <c r="A33" s="37"/>
      <c r="B33" s="311"/>
      <c r="C33" s="311"/>
      <c r="D33" s="311"/>
      <c r="E33" s="311" t="s">
        <v>2694</v>
      </c>
      <c r="F33" s="311" t="s">
        <v>2423</v>
      </c>
      <c r="G33" s="365">
        <v>2</v>
      </c>
      <c r="H33" s="312">
        <v>0</v>
      </c>
      <c r="I33" s="259" t="s">
        <v>915</v>
      </c>
      <c r="J33" s="259"/>
      <c r="K33" s="259" t="s">
        <v>2676</v>
      </c>
      <c r="M33" s="357"/>
      <c r="N33" s="350"/>
      <c r="O33" s="350"/>
      <c r="P33" s="350"/>
      <c r="Q33" s="350"/>
      <c r="R33" s="350"/>
      <c r="S33" s="350"/>
      <c r="T33" s="350"/>
      <c r="U33" s="350"/>
      <c r="V33" s="351"/>
      <c r="AI33" s="123"/>
      <c r="AJ33" s="120"/>
      <c r="AK33" s="120"/>
      <c r="AL33" s="120"/>
    </row>
    <row r="34" spans="1:38">
      <c r="B34" s="311"/>
      <c r="C34" s="311"/>
      <c r="M34" s="358"/>
      <c r="N34" s="350"/>
      <c r="O34" s="350"/>
      <c r="P34" s="350"/>
      <c r="Q34" s="350"/>
      <c r="R34" s="350"/>
      <c r="S34" s="350"/>
      <c r="T34" s="350"/>
      <c r="U34" s="350"/>
      <c r="V34" s="351"/>
      <c r="AI34" s="123"/>
      <c r="AJ34" s="120"/>
      <c r="AK34" s="120"/>
      <c r="AL34" s="120"/>
    </row>
    <row r="35" spans="1:38">
      <c r="M35" s="357"/>
      <c r="N35" s="350"/>
      <c r="O35" s="350"/>
      <c r="P35" s="350"/>
      <c r="Q35" s="350"/>
      <c r="R35" s="350"/>
      <c r="S35" s="350"/>
      <c r="T35" s="350"/>
      <c r="U35" s="350"/>
      <c r="V35" s="351"/>
      <c r="AI35" s="123"/>
      <c r="AJ35" s="120"/>
      <c r="AK35" s="120"/>
      <c r="AL35" s="120"/>
    </row>
    <row r="36" spans="1:38">
      <c r="L36" s="20"/>
      <c r="M36" s="359"/>
      <c r="N36" s="360"/>
      <c r="O36" s="360"/>
      <c r="P36" s="360"/>
      <c r="Q36" s="360"/>
      <c r="R36" s="360"/>
      <c r="S36" s="360"/>
      <c r="T36" s="360"/>
      <c r="U36" s="360"/>
      <c r="V36" s="361"/>
      <c r="AI36" s="122"/>
      <c r="AJ36" s="120"/>
      <c r="AK36" s="120"/>
      <c r="AL36" s="120"/>
    </row>
    <row r="37" spans="1:38">
      <c r="Q37" s="59"/>
      <c r="R37" s="20"/>
      <c r="S37" s="43"/>
      <c r="T37" s="20"/>
      <c r="AI37" s="122"/>
      <c r="AJ37" s="120"/>
      <c r="AK37" s="120"/>
      <c r="AL37" s="120"/>
    </row>
    <row r="38" spans="1:38">
      <c r="E38" s="69"/>
      <c r="AI38" s="126"/>
      <c r="AJ38" s="120"/>
      <c r="AK38" s="120"/>
      <c r="AL38" s="120"/>
    </row>
    <row r="39" spans="1:38">
      <c r="D39" s="69"/>
      <c r="E39" s="69"/>
      <c r="M39" s="333"/>
      <c r="AI39" s="122"/>
      <c r="AJ39" s="120"/>
      <c r="AK39" s="120"/>
      <c r="AL39" s="120"/>
    </row>
    <row r="40" spans="1:38">
      <c r="B40" s="69"/>
      <c r="C40" s="69"/>
      <c r="D40" s="69"/>
      <c r="E40" s="69"/>
      <c r="M40" s="37"/>
      <c r="N40" s="20"/>
      <c r="AI40" s="123"/>
      <c r="AJ40" s="120"/>
      <c r="AK40" s="120"/>
      <c r="AL40" s="120"/>
    </row>
    <row r="41" spans="1:38">
      <c r="A41" s="69"/>
      <c r="B41" s="69"/>
      <c r="C41" s="69"/>
      <c r="D41" s="69"/>
      <c r="E41" s="69"/>
      <c r="AI41" s="123"/>
      <c r="AJ41" s="120"/>
      <c r="AK41" s="120"/>
      <c r="AL41" s="120"/>
    </row>
    <row r="42" spans="1:38">
      <c r="A42" s="69"/>
      <c r="B42" s="69"/>
      <c r="C42" s="69"/>
      <c r="D42" s="69"/>
      <c r="E42" s="69"/>
      <c r="M42" s="20"/>
      <c r="N42" s="60"/>
      <c r="Q42" s="59"/>
      <c r="R42" s="20"/>
      <c r="S42" s="43"/>
      <c r="T42" s="20"/>
      <c r="AI42" s="124"/>
      <c r="AJ42" s="120"/>
      <c r="AK42" s="120"/>
      <c r="AL42" s="120"/>
    </row>
    <row r="43" spans="1:38">
      <c r="A43" s="69"/>
      <c r="B43" s="69"/>
      <c r="C43" s="69"/>
      <c r="D43" s="69"/>
      <c r="E43" s="69"/>
      <c r="AI43" s="124"/>
      <c r="AJ43" s="120"/>
      <c r="AK43" s="120"/>
      <c r="AL43" s="120"/>
    </row>
    <row r="44" spans="1:38">
      <c r="A44" s="69"/>
      <c r="B44" s="69"/>
      <c r="C44" s="69"/>
      <c r="D44" s="69"/>
      <c r="E44" s="69"/>
      <c r="AI44" s="124"/>
      <c r="AJ44" s="120"/>
      <c r="AK44" s="120"/>
      <c r="AL44" s="120"/>
    </row>
    <row r="45" spans="1:38">
      <c r="A45" s="69"/>
      <c r="B45" s="69"/>
      <c r="C45" s="69"/>
      <c r="D45" s="69"/>
      <c r="E45" s="69"/>
      <c r="AI45" s="122"/>
      <c r="AJ45" s="120"/>
      <c r="AK45" s="120"/>
      <c r="AL45" s="120"/>
    </row>
    <row r="46" spans="1:38">
      <c r="A46" s="69"/>
      <c r="B46" s="69"/>
      <c r="C46" s="69"/>
      <c r="D46" s="69"/>
      <c r="E46" s="69"/>
      <c r="AI46" s="123"/>
      <c r="AJ46" s="120"/>
      <c r="AK46" s="120"/>
      <c r="AL46" s="120"/>
    </row>
    <row r="47" spans="1:38">
      <c r="A47" s="69"/>
      <c r="B47" s="69"/>
      <c r="C47" s="69"/>
      <c r="D47" s="69"/>
      <c r="E47" s="69"/>
      <c r="AI47" s="123"/>
      <c r="AJ47" s="120"/>
      <c r="AK47" s="120"/>
      <c r="AL47" s="120"/>
    </row>
    <row r="48" spans="1:38">
      <c r="A48" s="69"/>
      <c r="B48" s="69"/>
      <c r="C48" s="69"/>
      <c r="D48" s="69"/>
      <c r="E48" s="69"/>
      <c r="AI48" s="124"/>
      <c r="AJ48" s="120"/>
      <c r="AK48" s="120"/>
      <c r="AL48" s="120"/>
    </row>
    <row r="49" spans="1:38">
      <c r="A49" s="69"/>
      <c r="B49" s="69"/>
      <c r="C49" s="69"/>
      <c r="D49" s="69"/>
      <c r="E49" s="69"/>
      <c r="AI49" s="124"/>
      <c r="AJ49" s="120"/>
      <c r="AK49" s="120"/>
      <c r="AL49" s="120"/>
    </row>
    <row r="50" spans="1:38">
      <c r="A50" s="69"/>
      <c r="B50" s="69"/>
      <c r="C50" s="69"/>
      <c r="D50" s="69"/>
      <c r="E50" s="69"/>
      <c r="AI50" s="124"/>
      <c r="AJ50" s="120"/>
      <c r="AK50" s="120"/>
      <c r="AL50" s="120"/>
    </row>
    <row r="51" spans="1:38">
      <c r="A51" s="69"/>
      <c r="B51" s="69"/>
      <c r="C51" s="69"/>
      <c r="D51" s="69"/>
      <c r="E51" s="69"/>
      <c r="AI51" s="124"/>
      <c r="AJ51" s="120"/>
      <c r="AK51" s="120"/>
      <c r="AL51" s="120"/>
    </row>
    <row r="52" spans="1:38">
      <c r="A52" s="69"/>
      <c r="B52" s="69"/>
      <c r="C52" s="69"/>
      <c r="D52" s="69"/>
      <c r="E52" s="69"/>
      <c r="AI52" s="124"/>
      <c r="AJ52" s="120"/>
      <c r="AK52" s="120"/>
      <c r="AL52" s="120"/>
    </row>
    <row r="53" spans="1:38">
      <c r="A53" s="69"/>
      <c r="B53" s="69"/>
      <c r="C53" s="69"/>
      <c r="D53" s="69"/>
      <c r="E53" s="69"/>
      <c r="AI53" s="122"/>
      <c r="AJ53" s="120"/>
      <c r="AK53" s="120"/>
      <c r="AL53" s="120"/>
    </row>
    <row r="54" spans="1:38">
      <c r="A54" s="69"/>
      <c r="B54" s="69"/>
      <c r="C54" s="69"/>
      <c r="D54" s="69"/>
      <c r="AI54" s="122"/>
      <c r="AJ54" s="120"/>
      <c r="AK54" s="120"/>
      <c r="AL54" s="120"/>
    </row>
    <row r="55" spans="1:38">
      <c r="A55" s="69"/>
      <c r="B55" s="69"/>
      <c r="C55" s="69"/>
      <c r="AI55" s="126"/>
      <c r="AJ55" s="120"/>
      <c r="AK55" s="120"/>
      <c r="AL55" s="120"/>
    </row>
    <row r="56" spans="1:38">
      <c r="A56" s="69"/>
      <c r="AI56" s="122"/>
      <c r="AJ56" s="120"/>
      <c r="AK56" s="120"/>
      <c r="AL56" s="120"/>
    </row>
    <row r="57" spans="1:38">
      <c r="AI57" s="123"/>
      <c r="AJ57" s="120"/>
      <c r="AK57" s="120"/>
      <c r="AL57" s="120"/>
    </row>
    <row r="58" spans="1:38">
      <c r="AI58" s="123"/>
      <c r="AJ58" s="120"/>
      <c r="AK58" s="120"/>
      <c r="AL58" s="120"/>
    </row>
    <row r="59" spans="1:38">
      <c r="AI59" s="124"/>
      <c r="AJ59" s="120"/>
      <c r="AK59" s="120"/>
      <c r="AL59" s="120"/>
    </row>
    <row r="60" spans="1:38">
      <c r="AI60" s="124"/>
      <c r="AJ60" s="120"/>
      <c r="AK60" s="120"/>
      <c r="AL60" s="120"/>
    </row>
    <row r="61" spans="1:38">
      <c r="AI61" s="124"/>
      <c r="AJ61" s="120"/>
      <c r="AK61" s="120"/>
      <c r="AL61" s="120"/>
    </row>
    <row r="62" spans="1:38">
      <c r="AI62" s="122"/>
      <c r="AJ62" s="120"/>
      <c r="AK62" s="120"/>
      <c r="AL62" s="120"/>
    </row>
    <row r="63" spans="1:38">
      <c r="AI63" s="123"/>
      <c r="AJ63" s="120"/>
      <c r="AK63" s="120"/>
      <c r="AL63" s="120"/>
    </row>
    <row r="64" spans="1:38">
      <c r="AI64" s="123"/>
      <c r="AJ64" s="120"/>
      <c r="AK64" s="120"/>
      <c r="AL64" s="120"/>
    </row>
    <row r="65" spans="35:38">
      <c r="AI65" s="124"/>
      <c r="AJ65" s="120"/>
      <c r="AK65" s="120"/>
      <c r="AL65" s="120"/>
    </row>
    <row r="66" spans="35:38">
      <c r="AI66" s="124"/>
      <c r="AJ66" s="120"/>
      <c r="AK66" s="121"/>
      <c r="AL66" s="120"/>
    </row>
    <row r="67" spans="35:38">
      <c r="AI67" s="125"/>
      <c r="AJ67" s="120"/>
      <c r="AK67" s="120"/>
      <c r="AL67" s="120"/>
    </row>
    <row r="68" spans="35:38">
      <c r="AI68" s="124"/>
      <c r="AJ68" s="120"/>
      <c r="AK68" s="121"/>
      <c r="AL68" s="120"/>
    </row>
    <row r="69" spans="35:38">
      <c r="AI69" s="125"/>
      <c r="AJ69" s="120"/>
      <c r="AK69" s="120"/>
      <c r="AL69" s="120"/>
    </row>
    <row r="70" spans="35:38">
      <c r="AI70" s="124"/>
      <c r="AJ70" s="120"/>
      <c r="AK70" s="120"/>
      <c r="AL70" s="120"/>
    </row>
    <row r="71" spans="35:38">
      <c r="AI71" s="124"/>
      <c r="AJ71" s="120"/>
      <c r="AK71" s="120"/>
      <c r="AL71" s="120"/>
    </row>
    <row r="72" spans="35:38">
      <c r="AI72" s="122"/>
      <c r="AJ72" s="120"/>
      <c r="AK72" s="120"/>
      <c r="AL72" s="120"/>
    </row>
    <row r="73" spans="35:38">
      <c r="AI73" s="122"/>
      <c r="AJ73" s="120"/>
      <c r="AK73" s="120"/>
      <c r="AL73" s="120"/>
    </row>
    <row r="74" spans="35:38">
      <c r="AI74" s="122"/>
      <c r="AJ74" s="120"/>
      <c r="AK74" s="120"/>
      <c r="AL74" s="120"/>
    </row>
    <row r="75" spans="35:38">
      <c r="AI75" s="123"/>
      <c r="AJ75" s="120"/>
      <c r="AK75" s="120"/>
      <c r="AL75" s="120"/>
    </row>
    <row r="76" spans="35:38">
      <c r="AI76" s="123"/>
      <c r="AJ76" s="120"/>
      <c r="AK76" s="120"/>
      <c r="AL76" s="120"/>
    </row>
    <row r="77" spans="35:38">
      <c r="AI77" s="123"/>
      <c r="AJ77" s="120"/>
      <c r="AK77" s="120"/>
      <c r="AL77" s="120"/>
    </row>
    <row r="78" spans="35:38">
      <c r="AI78" s="123"/>
      <c r="AJ78" s="120"/>
      <c r="AK78" s="120"/>
      <c r="AL78" s="120"/>
    </row>
    <row r="79" spans="35:38">
      <c r="AI79" s="122"/>
      <c r="AJ79" s="120"/>
      <c r="AK79" s="120"/>
      <c r="AL79" s="120"/>
    </row>
    <row r="80" spans="35:38">
      <c r="AI80" s="123"/>
      <c r="AJ80" s="120"/>
      <c r="AK80" s="128"/>
      <c r="AL80" s="120"/>
    </row>
    <row r="81" spans="35:38">
      <c r="AI81" s="123"/>
      <c r="AJ81" s="120"/>
      <c r="AK81" s="120"/>
      <c r="AL81" s="120"/>
    </row>
    <row r="82" spans="35:38">
      <c r="AI82" s="123"/>
      <c r="AJ82" s="120"/>
      <c r="AK82" s="120"/>
      <c r="AL82" s="120"/>
    </row>
    <row r="83" spans="35:38">
      <c r="AI83" s="122"/>
      <c r="AJ83" s="120"/>
      <c r="AK83" s="120"/>
      <c r="AL83" s="120"/>
    </row>
    <row r="84" spans="35:38">
      <c r="AI84" s="123"/>
      <c r="AJ84" s="120"/>
      <c r="AK84" s="120"/>
      <c r="AL84" s="120"/>
    </row>
    <row r="85" spans="35:38">
      <c r="AI85" s="122"/>
      <c r="AJ85" s="120"/>
      <c r="AK85" s="120"/>
      <c r="AL85" s="120"/>
    </row>
    <row r="86" spans="35:38">
      <c r="AI86" s="122"/>
      <c r="AJ86" s="120"/>
      <c r="AK86" s="120"/>
      <c r="AL86" s="120"/>
    </row>
    <row r="87" spans="35:38">
      <c r="AI87" s="126"/>
      <c r="AJ87" s="120"/>
      <c r="AK87" s="120"/>
      <c r="AL87" s="120"/>
    </row>
    <row r="88" spans="35:38">
      <c r="AI88" s="122"/>
      <c r="AJ88" s="120"/>
      <c r="AK88" s="120"/>
      <c r="AL88" s="120"/>
    </row>
    <row r="89" spans="35:38">
      <c r="AI89" s="123"/>
      <c r="AJ89" s="120"/>
      <c r="AK89" s="120"/>
      <c r="AL89" s="120"/>
    </row>
    <row r="90" spans="35:38">
      <c r="AI90" s="123"/>
      <c r="AJ90" s="120"/>
      <c r="AK90" s="120"/>
      <c r="AL90" s="120"/>
    </row>
    <row r="91" spans="35:38">
      <c r="AI91" s="124"/>
      <c r="AJ91" s="120"/>
      <c r="AK91" s="120"/>
      <c r="AL91" s="120"/>
    </row>
    <row r="92" spans="35:38">
      <c r="AI92" s="124"/>
      <c r="AJ92" s="120"/>
      <c r="AK92" s="120"/>
      <c r="AL92" s="120"/>
    </row>
    <row r="93" spans="35:38">
      <c r="AI93" s="124"/>
      <c r="AJ93" s="120"/>
      <c r="AK93" s="120"/>
      <c r="AL93" s="120"/>
    </row>
    <row r="94" spans="35:38">
      <c r="AI94" s="122"/>
      <c r="AJ94" s="120"/>
      <c r="AK94" s="120"/>
      <c r="AL94" s="120"/>
    </row>
    <row r="95" spans="35:38">
      <c r="AI95" s="123"/>
      <c r="AJ95" s="120"/>
      <c r="AK95" s="120"/>
      <c r="AL95" s="120"/>
    </row>
    <row r="96" spans="35:38">
      <c r="AI96" s="123"/>
      <c r="AJ96" s="120"/>
      <c r="AK96" s="120"/>
      <c r="AL96" s="120"/>
    </row>
    <row r="97" spans="35:38">
      <c r="AI97" s="124"/>
      <c r="AJ97" s="120"/>
      <c r="AK97" s="120"/>
      <c r="AL97" s="120"/>
    </row>
    <row r="98" spans="35:38">
      <c r="AI98" s="124"/>
      <c r="AJ98" s="120"/>
      <c r="AK98" s="120"/>
      <c r="AL98" s="120"/>
    </row>
    <row r="99" spans="35:38">
      <c r="AI99" s="124"/>
      <c r="AJ99" s="120"/>
      <c r="AK99" s="120"/>
      <c r="AL99" s="120"/>
    </row>
    <row r="100" spans="35:38">
      <c r="AI100" s="124"/>
      <c r="AJ100" s="120"/>
      <c r="AK100" s="120"/>
      <c r="AL100" s="120"/>
    </row>
    <row r="101" spans="35:38">
      <c r="AI101" s="124"/>
      <c r="AJ101" s="120"/>
      <c r="AK101" s="120"/>
      <c r="AL101" s="120"/>
    </row>
    <row r="102" spans="35:38">
      <c r="AI102" s="122"/>
      <c r="AJ102" s="120"/>
      <c r="AK102" s="120"/>
      <c r="AL102" s="120"/>
    </row>
    <row r="103" spans="35:38">
      <c r="AI103" s="122"/>
      <c r="AJ103" s="120"/>
      <c r="AK103" s="120"/>
      <c r="AL103" s="120"/>
    </row>
    <row r="104" spans="35:38">
      <c r="AI104" s="122"/>
      <c r="AJ104" s="120"/>
      <c r="AK104" s="120"/>
      <c r="AL104" s="120"/>
    </row>
    <row r="105" spans="35:38">
      <c r="AI105" s="123"/>
      <c r="AJ105" s="120"/>
      <c r="AK105" s="120"/>
      <c r="AL105" s="120"/>
    </row>
    <row r="106" spans="35:38">
      <c r="AI106" s="122"/>
      <c r="AJ106" s="120"/>
      <c r="AK106" s="120"/>
      <c r="AL106" s="120"/>
    </row>
    <row r="107" spans="35:38">
      <c r="AI107" s="123"/>
      <c r="AJ107" s="120"/>
      <c r="AK107" s="120"/>
      <c r="AL107" s="120"/>
    </row>
    <row r="108" spans="35:38">
      <c r="AI108" s="123"/>
      <c r="AJ108" s="120"/>
      <c r="AK108" s="120"/>
      <c r="AL108" s="120"/>
    </row>
    <row r="109" spans="35:38">
      <c r="AI109" s="123"/>
      <c r="AJ109" s="120"/>
      <c r="AK109" s="120"/>
      <c r="AL109" s="120"/>
    </row>
    <row r="110" spans="35:38">
      <c r="AI110" s="122"/>
      <c r="AJ110" s="120"/>
      <c r="AK110" s="120"/>
      <c r="AL110" s="120"/>
    </row>
    <row r="111" spans="35:38">
      <c r="AI111" s="123"/>
      <c r="AJ111" s="120"/>
      <c r="AK111" s="120"/>
      <c r="AL111" s="120"/>
    </row>
    <row r="112" spans="35:38">
      <c r="AI112" s="122"/>
      <c r="AJ112" s="120"/>
      <c r="AK112" s="120"/>
      <c r="AL112" s="120"/>
    </row>
    <row r="113" spans="35:38">
      <c r="AI113" s="122"/>
      <c r="AJ113" s="120"/>
      <c r="AK113" s="120"/>
      <c r="AL113" s="120"/>
    </row>
    <row r="114" spans="35:38">
      <c r="AI114" s="126"/>
      <c r="AJ114" s="120"/>
      <c r="AK114" s="120"/>
      <c r="AL114" s="120"/>
    </row>
    <row r="115" spans="35:38">
      <c r="AI115" s="122"/>
      <c r="AJ115" s="120"/>
      <c r="AK115" s="120"/>
      <c r="AL115" s="120"/>
    </row>
    <row r="116" spans="35:38">
      <c r="AI116" s="122"/>
      <c r="AJ116" s="120"/>
      <c r="AK116" s="120"/>
      <c r="AL116" s="120"/>
    </row>
    <row r="117" spans="35:38">
      <c r="AI117" s="126"/>
      <c r="AJ117" s="120"/>
      <c r="AK117" s="120"/>
      <c r="AL117" s="120"/>
    </row>
    <row r="118" spans="35:38">
      <c r="AI118" s="122"/>
      <c r="AJ118" s="120"/>
      <c r="AK118" s="120"/>
      <c r="AL118" s="120"/>
    </row>
    <row r="119" spans="35:38">
      <c r="AI119" s="122"/>
      <c r="AJ119" s="120"/>
      <c r="AK119" s="120"/>
      <c r="AL119" s="120"/>
    </row>
    <row r="120" spans="35:38">
      <c r="AI120" s="126"/>
      <c r="AJ120" s="120"/>
      <c r="AK120" s="120"/>
      <c r="AL120" s="120"/>
    </row>
    <row r="121" spans="35:38">
      <c r="AI121" s="122"/>
      <c r="AJ121" s="120"/>
      <c r="AK121" s="120"/>
      <c r="AL121" s="120"/>
    </row>
    <row r="122" spans="35:38">
      <c r="AI122" s="123"/>
      <c r="AJ122" s="120"/>
      <c r="AK122" s="120"/>
      <c r="AL122" s="120"/>
    </row>
    <row r="123" spans="35:38">
      <c r="AI123" s="123"/>
      <c r="AJ123" s="120"/>
      <c r="AK123" s="120"/>
      <c r="AL123" s="120"/>
    </row>
    <row r="124" spans="35:38">
      <c r="AI124" s="124"/>
      <c r="AJ124" s="120"/>
      <c r="AK124" s="120"/>
      <c r="AL124" s="120"/>
    </row>
    <row r="125" spans="35:38">
      <c r="AI125" s="124"/>
      <c r="AJ125" s="120"/>
      <c r="AK125" s="120"/>
      <c r="AL125" s="120"/>
    </row>
    <row r="126" spans="35:38">
      <c r="AI126" s="124"/>
      <c r="AJ126" s="120"/>
      <c r="AK126" s="120"/>
      <c r="AL126" s="120"/>
    </row>
    <row r="127" spans="35:38">
      <c r="AI127" s="122"/>
      <c r="AJ127" s="120"/>
      <c r="AK127" s="120"/>
      <c r="AL127" s="120"/>
    </row>
    <row r="128" spans="35:38">
      <c r="AI128" s="123"/>
      <c r="AJ128" s="120"/>
      <c r="AK128" s="120"/>
      <c r="AL128" s="120"/>
    </row>
    <row r="129" spans="35:38">
      <c r="AI129" s="123"/>
      <c r="AJ129" s="120"/>
      <c r="AK129" s="120"/>
      <c r="AL129" s="120"/>
    </row>
    <row r="130" spans="35:38">
      <c r="AI130" s="124"/>
      <c r="AJ130" s="120"/>
      <c r="AK130" s="120"/>
      <c r="AL130" s="120"/>
    </row>
    <row r="131" spans="35:38">
      <c r="AI131" s="124"/>
      <c r="AJ131" s="120"/>
      <c r="AK131" s="120"/>
      <c r="AL131" s="120"/>
    </row>
    <row r="132" spans="35:38">
      <c r="AI132" s="124"/>
      <c r="AJ132" s="120"/>
      <c r="AK132" s="120"/>
      <c r="AL132" s="120"/>
    </row>
    <row r="133" spans="35:38">
      <c r="AI133" s="124"/>
      <c r="AJ133" s="120"/>
      <c r="AK133" s="120"/>
      <c r="AL133" s="120"/>
    </row>
    <row r="134" spans="35:38">
      <c r="AI134" s="124"/>
      <c r="AJ134" s="120"/>
      <c r="AK134" s="120"/>
      <c r="AL134" s="120"/>
    </row>
    <row r="135" spans="35:38">
      <c r="AI135" s="122"/>
      <c r="AJ135" s="120"/>
      <c r="AK135" s="120"/>
      <c r="AL135" s="120"/>
    </row>
    <row r="136" spans="35:38">
      <c r="AI136" s="123"/>
      <c r="AJ136" s="120"/>
      <c r="AK136" s="120"/>
      <c r="AL136" s="120"/>
    </row>
    <row r="137" spans="35:38">
      <c r="AI137" s="122"/>
      <c r="AJ137" s="120"/>
      <c r="AK137" s="120"/>
      <c r="AL137" s="120"/>
    </row>
    <row r="138" spans="35:38">
      <c r="AI138" s="122"/>
      <c r="AJ138" s="120"/>
      <c r="AK138" s="120"/>
      <c r="AL138" s="120"/>
    </row>
    <row r="139" spans="35:38">
      <c r="AI139" s="123"/>
      <c r="AJ139" s="120"/>
      <c r="AK139" s="120"/>
      <c r="AL139" s="120"/>
    </row>
    <row r="140" spans="35:38">
      <c r="AI140" s="123"/>
      <c r="AJ140" s="120"/>
      <c r="AK140" s="120"/>
      <c r="AL140" s="120"/>
    </row>
    <row r="141" spans="35:38">
      <c r="AI141" s="123"/>
      <c r="AJ141" s="120"/>
      <c r="AK141" s="120"/>
      <c r="AL141" s="120"/>
    </row>
    <row r="142" spans="35:38">
      <c r="AI142" s="123"/>
      <c r="AJ142" s="120"/>
      <c r="AK142" s="120"/>
      <c r="AL142" s="120"/>
    </row>
    <row r="143" spans="35:38">
      <c r="AI143" s="122"/>
      <c r="AJ143" s="120"/>
      <c r="AK143" s="120"/>
      <c r="AL143" s="120"/>
    </row>
    <row r="144" spans="35:38">
      <c r="AI144" s="123"/>
      <c r="AJ144" s="120"/>
      <c r="AK144" s="120"/>
      <c r="AL144" s="120"/>
    </row>
    <row r="145" spans="35:38">
      <c r="AI145" s="123"/>
      <c r="AJ145" s="120"/>
      <c r="AK145" s="120"/>
      <c r="AL145" s="120"/>
    </row>
    <row r="146" spans="35:38">
      <c r="AI146" s="123"/>
      <c r="AJ146" s="120"/>
      <c r="AK146" s="120"/>
      <c r="AL146" s="120"/>
    </row>
    <row r="147" spans="35:38">
      <c r="AI147" s="122"/>
      <c r="AJ147" s="120"/>
      <c r="AK147" s="120"/>
      <c r="AL147" s="120"/>
    </row>
    <row r="148" spans="35:38">
      <c r="AI148" s="123"/>
      <c r="AJ148" s="120"/>
      <c r="AK148" s="120"/>
      <c r="AL148" s="120"/>
    </row>
    <row r="149" spans="35:38">
      <c r="AI149" s="122"/>
      <c r="AJ149" s="120"/>
      <c r="AK149" s="120"/>
      <c r="AL149" s="120"/>
    </row>
    <row r="150" spans="35:38">
      <c r="AI150" s="122"/>
      <c r="AJ150" s="120"/>
      <c r="AK150" s="120"/>
      <c r="AL150" s="120"/>
    </row>
    <row r="151" spans="35:38">
      <c r="AI151" s="126"/>
      <c r="AJ151" s="120"/>
      <c r="AK151" s="120"/>
      <c r="AL151" s="120"/>
    </row>
    <row r="152" spans="35:38">
      <c r="AI152" s="122"/>
      <c r="AJ152" s="120"/>
      <c r="AK152" s="120"/>
      <c r="AL152" s="120"/>
    </row>
    <row r="153" spans="35:38">
      <c r="AI153" s="123"/>
      <c r="AJ153" s="120"/>
      <c r="AK153" s="120"/>
      <c r="AL153" s="120"/>
    </row>
    <row r="154" spans="35:38">
      <c r="AI154" s="123"/>
      <c r="AJ154" s="120"/>
      <c r="AK154" s="120"/>
      <c r="AL154" s="120"/>
    </row>
    <row r="155" spans="35:38">
      <c r="AI155" s="124"/>
      <c r="AJ155" s="120"/>
      <c r="AK155" s="120"/>
      <c r="AL155" s="120"/>
    </row>
    <row r="156" spans="35:38">
      <c r="AI156" s="124"/>
      <c r="AJ156" s="120"/>
      <c r="AK156" s="120"/>
      <c r="AL156" s="120"/>
    </row>
    <row r="157" spans="35:38">
      <c r="AI157" s="124"/>
      <c r="AJ157" s="120"/>
      <c r="AK157" s="120"/>
      <c r="AL157" s="120"/>
    </row>
    <row r="158" spans="35:38">
      <c r="AI158" s="122"/>
      <c r="AJ158" s="120"/>
      <c r="AK158" s="120"/>
      <c r="AL158" s="120"/>
    </row>
    <row r="159" spans="35:38">
      <c r="AI159" s="123"/>
      <c r="AJ159" s="120"/>
      <c r="AK159" s="120"/>
      <c r="AL159" s="120"/>
    </row>
    <row r="160" spans="35:38">
      <c r="AI160" s="123"/>
      <c r="AJ160" s="120"/>
      <c r="AK160" s="120"/>
      <c r="AL160" s="120"/>
    </row>
    <row r="161" spans="35:38">
      <c r="AI161" s="124"/>
      <c r="AJ161" s="120"/>
      <c r="AK161" s="120"/>
      <c r="AL161" s="120"/>
    </row>
    <row r="162" spans="35:38">
      <c r="AI162" s="124"/>
      <c r="AJ162" s="120"/>
      <c r="AK162" s="120"/>
      <c r="AL162" s="120"/>
    </row>
    <row r="163" spans="35:38">
      <c r="AI163" s="124"/>
      <c r="AJ163" s="120"/>
      <c r="AK163" s="120"/>
      <c r="AL163" s="120"/>
    </row>
    <row r="164" spans="35:38">
      <c r="AI164" s="124"/>
      <c r="AJ164" s="120"/>
      <c r="AK164" s="120"/>
      <c r="AL164" s="120"/>
    </row>
    <row r="165" spans="35:38">
      <c r="AI165" s="124"/>
      <c r="AJ165" s="120"/>
      <c r="AK165" s="120"/>
      <c r="AL165" s="120"/>
    </row>
    <row r="166" spans="35:38">
      <c r="AI166" s="122"/>
      <c r="AJ166" s="120"/>
      <c r="AK166" s="120"/>
      <c r="AL166" s="120"/>
    </row>
    <row r="167" spans="35:38">
      <c r="AI167" s="123"/>
      <c r="AJ167" s="120"/>
      <c r="AK167" s="120"/>
      <c r="AL167" s="120"/>
    </row>
    <row r="168" spans="35:38">
      <c r="AI168" s="122"/>
      <c r="AJ168" s="120"/>
      <c r="AK168" s="120"/>
      <c r="AL168" s="120"/>
    </row>
    <row r="169" spans="35:38">
      <c r="AI169" s="122"/>
      <c r="AJ169" s="120"/>
      <c r="AK169" s="120"/>
      <c r="AL169" s="120"/>
    </row>
    <row r="170" spans="35:38">
      <c r="AI170" s="123"/>
      <c r="AJ170" s="120"/>
      <c r="AK170" s="120"/>
      <c r="AL170" s="120"/>
    </row>
    <row r="171" spans="35:38">
      <c r="AI171" s="123"/>
      <c r="AJ171" s="120"/>
      <c r="AK171" s="120"/>
      <c r="AL171" s="120"/>
    </row>
    <row r="172" spans="35:38">
      <c r="AI172" s="123"/>
      <c r="AJ172" s="120"/>
      <c r="AK172" s="120"/>
      <c r="AL172" s="120"/>
    </row>
    <row r="173" spans="35:38">
      <c r="AI173" s="123"/>
      <c r="AJ173" s="120"/>
      <c r="AK173" s="120"/>
      <c r="AL173" s="120"/>
    </row>
    <row r="174" spans="35:38">
      <c r="AI174" s="122"/>
      <c r="AJ174" s="120"/>
      <c r="AK174" s="120"/>
      <c r="AL174" s="120"/>
    </row>
    <row r="175" spans="35:38">
      <c r="AI175" s="123"/>
      <c r="AJ175" s="120"/>
      <c r="AK175" s="120"/>
      <c r="AL175" s="120"/>
    </row>
    <row r="176" spans="35:38">
      <c r="AI176" s="123"/>
      <c r="AJ176" s="120"/>
      <c r="AK176" s="120"/>
      <c r="AL176" s="120"/>
    </row>
    <row r="177" spans="35:38">
      <c r="AI177" s="123"/>
      <c r="AJ177" s="120"/>
      <c r="AK177" s="120"/>
      <c r="AL177" s="120"/>
    </row>
    <row r="178" spans="35:38">
      <c r="AI178" s="122"/>
      <c r="AJ178" s="120"/>
      <c r="AK178" s="120"/>
      <c r="AL178" s="120"/>
    </row>
    <row r="179" spans="35:38">
      <c r="AI179" s="123"/>
      <c r="AJ179" s="120"/>
      <c r="AK179" s="120"/>
      <c r="AL179" s="120"/>
    </row>
    <row r="180" spans="35:38">
      <c r="AI180" s="122"/>
      <c r="AJ180" s="120"/>
      <c r="AK180" s="120"/>
      <c r="AL180" s="120"/>
    </row>
    <row r="181" spans="35:38">
      <c r="AI181" s="122"/>
      <c r="AJ181" s="120"/>
      <c r="AK181" s="120"/>
      <c r="AL181" s="120"/>
    </row>
    <row r="182" spans="35:38">
      <c r="AI182" s="126"/>
      <c r="AJ182" s="120"/>
      <c r="AK182" s="120"/>
      <c r="AL182" s="120"/>
    </row>
    <row r="183" spans="35:38">
      <c r="AI183" s="122"/>
      <c r="AJ183" s="120"/>
      <c r="AK183" s="120"/>
      <c r="AL183" s="120"/>
    </row>
    <row r="184" spans="35:38">
      <c r="AI184" s="123"/>
      <c r="AJ184" s="120"/>
      <c r="AK184" s="120"/>
      <c r="AL184" s="120"/>
    </row>
    <row r="185" spans="35:38">
      <c r="AI185" s="123"/>
      <c r="AJ185" s="120"/>
      <c r="AK185" s="120"/>
      <c r="AL185" s="120"/>
    </row>
    <row r="186" spans="35:38">
      <c r="AI186" s="124"/>
      <c r="AJ186" s="120"/>
      <c r="AK186" s="120"/>
      <c r="AL186" s="120"/>
    </row>
    <row r="187" spans="35:38">
      <c r="AI187" s="124"/>
      <c r="AJ187" s="120"/>
      <c r="AK187" s="120"/>
      <c r="AL187" s="120"/>
    </row>
    <row r="188" spans="35:38">
      <c r="AI188" s="124"/>
      <c r="AJ188" s="120"/>
      <c r="AK188" s="120"/>
      <c r="AL188" s="120"/>
    </row>
    <row r="189" spans="35:38">
      <c r="AI189" s="122"/>
      <c r="AJ189" s="120"/>
      <c r="AK189" s="120"/>
      <c r="AL189" s="120"/>
    </row>
    <row r="190" spans="35:38">
      <c r="AI190" s="123"/>
      <c r="AJ190" s="120"/>
      <c r="AK190" s="120"/>
      <c r="AL190" s="120"/>
    </row>
    <row r="191" spans="35:38">
      <c r="AI191" s="123"/>
      <c r="AJ191" s="120"/>
      <c r="AK191" s="120"/>
      <c r="AL191" s="120"/>
    </row>
    <row r="192" spans="35:38">
      <c r="AI192" s="124"/>
      <c r="AJ192" s="120"/>
      <c r="AK192" s="120"/>
      <c r="AL192" s="120"/>
    </row>
    <row r="193" spans="35:38">
      <c r="AI193" s="124"/>
      <c r="AJ193" s="120"/>
      <c r="AK193" s="120"/>
      <c r="AL193" s="120"/>
    </row>
    <row r="194" spans="35:38">
      <c r="AI194" s="124"/>
      <c r="AJ194" s="120"/>
      <c r="AK194" s="120"/>
      <c r="AL194" s="120"/>
    </row>
    <row r="195" spans="35:38">
      <c r="AI195" s="124"/>
      <c r="AJ195" s="120"/>
      <c r="AK195" s="120"/>
      <c r="AL195" s="120"/>
    </row>
    <row r="196" spans="35:38">
      <c r="AI196" s="124"/>
      <c r="AJ196" s="120"/>
      <c r="AK196" s="120"/>
      <c r="AL196" s="120"/>
    </row>
    <row r="197" spans="35:38">
      <c r="AI197" s="122"/>
      <c r="AJ197" s="120"/>
      <c r="AK197" s="120"/>
      <c r="AL197" s="120"/>
    </row>
    <row r="198" spans="35:38">
      <c r="AI198" s="123"/>
      <c r="AJ198" s="120"/>
      <c r="AK198" s="120"/>
      <c r="AL198" s="120"/>
    </row>
    <row r="199" spans="35:38">
      <c r="AI199" s="122"/>
      <c r="AJ199" s="120"/>
      <c r="AK199" s="120"/>
      <c r="AL199" s="120"/>
    </row>
    <row r="200" spans="35:38">
      <c r="AI200" s="122"/>
      <c r="AJ200" s="120"/>
      <c r="AK200" s="120"/>
      <c r="AL200" s="120"/>
    </row>
    <row r="201" spans="35:38">
      <c r="AI201" s="123"/>
      <c r="AJ201" s="120"/>
      <c r="AK201" s="120"/>
      <c r="AL201" s="120"/>
    </row>
    <row r="202" spans="35:38">
      <c r="AI202" s="123"/>
      <c r="AJ202" s="120"/>
      <c r="AK202" s="120"/>
      <c r="AL202" s="120"/>
    </row>
    <row r="203" spans="35:38">
      <c r="AI203" s="123"/>
      <c r="AJ203" s="120"/>
      <c r="AK203" s="120"/>
      <c r="AL203" s="120"/>
    </row>
    <row r="204" spans="35:38">
      <c r="AI204" s="123"/>
      <c r="AJ204" s="120"/>
      <c r="AK204" s="120"/>
      <c r="AL204" s="120"/>
    </row>
    <row r="205" spans="35:38">
      <c r="AI205" s="122"/>
      <c r="AJ205" s="120"/>
      <c r="AK205" s="120"/>
      <c r="AL205" s="120"/>
    </row>
    <row r="206" spans="35:38">
      <c r="AI206" s="123"/>
      <c r="AJ206" s="120"/>
      <c r="AK206" s="120"/>
      <c r="AL206" s="120"/>
    </row>
    <row r="207" spans="35:38">
      <c r="AI207" s="123"/>
      <c r="AJ207" s="120"/>
      <c r="AK207" s="120"/>
      <c r="AL207" s="120"/>
    </row>
    <row r="208" spans="35:38">
      <c r="AI208" s="123"/>
      <c r="AJ208" s="120"/>
      <c r="AK208" s="120"/>
      <c r="AL208" s="120"/>
    </row>
    <row r="209" spans="35:38">
      <c r="AI209" s="122"/>
      <c r="AJ209" s="120"/>
      <c r="AK209" s="120"/>
      <c r="AL209" s="120"/>
    </row>
    <row r="210" spans="35:38">
      <c r="AI210" s="123"/>
      <c r="AJ210" s="120"/>
      <c r="AK210" s="120"/>
      <c r="AL210" s="120"/>
    </row>
    <row r="211" spans="35:38">
      <c r="AI211" s="122"/>
      <c r="AJ211" s="120"/>
      <c r="AK211" s="120"/>
      <c r="AL211" s="120"/>
    </row>
    <row r="212" spans="35:38">
      <c r="AI212" s="122"/>
      <c r="AJ212" s="120"/>
      <c r="AK212" s="120"/>
      <c r="AL212" s="120"/>
    </row>
    <row r="213" spans="35:38">
      <c r="AI213" s="126"/>
      <c r="AJ213" s="120"/>
      <c r="AK213" s="120"/>
      <c r="AL213" s="120"/>
    </row>
    <row r="214" spans="35:38">
      <c r="AI214" s="122"/>
      <c r="AJ214" s="120"/>
      <c r="AK214" s="120"/>
      <c r="AL214" s="120"/>
    </row>
    <row r="215" spans="35:38">
      <c r="AI215" s="122"/>
      <c r="AJ215" s="120"/>
      <c r="AK215" s="120"/>
      <c r="AL215" s="120"/>
    </row>
    <row r="216" spans="35:38">
      <c r="AI216" s="122"/>
      <c r="AJ216" s="120"/>
      <c r="AK216" s="120"/>
      <c r="AL216" s="120"/>
    </row>
    <row r="217" spans="35:38">
      <c r="AI217" s="122"/>
      <c r="AJ217" s="120"/>
      <c r="AK217" s="120"/>
      <c r="AL217" s="120"/>
    </row>
    <row r="218" spans="35:38">
      <c r="AI218" s="122"/>
      <c r="AJ218" s="120"/>
      <c r="AK218" s="120"/>
      <c r="AL218" s="120"/>
    </row>
    <row r="219" spans="35:38">
      <c r="AI219" s="122"/>
      <c r="AJ219" s="120"/>
      <c r="AK219" s="120"/>
      <c r="AL219" s="120"/>
    </row>
    <row r="220" spans="35:38">
      <c r="AI220" s="123"/>
      <c r="AJ220" s="120"/>
      <c r="AK220" s="120"/>
      <c r="AL220" s="120"/>
    </row>
    <row r="221" spans="35:38">
      <c r="AI221" s="123"/>
      <c r="AJ221" s="120"/>
      <c r="AK221" s="120"/>
      <c r="AL221" s="120"/>
    </row>
    <row r="222" spans="35:38">
      <c r="AI222" s="123"/>
      <c r="AJ222" s="120"/>
      <c r="AK222" s="120"/>
      <c r="AL222" s="120"/>
    </row>
    <row r="223" spans="35:38">
      <c r="AI223" s="123"/>
      <c r="AJ223" s="120"/>
      <c r="AK223" s="120"/>
      <c r="AL223" s="120"/>
    </row>
    <row r="224" spans="35:38">
      <c r="AI224" s="122"/>
      <c r="AJ224" s="120"/>
      <c r="AK224" s="120"/>
      <c r="AL224" s="120"/>
    </row>
    <row r="225" spans="35:38">
      <c r="AI225" s="123"/>
      <c r="AJ225" s="120"/>
      <c r="AK225" s="120"/>
      <c r="AL225" s="120"/>
    </row>
    <row r="226" spans="35:38">
      <c r="AI226" s="123"/>
      <c r="AJ226" s="120"/>
      <c r="AK226" s="120"/>
      <c r="AL226" s="120"/>
    </row>
    <row r="227" spans="35:38">
      <c r="AI227" s="123"/>
      <c r="AJ227" s="120"/>
      <c r="AK227" s="120"/>
      <c r="AL227" s="120"/>
    </row>
    <row r="228" spans="35:38">
      <c r="AI228" s="122"/>
      <c r="AJ228" s="120"/>
      <c r="AK228" s="120"/>
      <c r="AL228" s="120"/>
    </row>
    <row r="229" spans="35:38">
      <c r="AI229" s="123"/>
      <c r="AJ229" s="120"/>
      <c r="AK229" s="120"/>
      <c r="AL229" s="120"/>
    </row>
    <row r="230" spans="35:38">
      <c r="AI230" s="123"/>
      <c r="AJ230" s="120"/>
      <c r="AK230" s="121"/>
      <c r="AL230" s="120"/>
    </row>
    <row r="231" spans="35:38">
      <c r="AI231" s="123"/>
      <c r="AJ231" s="120"/>
      <c r="AK231" s="120"/>
      <c r="AL231" s="120"/>
    </row>
    <row r="232" spans="35:38">
      <c r="AI232" s="123"/>
      <c r="AJ232" s="120"/>
      <c r="AK232" s="120"/>
      <c r="AL232" s="120"/>
    </row>
    <row r="233" spans="35:38">
      <c r="AI233" s="122"/>
      <c r="AJ233" s="120"/>
      <c r="AK233" s="120"/>
      <c r="AL233" s="120"/>
    </row>
    <row r="234" spans="35:38">
      <c r="AI234" s="122"/>
      <c r="AJ234" s="120"/>
      <c r="AK234" s="120"/>
      <c r="AL234" s="120"/>
    </row>
    <row r="235" spans="35:38">
      <c r="AI235" s="126"/>
      <c r="AJ235" s="131"/>
      <c r="AK235" s="131"/>
      <c r="AL235" s="131"/>
    </row>
    <row r="236" spans="35:38">
      <c r="AI236" s="122"/>
      <c r="AJ236" s="120"/>
      <c r="AK236" s="120"/>
      <c r="AL236" s="120"/>
    </row>
    <row r="237" spans="35:38">
      <c r="AI237" s="122"/>
      <c r="AJ237" s="120"/>
      <c r="AK237" s="120"/>
      <c r="AL237" s="120"/>
    </row>
    <row r="238" spans="35:38">
      <c r="AI238" s="126"/>
      <c r="AJ238" s="131"/>
      <c r="AK238" s="131"/>
      <c r="AL238" s="131"/>
    </row>
    <row r="239" spans="35:38">
      <c r="AI239" s="122"/>
      <c r="AJ239" s="120"/>
      <c r="AK239" s="120"/>
      <c r="AL239" s="120"/>
    </row>
    <row r="240" spans="35:38">
      <c r="AI240" s="122"/>
      <c r="AJ240" s="120"/>
      <c r="AK240" s="120"/>
      <c r="AL240" s="120"/>
    </row>
    <row r="241" spans="35:38">
      <c r="AI241" s="122"/>
      <c r="AJ241" s="331"/>
      <c r="AK241" s="331"/>
      <c r="AL241" s="331"/>
    </row>
    <row r="242" spans="35:38">
      <c r="AI242" s="126"/>
      <c r="AJ242" s="331"/>
      <c r="AK242" s="329"/>
      <c r="AL242" s="331"/>
    </row>
    <row r="243" spans="35:38">
      <c r="AI243" s="126"/>
      <c r="AJ243" s="331"/>
      <c r="AK243" s="331"/>
      <c r="AL243" s="331"/>
    </row>
    <row r="244" spans="35:38">
      <c r="AI244" s="122"/>
      <c r="AJ244" s="120"/>
      <c r="AK244" s="120"/>
      <c r="AL244" s="120"/>
    </row>
    <row r="245" spans="35:38">
      <c r="AI245" s="123"/>
      <c r="AJ245" s="331"/>
      <c r="AK245" s="330"/>
      <c r="AL245" s="331"/>
    </row>
    <row r="246" spans="35:38">
      <c r="AI246" s="123"/>
      <c r="AJ246" s="331"/>
      <c r="AK246" s="330"/>
      <c r="AL246" s="331"/>
    </row>
    <row r="247" spans="35:38">
      <c r="AI247" s="123"/>
      <c r="AJ247" s="331"/>
      <c r="AK247" s="330"/>
      <c r="AL247" s="331"/>
    </row>
    <row r="248" spans="35:38">
      <c r="AI248" s="123"/>
      <c r="AJ248" s="331"/>
      <c r="AK248" s="330"/>
      <c r="AL248" s="331"/>
    </row>
    <row r="249" spans="35:38">
      <c r="AI249" s="122"/>
      <c r="AJ249" s="120"/>
      <c r="AK249" s="120"/>
      <c r="AL249" s="120"/>
    </row>
    <row r="250" spans="35:38">
      <c r="AI250" s="123"/>
      <c r="AJ250" s="331"/>
      <c r="AK250" s="330"/>
      <c r="AL250" s="331"/>
    </row>
    <row r="251" spans="35:38">
      <c r="AI251" s="123"/>
      <c r="AJ251" s="331"/>
      <c r="AK251" s="330"/>
      <c r="AL251" s="331"/>
    </row>
    <row r="252" spans="35:38">
      <c r="AI252" s="123"/>
      <c r="AJ252" s="331"/>
      <c r="AK252" s="330"/>
      <c r="AL252" s="331"/>
    </row>
    <row r="253" spans="35:38">
      <c r="AI253" s="122"/>
      <c r="AJ253" s="331"/>
      <c r="AK253" s="330"/>
      <c r="AL253" s="331"/>
    </row>
    <row r="254" spans="35:38">
      <c r="AI254" s="130"/>
      <c r="AJ254" s="120"/>
      <c r="AK254" s="332"/>
      <c r="AL254" s="120"/>
    </row>
    <row r="255" spans="35:38">
      <c r="AI255" s="130"/>
      <c r="AJ255" s="120"/>
      <c r="AK255" s="120"/>
      <c r="AL255" s="120"/>
    </row>
    <row r="256" spans="35:38">
      <c r="AI256" s="131"/>
      <c r="AJ256" s="131"/>
      <c r="AK256" s="131"/>
      <c r="AL256" s="131"/>
    </row>
    <row r="257" spans="35:38">
      <c r="AI257" s="131"/>
      <c r="AJ257" s="131"/>
      <c r="AK257" s="131"/>
      <c r="AL257" s="131"/>
    </row>
    <row r="258" spans="35:38">
      <c r="AI258" s="131"/>
      <c r="AJ258" s="131"/>
      <c r="AK258" s="131"/>
      <c r="AL258" s="131"/>
    </row>
  </sheetData>
  <mergeCells count="1">
    <mergeCell ref="N11:U13"/>
  </mergeCells>
  <phoneticPr fontId="19" type="noConversion"/>
  <conditionalFormatting sqref="F30:F33">
    <cfRule type="duplicateValues" dxfId="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F619F-F426-174E-BAF3-6462EBE03A2B}">
  <sheetPr>
    <tabColor theme="9"/>
  </sheetPr>
  <dimension ref="A1:DC83"/>
  <sheetViews>
    <sheetView workbookViewId="0"/>
  </sheetViews>
  <sheetFormatPr baseColWidth="10" defaultRowHeight="16"/>
  <cols>
    <col min="1" max="1" width="5.33203125" customWidth="1"/>
    <col min="6" max="6" width="53.1640625" bestFit="1" customWidth="1"/>
    <col min="7" max="8" width="11" bestFit="1" customWidth="1"/>
    <col min="10" max="10" width="21.5" bestFit="1" customWidth="1"/>
    <col min="17" max="17" width="17.5" bestFit="1" customWidth="1"/>
    <col min="18" max="18" width="11" bestFit="1" customWidth="1"/>
    <col min="21" max="21" width="11" bestFit="1" customWidth="1"/>
    <col min="25" max="25" width="30.83203125" bestFit="1" customWidth="1"/>
    <col min="26" max="26" width="40.5" bestFit="1" customWidth="1"/>
  </cols>
  <sheetData>
    <row r="1" spans="1:107" ht="30">
      <c r="A1" s="278" t="s">
        <v>1077</v>
      </c>
      <c r="B1" s="61"/>
      <c r="C1" s="61"/>
      <c r="D1" s="61"/>
      <c r="E1" s="61"/>
      <c r="F1" s="61"/>
      <c r="I1" s="61"/>
      <c r="J1" s="61"/>
      <c r="K1" s="61"/>
      <c r="L1" s="61"/>
      <c r="M1" s="61"/>
    </row>
    <row r="2" spans="1:107">
      <c r="A2" s="259"/>
      <c r="B2" s="259"/>
      <c r="C2" s="259"/>
      <c r="D2" s="259"/>
      <c r="E2" s="259"/>
      <c r="F2" s="259"/>
      <c r="G2" s="260"/>
      <c r="H2" s="260"/>
      <c r="I2" s="259"/>
      <c r="J2" s="259"/>
      <c r="K2" s="259"/>
      <c r="L2" s="259"/>
      <c r="M2" s="259"/>
      <c r="N2" s="260"/>
      <c r="O2" s="260"/>
      <c r="P2" s="260"/>
      <c r="Q2" s="260"/>
      <c r="R2" s="260"/>
      <c r="S2" s="260"/>
      <c r="T2" s="260"/>
      <c r="U2" s="260"/>
      <c r="V2" s="260"/>
      <c r="W2" s="260"/>
      <c r="X2" s="260"/>
      <c r="Y2" s="260"/>
      <c r="Z2" s="434"/>
      <c r="AA2" s="435"/>
      <c r="AB2" s="435"/>
      <c r="AC2" s="435"/>
      <c r="AD2" s="435"/>
      <c r="AE2" s="435"/>
      <c r="AF2" s="435"/>
      <c r="AG2" s="435"/>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row>
    <row r="3" spans="1:107">
      <c r="A3" s="259"/>
      <c r="B3" s="261" t="s">
        <v>1075</v>
      </c>
      <c r="C3" s="262"/>
      <c r="D3" s="262"/>
      <c r="E3" s="262"/>
      <c r="F3" s="262"/>
      <c r="G3" s="262"/>
      <c r="H3" s="262"/>
      <c r="I3" s="262"/>
      <c r="J3" s="262"/>
      <c r="K3" s="262"/>
      <c r="L3" s="259"/>
      <c r="M3" s="259"/>
      <c r="N3" s="260"/>
      <c r="O3" s="260"/>
      <c r="P3" s="260"/>
      <c r="Q3" s="260"/>
      <c r="R3" s="260"/>
      <c r="S3" s="260"/>
      <c r="T3" s="260"/>
      <c r="U3" s="260"/>
      <c r="V3" s="260"/>
      <c r="W3" s="260"/>
      <c r="X3" s="260"/>
      <c r="Y3" s="260"/>
      <c r="Z3" s="436"/>
      <c r="AA3" s="437"/>
      <c r="AB3" s="437"/>
      <c r="AC3" s="437"/>
      <c r="AD3" s="437"/>
      <c r="AE3" s="437"/>
      <c r="AF3" s="437"/>
      <c r="AG3" s="437"/>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31"/>
      <c r="BK3" s="132"/>
      <c r="BL3" s="132"/>
      <c r="BM3" s="120"/>
      <c r="BN3" s="132"/>
      <c r="BO3" s="332"/>
      <c r="BP3" s="332"/>
      <c r="BQ3" s="120"/>
      <c r="BR3" s="131"/>
      <c r="BS3" s="120"/>
      <c r="BT3" s="120"/>
      <c r="BU3" s="120"/>
      <c r="BV3" s="120"/>
      <c r="BW3" s="120"/>
      <c r="BX3" s="120"/>
      <c r="BY3" s="120"/>
      <c r="BZ3" s="120"/>
      <c r="CA3" s="332"/>
      <c r="CB3" s="332"/>
      <c r="CC3" s="120"/>
      <c r="CD3" s="120"/>
      <c r="CE3" s="120"/>
      <c r="CF3" s="120"/>
      <c r="CG3" s="120"/>
      <c r="CH3" s="131"/>
      <c r="CI3" s="120"/>
      <c r="CJ3" s="120"/>
      <c r="CK3" s="120"/>
      <c r="CL3" s="120"/>
      <c r="CM3" s="120"/>
      <c r="CN3" s="120"/>
      <c r="CO3" s="120"/>
      <c r="CP3" s="120"/>
      <c r="CQ3" s="120"/>
      <c r="CR3" s="120"/>
      <c r="CS3" s="131"/>
      <c r="CT3" s="120"/>
      <c r="CU3" s="120"/>
      <c r="CV3" s="120"/>
      <c r="CW3" s="120"/>
      <c r="CX3" s="120"/>
      <c r="CY3" s="120"/>
      <c r="CZ3" s="131"/>
      <c r="DA3" s="120"/>
      <c r="DB3" s="120"/>
      <c r="DC3" s="131"/>
    </row>
    <row r="4" spans="1:107">
      <c r="A4" s="259"/>
      <c r="B4" s="263"/>
      <c r="C4" s="264"/>
      <c r="D4" s="264" t="s">
        <v>1074</v>
      </c>
      <c r="E4" s="264" t="s">
        <v>1073</v>
      </c>
      <c r="F4" s="264" t="s">
        <v>1789</v>
      </c>
      <c r="G4" s="265" t="s">
        <v>1768</v>
      </c>
      <c r="H4" s="264" t="s">
        <v>1072</v>
      </c>
      <c r="I4" s="264" t="s">
        <v>1071</v>
      </c>
      <c r="J4" s="264" t="s">
        <v>1070</v>
      </c>
      <c r="K4" s="266" t="s">
        <v>1069</v>
      </c>
      <c r="L4" s="259"/>
      <c r="M4" s="259"/>
      <c r="N4" s="259"/>
      <c r="O4" s="259"/>
      <c r="P4" s="259"/>
      <c r="Q4" s="259"/>
      <c r="R4" s="259"/>
      <c r="S4" s="259"/>
      <c r="T4" s="259"/>
      <c r="U4" s="259"/>
      <c r="V4" s="259"/>
      <c r="W4" s="259"/>
      <c r="X4" s="260"/>
      <c r="Y4" s="260"/>
      <c r="Z4" s="436"/>
      <c r="AA4" s="437"/>
      <c r="AB4" s="437"/>
      <c r="AC4" s="437"/>
      <c r="AD4" s="437"/>
      <c r="AE4" s="437"/>
      <c r="AF4" s="437"/>
      <c r="AG4" s="437"/>
      <c r="AH4" s="120"/>
      <c r="AI4" s="120"/>
      <c r="AJ4" s="120"/>
      <c r="AK4" s="120"/>
      <c r="AL4" s="120"/>
      <c r="AM4" s="120"/>
      <c r="AN4" s="120"/>
      <c r="AO4" s="120"/>
      <c r="AP4" s="120"/>
      <c r="AQ4" s="120"/>
      <c r="AR4" s="120"/>
      <c r="AS4" s="121"/>
      <c r="AT4" s="120"/>
      <c r="AU4" s="120"/>
      <c r="AV4" s="120"/>
      <c r="AW4" s="120"/>
      <c r="AX4" s="120"/>
      <c r="AY4" s="120"/>
      <c r="AZ4" s="120"/>
      <c r="BA4" s="121"/>
      <c r="BB4" s="120"/>
      <c r="BC4" s="120"/>
      <c r="BD4" s="120"/>
      <c r="BE4" s="120"/>
      <c r="BF4" s="120"/>
      <c r="BG4" s="120"/>
      <c r="BH4" s="120"/>
      <c r="BI4" s="120"/>
      <c r="BJ4" s="131"/>
      <c r="BK4" s="131"/>
      <c r="BL4" s="131"/>
      <c r="BM4" s="131"/>
      <c r="BN4" s="131"/>
      <c r="BO4" s="131"/>
      <c r="BP4" s="131"/>
      <c r="BQ4" s="131"/>
      <c r="BR4" s="131"/>
      <c r="BS4" s="120"/>
      <c r="BT4" s="120"/>
      <c r="BU4" s="120"/>
      <c r="BV4" s="120"/>
      <c r="BW4" s="120"/>
      <c r="BX4" s="120"/>
      <c r="BY4" s="120"/>
      <c r="BZ4" s="120"/>
      <c r="CA4" s="332"/>
      <c r="CB4" s="332"/>
      <c r="CC4" s="120"/>
      <c r="CD4" s="120"/>
      <c r="CE4" s="120"/>
      <c r="CF4" s="120"/>
      <c r="CG4" s="120"/>
      <c r="CH4" s="131"/>
      <c r="CI4" s="120"/>
      <c r="CJ4" s="120"/>
      <c r="CK4" s="120"/>
      <c r="CL4" s="120"/>
      <c r="CM4" s="120"/>
      <c r="CN4" s="120"/>
      <c r="CO4" s="120"/>
      <c r="CP4" s="120"/>
      <c r="CQ4" s="120"/>
      <c r="CR4" s="120"/>
      <c r="CS4" s="131"/>
      <c r="CT4" s="120"/>
      <c r="CU4" s="120"/>
      <c r="CV4" s="120"/>
      <c r="CW4" s="120"/>
      <c r="CX4" s="120"/>
      <c r="CY4" s="120"/>
      <c r="CZ4" s="131"/>
      <c r="DA4" s="120"/>
      <c r="DB4" s="120"/>
    </row>
    <row r="5" spans="1:107">
      <c r="A5" s="259"/>
      <c r="B5" s="260" t="s">
        <v>1139</v>
      </c>
      <c r="C5" s="260" t="s">
        <v>1168</v>
      </c>
      <c r="D5" s="260" t="s">
        <v>1169</v>
      </c>
      <c r="E5" s="260"/>
      <c r="F5" s="260" t="s">
        <v>1170</v>
      </c>
      <c r="G5" s="260">
        <v>0</v>
      </c>
      <c r="H5" s="260">
        <v>0</v>
      </c>
      <c r="I5" s="260" t="s">
        <v>915</v>
      </c>
      <c r="J5" s="259"/>
      <c r="K5" s="311" t="s">
        <v>2690</v>
      </c>
      <c r="L5" s="259"/>
      <c r="M5" s="259"/>
      <c r="N5" s="334" t="s">
        <v>1068</v>
      </c>
      <c r="O5" s="335"/>
      <c r="P5" s="336"/>
      <c r="Q5" s="336"/>
      <c r="R5" s="336"/>
      <c r="S5" s="336"/>
      <c r="T5" s="336"/>
      <c r="U5" s="336"/>
      <c r="V5" s="336"/>
      <c r="W5" s="337"/>
      <c r="X5" s="260"/>
      <c r="Y5" s="438"/>
      <c r="Z5" s="436"/>
      <c r="AA5" s="437"/>
      <c r="AB5" s="437"/>
      <c r="AC5" s="437"/>
      <c r="AD5" s="437"/>
      <c r="AE5" s="437"/>
      <c r="AF5" s="437"/>
      <c r="AG5" s="437"/>
      <c r="AH5" s="120"/>
      <c r="AI5" s="120"/>
      <c r="AJ5" s="120"/>
      <c r="AK5" s="120"/>
      <c r="AL5" s="120"/>
      <c r="AM5" s="120"/>
      <c r="AN5" s="120"/>
      <c r="AO5" s="120"/>
      <c r="AP5" s="120"/>
      <c r="AQ5" s="120"/>
      <c r="AR5" s="120"/>
      <c r="AS5" s="121"/>
      <c r="AT5" s="120"/>
      <c r="AU5" s="120"/>
      <c r="AV5" s="120"/>
      <c r="AW5" s="120"/>
      <c r="AX5" s="120"/>
      <c r="AY5" s="120"/>
      <c r="AZ5" s="120"/>
      <c r="BA5" s="121"/>
      <c r="BB5" s="120"/>
      <c r="BC5" s="120"/>
      <c r="BD5" s="120"/>
      <c r="BE5" s="120"/>
      <c r="BF5" s="128"/>
      <c r="BG5" s="120"/>
      <c r="BH5" s="120"/>
      <c r="BI5" s="120"/>
      <c r="BJ5" s="131"/>
      <c r="BK5" s="131"/>
      <c r="BL5" s="131"/>
      <c r="BM5" s="131"/>
      <c r="BN5" s="131"/>
      <c r="BO5" s="131"/>
      <c r="BP5" s="131"/>
      <c r="BQ5" s="131"/>
      <c r="BR5" s="131"/>
      <c r="BS5" s="120"/>
      <c r="BT5" s="120"/>
      <c r="BU5" s="120"/>
      <c r="BV5" s="120"/>
      <c r="BW5" s="120"/>
      <c r="BX5" s="120"/>
      <c r="BY5" s="120"/>
      <c r="BZ5" s="120"/>
      <c r="CA5" s="332"/>
      <c r="CB5" s="332"/>
      <c r="CC5" s="120"/>
      <c r="CD5" s="128"/>
      <c r="CE5" s="120"/>
      <c r="CF5" s="120"/>
      <c r="CG5" s="120"/>
      <c r="CH5" s="131"/>
      <c r="CI5" s="120"/>
      <c r="CJ5" s="120"/>
      <c r="CK5" s="120"/>
      <c r="CL5" s="120"/>
      <c r="CM5" s="120"/>
      <c r="CN5" s="120"/>
      <c r="CO5" s="120"/>
      <c r="CP5" s="120"/>
      <c r="CQ5" s="120"/>
      <c r="CR5" s="120"/>
      <c r="CS5" s="131"/>
      <c r="CT5" s="120"/>
      <c r="CU5" s="120"/>
      <c r="CV5" s="120"/>
      <c r="CW5" s="120"/>
      <c r="CX5" s="120"/>
      <c r="CY5" s="120"/>
      <c r="CZ5" s="131"/>
      <c r="DA5" s="120"/>
      <c r="DB5" s="120"/>
    </row>
    <row r="6" spans="1:107">
      <c r="A6" s="259"/>
      <c r="B6" s="260" t="s">
        <v>1139</v>
      </c>
      <c r="C6" s="260" t="s">
        <v>1168</v>
      </c>
      <c r="D6" s="260" t="s">
        <v>1169</v>
      </c>
      <c r="E6" s="260"/>
      <c r="F6" s="260" t="s">
        <v>1173</v>
      </c>
      <c r="G6" s="260">
        <v>0</v>
      </c>
      <c r="H6" s="260">
        <v>0</v>
      </c>
      <c r="I6" s="260" t="s">
        <v>915</v>
      </c>
      <c r="J6" s="259"/>
      <c r="K6" s="311" t="s">
        <v>2690</v>
      </c>
      <c r="L6" s="259"/>
      <c r="M6" s="259"/>
      <c r="N6" s="338"/>
      <c r="O6" s="339"/>
      <c r="P6" s="339"/>
      <c r="Q6" s="339"/>
      <c r="R6" s="339"/>
      <c r="S6" s="339"/>
      <c r="T6" s="339"/>
      <c r="U6" s="339"/>
      <c r="V6" s="339"/>
      <c r="W6" s="340"/>
      <c r="X6" s="260"/>
      <c r="Y6" s="438"/>
      <c r="Z6" s="436"/>
      <c r="AA6" s="437"/>
      <c r="AB6" s="437"/>
      <c r="AC6" s="437"/>
      <c r="AD6" s="437"/>
      <c r="AE6" s="437"/>
      <c r="AF6" s="437"/>
      <c r="AG6" s="437"/>
      <c r="AH6" s="120"/>
      <c r="AI6" s="120"/>
      <c r="AJ6" s="120"/>
      <c r="AK6" s="120"/>
      <c r="AL6" s="120"/>
      <c r="AM6" s="120"/>
      <c r="AN6" s="120"/>
      <c r="AO6" s="120"/>
      <c r="AP6" s="120"/>
      <c r="AQ6" s="120"/>
      <c r="AR6" s="120"/>
      <c r="AS6" s="121"/>
      <c r="AT6" s="120"/>
      <c r="AU6" s="120"/>
      <c r="AV6" s="120"/>
      <c r="AW6" s="120"/>
      <c r="AX6" s="120"/>
      <c r="AY6" s="120"/>
      <c r="AZ6" s="120"/>
      <c r="BA6" s="121"/>
      <c r="BB6" s="120"/>
      <c r="BC6" s="120"/>
      <c r="BD6" s="120"/>
      <c r="BE6" s="120"/>
      <c r="BF6" s="120"/>
      <c r="BG6" s="120"/>
      <c r="BH6" s="120"/>
      <c r="BI6" s="120"/>
      <c r="BJ6" s="131"/>
      <c r="BK6" s="131"/>
      <c r="BL6" s="131"/>
      <c r="BM6" s="131"/>
      <c r="BN6" s="131"/>
      <c r="BO6" s="131"/>
      <c r="BP6" s="131"/>
      <c r="BQ6" s="131"/>
      <c r="BR6" s="131"/>
      <c r="BS6" s="120"/>
      <c r="BT6" s="120"/>
      <c r="BU6" s="120"/>
      <c r="BV6" s="120"/>
      <c r="BW6" s="120"/>
      <c r="BX6" s="120"/>
      <c r="BY6" s="120"/>
      <c r="BZ6" s="120"/>
      <c r="CA6" s="332"/>
      <c r="CB6" s="332"/>
      <c r="CC6" s="120"/>
      <c r="CD6" s="120"/>
      <c r="CE6" s="120"/>
      <c r="CF6" s="120"/>
      <c r="CG6" s="120"/>
      <c r="CH6" s="131"/>
      <c r="CI6" s="120"/>
      <c r="CJ6" s="120"/>
      <c r="CK6" s="120"/>
      <c r="CL6" s="120"/>
      <c r="CM6" s="120"/>
      <c r="CN6" s="120"/>
      <c r="CO6" s="120"/>
      <c r="CP6" s="120"/>
      <c r="CQ6" s="120"/>
      <c r="CR6" s="120"/>
      <c r="CS6" s="131"/>
      <c r="CT6" s="120"/>
      <c r="CU6" s="120"/>
      <c r="CV6" s="120"/>
      <c r="CW6" s="120"/>
      <c r="CX6" s="120"/>
      <c r="CY6" s="120"/>
      <c r="CZ6" s="131"/>
      <c r="DA6" s="120"/>
      <c r="DB6" s="120"/>
    </row>
    <row r="7" spans="1:107">
      <c r="A7" s="259"/>
      <c r="B7" s="260" t="s">
        <v>1139</v>
      </c>
      <c r="C7" s="260" t="s">
        <v>1168</v>
      </c>
      <c r="D7" s="260" t="s">
        <v>1169</v>
      </c>
      <c r="E7" s="260"/>
      <c r="F7" s="260" t="s">
        <v>1174</v>
      </c>
      <c r="G7" s="260">
        <v>0</v>
      </c>
      <c r="H7" s="260">
        <f>G7</f>
        <v>0</v>
      </c>
      <c r="I7" s="260" t="s">
        <v>915</v>
      </c>
      <c r="J7" s="259" t="s">
        <v>1061</v>
      </c>
      <c r="K7" s="260"/>
      <c r="L7" s="259"/>
      <c r="M7" s="259"/>
      <c r="N7" s="410"/>
      <c r="O7" s="285"/>
      <c r="P7" s="285"/>
      <c r="Q7" s="285"/>
      <c r="R7" s="285"/>
      <c r="S7" s="285"/>
      <c r="T7" s="285"/>
      <c r="U7" s="285"/>
      <c r="V7" s="285"/>
      <c r="W7" s="286"/>
      <c r="X7" s="260"/>
      <c r="Y7" s="438"/>
      <c r="Z7" s="436"/>
      <c r="AA7" s="437"/>
      <c r="AB7" s="437"/>
      <c r="AC7" s="437"/>
      <c r="AD7" s="437"/>
      <c r="AE7" s="437"/>
      <c r="AF7" s="437"/>
      <c r="AG7" s="437"/>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31"/>
      <c r="BK7" s="131"/>
      <c r="BL7" s="131"/>
      <c r="BM7" s="131"/>
      <c r="BN7" s="131"/>
      <c r="BO7" s="131"/>
      <c r="BP7" s="131"/>
      <c r="BQ7" s="131"/>
      <c r="BR7" s="131"/>
      <c r="BS7" s="120"/>
      <c r="BT7" s="120"/>
      <c r="BU7" s="120"/>
      <c r="BV7" s="120"/>
      <c r="BW7" s="120"/>
      <c r="BX7" s="120"/>
      <c r="BY7" s="120"/>
      <c r="BZ7" s="120"/>
      <c r="CA7" s="332"/>
      <c r="CB7" s="332"/>
      <c r="CC7" s="120"/>
      <c r="CD7" s="120"/>
      <c r="CE7" s="120"/>
      <c r="CF7" s="120"/>
      <c r="CG7" s="120"/>
      <c r="CH7" s="131"/>
      <c r="CI7" s="120"/>
      <c r="CJ7" s="120"/>
      <c r="CK7" s="120"/>
      <c r="CL7" s="120"/>
      <c r="CM7" s="120"/>
      <c r="CN7" s="120"/>
      <c r="CO7" s="120"/>
      <c r="CP7" s="120"/>
      <c r="CQ7" s="120"/>
      <c r="CR7" s="120"/>
      <c r="CS7" s="131"/>
      <c r="CT7" s="120"/>
      <c r="CU7" s="120"/>
      <c r="CV7" s="120"/>
      <c r="CW7" s="120"/>
      <c r="CX7" s="120"/>
      <c r="CY7" s="120"/>
      <c r="CZ7" s="131"/>
      <c r="DA7" s="120"/>
      <c r="DB7" s="120"/>
    </row>
    <row r="8" spans="1:107">
      <c r="A8" s="260"/>
      <c r="B8" s="260" t="s">
        <v>1139</v>
      </c>
      <c r="C8" s="260" t="s">
        <v>1168</v>
      </c>
      <c r="D8" s="260" t="s">
        <v>1169</v>
      </c>
      <c r="E8" s="260"/>
      <c r="F8" s="260" t="s">
        <v>1175</v>
      </c>
      <c r="G8" s="260">
        <v>0</v>
      </c>
      <c r="H8" s="260">
        <f t="shared" ref="H8:H9" si="0">G8</f>
        <v>0</v>
      </c>
      <c r="I8" s="260" t="s">
        <v>915</v>
      </c>
      <c r="J8" s="259"/>
      <c r="K8" s="311" t="s">
        <v>2690</v>
      </c>
      <c r="L8" s="260"/>
      <c r="M8" s="260"/>
      <c r="N8" s="341" t="s">
        <v>1104</v>
      </c>
      <c r="O8" s="342" t="s">
        <v>2584</v>
      </c>
      <c r="P8" s="288"/>
      <c r="Q8" s="288"/>
      <c r="R8" s="288"/>
      <c r="S8" s="288"/>
      <c r="T8" s="288"/>
      <c r="U8" s="288"/>
      <c r="V8" s="288"/>
      <c r="W8" s="286"/>
      <c r="X8" s="260"/>
      <c r="Y8" s="260"/>
      <c r="Z8" s="260"/>
      <c r="AA8" s="260"/>
      <c r="AB8" s="260"/>
      <c r="AC8" s="260"/>
      <c r="AD8" s="260"/>
      <c r="AE8" s="260"/>
      <c r="AF8" s="260"/>
      <c r="AG8" s="260"/>
    </row>
    <row r="9" spans="1:107">
      <c r="A9" s="260"/>
      <c r="B9" s="260" t="s">
        <v>1139</v>
      </c>
      <c r="C9" s="260" t="s">
        <v>1168</v>
      </c>
      <c r="D9" s="260" t="s">
        <v>1169</v>
      </c>
      <c r="E9" s="260"/>
      <c r="F9" s="260" t="s">
        <v>1176</v>
      </c>
      <c r="G9" s="260">
        <v>0</v>
      </c>
      <c r="H9" s="260">
        <f t="shared" si="0"/>
        <v>0</v>
      </c>
      <c r="I9" s="260" t="s">
        <v>915</v>
      </c>
      <c r="J9" s="259"/>
      <c r="K9" s="259" t="s">
        <v>2211</v>
      </c>
      <c r="L9" s="260"/>
      <c r="M9" s="260"/>
      <c r="N9" s="341"/>
      <c r="O9" s="342" t="s">
        <v>2583</v>
      </c>
      <c r="P9" s="288"/>
      <c r="Q9" s="288"/>
      <c r="R9" s="288"/>
      <c r="S9" s="288"/>
      <c r="T9" s="288"/>
      <c r="U9" s="288"/>
      <c r="V9" s="288"/>
      <c r="W9" s="286"/>
      <c r="X9" s="260"/>
      <c r="Y9" s="260"/>
      <c r="Z9" s="260"/>
      <c r="AA9" s="260"/>
      <c r="AB9" s="260"/>
      <c r="AC9" s="260"/>
      <c r="AD9" s="260"/>
      <c r="AE9" s="260"/>
      <c r="AF9" s="260"/>
      <c r="AG9" s="260"/>
    </row>
    <row r="10" spans="1:107">
      <c r="A10" s="260"/>
      <c r="B10" s="260"/>
      <c r="C10" s="260"/>
      <c r="D10" s="260"/>
      <c r="E10" s="260"/>
      <c r="F10" s="260"/>
      <c r="G10" s="260"/>
      <c r="H10" s="428"/>
      <c r="I10" s="260"/>
      <c r="J10" s="260"/>
      <c r="K10" s="260"/>
      <c r="L10" s="260"/>
      <c r="M10" s="260"/>
      <c r="N10" s="341"/>
      <c r="O10" s="342">
        <f>0.5*1000</f>
        <v>500</v>
      </c>
      <c r="P10" s="288" t="s">
        <v>915</v>
      </c>
      <c r="Q10" s="288"/>
      <c r="R10" s="288"/>
      <c r="S10" s="288"/>
      <c r="T10" s="288"/>
      <c r="U10" s="288"/>
      <c r="V10" s="288"/>
      <c r="W10" s="286"/>
      <c r="X10" s="260"/>
      <c r="Y10" s="260"/>
      <c r="Z10" s="260"/>
      <c r="AA10" s="260"/>
      <c r="AB10" s="260"/>
      <c r="AC10" s="260"/>
      <c r="AD10" s="260"/>
      <c r="AE10" s="260"/>
      <c r="AF10" s="260"/>
      <c r="AG10" s="260"/>
    </row>
    <row r="11" spans="1:107">
      <c r="A11" s="260"/>
      <c r="B11" s="260"/>
      <c r="C11" s="260"/>
      <c r="D11" s="260"/>
      <c r="E11" s="260"/>
      <c r="F11" s="260"/>
      <c r="G11" s="260"/>
      <c r="H11" s="428"/>
      <c r="I11" s="260"/>
      <c r="J11" s="260"/>
      <c r="K11" s="260"/>
      <c r="L11" s="260"/>
      <c r="M11" s="260"/>
      <c r="N11" s="341"/>
      <c r="O11" s="342"/>
      <c r="P11" s="288"/>
      <c r="Q11" s="288"/>
      <c r="R11" s="288"/>
      <c r="S11" s="288"/>
      <c r="T11" s="288"/>
      <c r="U11" s="288"/>
      <c r="V11" s="288"/>
      <c r="W11" s="286"/>
      <c r="X11" s="260"/>
      <c r="Y11" s="260"/>
      <c r="Z11" s="260"/>
      <c r="AA11" s="260"/>
      <c r="AB11" s="260"/>
      <c r="AC11" s="260"/>
      <c r="AD11" s="260"/>
      <c r="AE11" s="260"/>
      <c r="AF11" s="260"/>
      <c r="AG11" s="260"/>
    </row>
    <row r="12" spans="1:107" ht="16" customHeight="1">
      <c r="A12" s="260"/>
      <c r="B12" s="260" t="s">
        <v>1140</v>
      </c>
      <c r="C12" s="260" t="s">
        <v>1165</v>
      </c>
      <c r="D12" s="260" t="s">
        <v>1171</v>
      </c>
      <c r="E12" s="260"/>
      <c r="F12" s="260" t="s">
        <v>1172</v>
      </c>
      <c r="G12" s="260">
        <v>0</v>
      </c>
      <c r="H12" s="260">
        <f>O10</f>
        <v>500</v>
      </c>
      <c r="I12" s="260" t="s">
        <v>915</v>
      </c>
      <c r="J12" s="260" t="s">
        <v>1104</v>
      </c>
      <c r="K12" s="311" t="s">
        <v>2585</v>
      </c>
      <c r="L12" s="260"/>
      <c r="M12" s="260"/>
      <c r="N12" s="341"/>
      <c r="O12" s="342" t="s">
        <v>2582</v>
      </c>
      <c r="P12" s="288"/>
      <c r="Q12" s="288"/>
      <c r="R12" s="288"/>
      <c r="S12" s="288"/>
      <c r="T12" s="288"/>
      <c r="U12" s="288"/>
      <c r="V12" s="288"/>
      <c r="W12" s="286"/>
      <c r="X12" s="260"/>
      <c r="Y12" s="260"/>
      <c r="Z12" s="260"/>
      <c r="AA12" s="260"/>
      <c r="AB12" s="260"/>
      <c r="AC12" s="260"/>
      <c r="AD12" s="260"/>
      <c r="AE12" s="260"/>
      <c r="AF12" s="260"/>
      <c r="AG12" s="260"/>
    </row>
    <row r="13" spans="1:107">
      <c r="A13" s="260"/>
      <c r="B13" s="260"/>
      <c r="C13" s="260"/>
      <c r="D13" s="260"/>
      <c r="E13" s="260"/>
      <c r="F13" s="260"/>
      <c r="G13" s="260"/>
      <c r="H13" s="428"/>
      <c r="I13" s="260"/>
      <c r="J13" s="260"/>
      <c r="K13" s="260"/>
      <c r="L13" s="260"/>
      <c r="M13" s="260"/>
      <c r="N13" s="341"/>
      <c r="O13" s="342"/>
      <c r="P13" s="288"/>
      <c r="Q13" s="288"/>
      <c r="R13" s="288"/>
      <c r="S13" s="288"/>
      <c r="T13" s="288"/>
      <c r="U13" s="288"/>
      <c r="V13" s="288"/>
      <c r="W13" s="286"/>
      <c r="X13" s="260"/>
      <c r="Y13" s="260"/>
      <c r="Z13" s="260"/>
      <c r="AA13" s="260"/>
      <c r="AB13" s="260"/>
      <c r="AC13" s="260"/>
      <c r="AD13" s="260"/>
      <c r="AE13" s="260"/>
      <c r="AF13" s="260"/>
      <c r="AG13" s="260"/>
    </row>
    <row r="14" spans="1:107">
      <c r="A14" s="260"/>
      <c r="B14" s="260"/>
      <c r="C14" s="260"/>
      <c r="D14" s="439"/>
      <c r="E14" s="259"/>
      <c r="F14" s="260"/>
      <c r="G14" s="267"/>
      <c r="H14" s="428"/>
      <c r="I14" s="259"/>
      <c r="J14" s="259"/>
      <c r="K14" s="260"/>
      <c r="L14" s="260"/>
      <c r="M14" s="260"/>
      <c r="N14" s="341"/>
      <c r="O14" s="342"/>
      <c r="P14" s="288"/>
      <c r="Q14" s="288"/>
      <c r="R14" s="288"/>
      <c r="S14" s="288"/>
      <c r="T14" s="288"/>
      <c r="U14" s="288"/>
      <c r="V14" s="288"/>
      <c r="W14" s="286"/>
      <c r="X14" s="260"/>
      <c r="Y14" s="260"/>
      <c r="Z14" s="260"/>
      <c r="AA14" s="260"/>
      <c r="AB14" s="260"/>
      <c r="AC14" s="260"/>
      <c r="AD14" s="260"/>
      <c r="AE14" s="260"/>
      <c r="AF14" s="260"/>
      <c r="AG14" s="260"/>
    </row>
    <row r="15" spans="1:107">
      <c r="A15" s="260"/>
      <c r="B15" s="260"/>
      <c r="C15" s="260"/>
      <c r="D15" s="260"/>
      <c r="E15" s="259"/>
      <c r="F15" s="260"/>
      <c r="G15" s="267"/>
      <c r="H15" s="428"/>
      <c r="I15" s="259"/>
      <c r="J15" s="259"/>
      <c r="K15" s="260"/>
      <c r="L15" s="260"/>
      <c r="M15" s="260"/>
      <c r="N15" s="341" t="s">
        <v>1061</v>
      </c>
      <c r="O15" s="342"/>
      <c r="P15" s="288"/>
      <c r="Q15" s="288"/>
      <c r="R15" s="288"/>
      <c r="S15" s="288"/>
      <c r="T15" s="288"/>
      <c r="U15" s="288"/>
      <c r="V15" s="288"/>
      <c r="W15" s="286"/>
      <c r="X15" s="260"/>
      <c r="Y15" s="260"/>
      <c r="Z15" s="260"/>
      <c r="AA15" s="260"/>
      <c r="AB15" s="260"/>
      <c r="AC15" s="260"/>
      <c r="AD15" s="260"/>
      <c r="AE15" s="260"/>
      <c r="AF15" s="260"/>
      <c r="AG15" s="260"/>
    </row>
    <row r="16" spans="1:107">
      <c r="A16" s="260"/>
      <c r="B16" s="260"/>
      <c r="C16" s="260"/>
      <c r="D16" s="260"/>
      <c r="E16" s="259"/>
      <c r="F16" s="260"/>
      <c r="G16" s="267"/>
      <c r="H16" s="428"/>
      <c r="I16" s="259"/>
      <c r="J16" s="259"/>
      <c r="K16" s="260"/>
      <c r="L16" s="260"/>
      <c r="M16" s="260"/>
      <c r="N16" s="341"/>
      <c r="O16" s="342" t="s">
        <v>2210</v>
      </c>
      <c r="P16" s="288"/>
      <c r="Q16" s="288"/>
      <c r="R16" s="288"/>
      <c r="S16" s="288"/>
      <c r="T16" s="288"/>
      <c r="U16" s="288"/>
      <c r="V16" s="288"/>
      <c r="W16" s="286"/>
      <c r="X16" s="260"/>
      <c r="Y16" s="260"/>
      <c r="Z16" s="260"/>
      <c r="AA16" s="260"/>
      <c r="AB16" s="260"/>
      <c r="AC16" s="260"/>
      <c r="AD16" s="260"/>
      <c r="AE16" s="260"/>
      <c r="AF16" s="260"/>
      <c r="AG16" s="260"/>
    </row>
    <row r="17" spans="1:33">
      <c r="A17" s="260"/>
      <c r="B17" s="260"/>
      <c r="C17" s="260"/>
      <c r="D17" s="260"/>
      <c r="E17" s="259"/>
      <c r="F17" s="260"/>
      <c r="G17" s="267"/>
      <c r="H17" s="428"/>
      <c r="I17" s="259"/>
      <c r="J17" s="259"/>
      <c r="K17" s="260"/>
      <c r="L17" s="260"/>
      <c r="M17" s="260"/>
      <c r="N17" s="341"/>
      <c r="O17" s="342"/>
      <c r="P17" s="288"/>
      <c r="Q17" s="288" t="s">
        <v>1994</v>
      </c>
      <c r="R17" s="288" t="s">
        <v>1829</v>
      </c>
      <c r="S17" s="288"/>
      <c r="T17" s="288"/>
      <c r="U17" s="288"/>
      <c r="V17" s="288"/>
      <c r="W17" s="286"/>
      <c r="X17" s="260"/>
      <c r="Y17" s="260"/>
      <c r="Z17" s="260"/>
      <c r="AA17" s="260"/>
      <c r="AB17" s="260"/>
      <c r="AC17" s="260"/>
      <c r="AD17" s="260"/>
      <c r="AE17" s="260"/>
      <c r="AF17" s="260"/>
      <c r="AG17" s="260"/>
    </row>
    <row r="18" spans="1:33">
      <c r="A18" s="260"/>
      <c r="B18" s="260"/>
      <c r="C18" s="260"/>
      <c r="D18" s="260"/>
      <c r="E18" s="259"/>
      <c r="F18" s="260"/>
      <c r="G18" s="267"/>
      <c r="H18" s="428"/>
      <c r="I18" s="259"/>
      <c r="J18" s="259"/>
      <c r="K18" s="260"/>
      <c r="L18" s="260"/>
      <c r="M18" s="260"/>
      <c r="N18" s="341"/>
      <c r="O18" s="342"/>
      <c r="P18" s="288" t="s">
        <v>829</v>
      </c>
      <c r="Q18" s="288">
        <f>BF4</f>
        <v>0</v>
      </c>
      <c r="R18" s="288">
        <v>1</v>
      </c>
      <c r="S18" s="288" t="s">
        <v>2212</v>
      </c>
      <c r="T18" s="288"/>
      <c r="U18" s="288"/>
      <c r="V18" s="288"/>
      <c r="W18" s="286"/>
      <c r="X18" s="260"/>
      <c r="Y18" s="260"/>
      <c r="Z18" s="260"/>
      <c r="AA18" s="260"/>
      <c r="AB18" s="260"/>
      <c r="AC18" s="260"/>
      <c r="AD18" s="260"/>
      <c r="AE18" s="260"/>
      <c r="AF18" s="260"/>
      <c r="AG18" s="260"/>
    </row>
    <row r="19" spans="1:33">
      <c r="A19" s="260"/>
      <c r="B19" s="260"/>
      <c r="C19" s="260"/>
      <c r="D19" s="260"/>
      <c r="E19" s="260"/>
      <c r="F19" s="260"/>
      <c r="G19" s="267"/>
      <c r="H19" s="428"/>
      <c r="I19" s="259"/>
      <c r="J19" s="259"/>
      <c r="K19" s="260"/>
      <c r="L19" s="260"/>
      <c r="M19" s="260"/>
      <c r="N19" s="341"/>
      <c r="O19" s="342"/>
      <c r="P19" s="288" t="s">
        <v>2077</v>
      </c>
      <c r="Q19" s="288">
        <f>AK4</f>
        <v>0</v>
      </c>
      <c r="R19" s="288">
        <f>AF6</f>
        <v>0</v>
      </c>
      <c r="S19" s="288" t="s">
        <v>2213</v>
      </c>
      <c r="T19" s="288" t="s">
        <v>2214</v>
      </c>
      <c r="U19" s="288"/>
      <c r="V19" s="288"/>
      <c r="W19" s="286"/>
      <c r="X19" s="260"/>
      <c r="Y19" s="260"/>
      <c r="Z19" s="260"/>
      <c r="AA19" s="260"/>
      <c r="AB19" s="260"/>
      <c r="AC19" s="260"/>
      <c r="AD19" s="260"/>
      <c r="AE19" s="260"/>
      <c r="AF19" s="260"/>
      <c r="AG19" s="260"/>
    </row>
    <row r="20" spans="1:33" ht="32">
      <c r="A20" s="260"/>
      <c r="B20" s="260"/>
      <c r="C20" s="260"/>
      <c r="D20" s="260"/>
      <c r="E20" s="259"/>
      <c r="F20" s="260"/>
      <c r="G20" s="267"/>
      <c r="H20" s="428"/>
      <c r="I20" s="260"/>
      <c r="J20" s="260"/>
      <c r="K20" s="260"/>
      <c r="L20" s="260"/>
      <c r="M20" s="260"/>
      <c r="N20" s="341"/>
      <c r="O20" s="342"/>
      <c r="P20" s="288" t="s">
        <v>2096</v>
      </c>
      <c r="Q20" s="288">
        <f>AF4</f>
        <v>0</v>
      </c>
      <c r="R20" s="288">
        <f>R22-R19-R18</f>
        <v>-1</v>
      </c>
      <c r="S20" s="288" t="s">
        <v>2215</v>
      </c>
      <c r="T20" s="288"/>
      <c r="U20" s="288"/>
      <c r="V20" s="288"/>
      <c r="W20" s="286"/>
      <c r="X20" s="260"/>
      <c r="Y20" s="260"/>
      <c r="Z20" s="260"/>
      <c r="AA20" s="260"/>
      <c r="AB20" s="260"/>
      <c r="AC20" s="260"/>
      <c r="AD20" s="260"/>
      <c r="AE20" s="260"/>
      <c r="AF20" s="260"/>
      <c r="AG20" s="260"/>
    </row>
    <row r="21" spans="1:33" ht="32">
      <c r="A21" s="260"/>
      <c r="B21" s="260"/>
      <c r="C21" s="260"/>
      <c r="D21" s="260"/>
      <c r="E21" s="259"/>
      <c r="F21" s="260"/>
      <c r="G21" s="267"/>
      <c r="H21" s="428"/>
      <c r="I21" s="260"/>
      <c r="J21" s="259"/>
      <c r="K21" s="260"/>
      <c r="L21" s="260"/>
      <c r="M21" s="260"/>
      <c r="N21" s="341"/>
      <c r="O21" s="342"/>
      <c r="P21" s="288" t="s">
        <v>1090</v>
      </c>
      <c r="Q21" s="288">
        <f>BA4</f>
        <v>0</v>
      </c>
      <c r="R21" s="288"/>
      <c r="S21" s="288"/>
      <c r="T21" s="288"/>
      <c r="U21" s="288"/>
      <c r="V21" s="288"/>
      <c r="W21" s="286"/>
      <c r="X21" s="260"/>
      <c r="Y21" s="260"/>
      <c r="Z21" s="260"/>
      <c r="AA21" s="260"/>
      <c r="AB21" s="260"/>
      <c r="AC21" s="260"/>
      <c r="AD21" s="260"/>
      <c r="AE21" s="260"/>
      <c r="AF21" s="260"/>
      <c r="AG21" s="260"/>
    </row>
    <row r="22" spans="1:33">
      <c r="A22" s="260"/>
      <c r="B22" s="260"/>
      <c r="C22" s="260"/>
      <c r="D22" s="260"/>
      <c r="E22" s="259"/>
      <c r="F22" s="260"/>
      <c r="G22" s="267"/>
      <c r="H22" s="428"/>
      <c r="I22" s="260"/>
      <c r="J22" s="259"/>
      <c r="K22" s="260"/>
      <c r="L22" s="260"/>
      <c r="M22" s="260"/>
      <c r="N22" s="341"/>
      <c r="O22" s="342"/>
      <c r="P22" s="288" t="s">
        <v>17</v>
      </c>
      <c r="Q22" s="288">
        <f>AF4+AK4+BA4+BF4</f>
        <v>0</v>
      </c>
      <c r="R22" s="288">
        <f>Q22</f>
        <v>0</v>
      </c>
      <c r="S22" s="288"/>
      <c r="T22" s="288"/>
      <c r="U22" s="288"/>
      <c r="V22" s="288"/>
      <c r="W22" s="286"/>
      <c r="X22" s="260"/>
      <c r="Y22" s="260"/>
      <c r="Z22" s="260"/>
      <c r="AA22" s="260"/>
      <c r="AB22" s="260"/>
      <c r="AC22" s="260"/>
      <c r="AD22" s="260"/>
      <c r="AE22" s="260"/>
      <c r="AF22" s="260"/>
      <c r="AG22" s="260"/>
    </row>
    <row r="23" spans="1:33">
      <c r="A23" s="260"/>
      <c r="B23" s="260"/>
      <c r="C23" s="260"/>
      <c r="D23" s="260"/>
      <c r="E23" s="260"/>
      <c r="F23" s="260"/>
      <c r="G23" s="260"/>
      <c r="H23" s="428"/>
      <c r="I23" s="260"/>
      <c r="J23" s="260"/>
      <c r="K23" s="260"/>
      <c r="L23" s="260"/>
      <c r="M23" s="260"/>
      <c r="N23" s="341"/>
      <c r="O23" s="342"/>
      <c r="P23" s="288"/>
      <c r="Q23" s="288"/>
      <c r="R23" s="288"/>
      <c r="S23" s="288"/>
      <c r="T23" s="288"/>
      <c r="U23" s="288"/>
      <c r="V23" s="288"/>
      <c r="W23" s="286"/>
      <c r="X23" s="260"/>
      <c r="Y23" s="260"/>
      <c r="Z23" s="260"/>
      <c r="AA23" s="260"/>
      <c r="AB23" s="260"/>
      <c r="AC23" s="260"/>
      <c r="AD23" s="260"/>
      <c r="AE23" s="260"/>
      <c r="AF23" s="260"/>
      <c r="AG23" s="260"/>
    </row>
    <row r="24" spans="1:33">
      <c r="A24" s="260"/>
      <c r="B24" s="260"/>
      <c r="C24" s="260"/>
      <c r="D24" s="260"/>
      <c r="E24" s="260"/>
      <c r="F24" s="260"/>
      <c r="G24" s="260"/>
      <c r="H24" s="428"/>
      <c r="I24" s="260"/>
      <c r="J24" s="260"/>
      <c r="K24" s="260"/>
      <c r="L24" s="260"/>
      <c r="M24" s="260"/>
      <c r="N24" s="341"/>
      <c r="O24" s="342"/>
      <c r="P24" s="288"/>
      <c r="Q24" s="288"/>
      <c r="R24" s="288"/>
      <c r="S24" s="288"/>
      <c r="T24" s="288"/>
      <c r="U24" s="288"/>
      <c r="V24" s="288"/>
      <c r="W24" s="286"/>
      <c r="X24" s="260"/>
      <c r="Y24" s="260"/>
      <c r="Z24" s="260"/>
      <c r="AA24" s="260"/>
      <c r="AB24" s="260"/>
      <c r="AC24" s="260"/>
      <c r="AD24" s="260"/>
      <c r="AE24" s="260"/>
      <c r="AF24" s="260"/>
      <c r="AG24" s="260"/>
    </row>
    <row r="25" spans="1:33" ht="32">
      <c r="A25" s="260"/>
      <c r="B25" s="260"/>
      <c r="C25" s="260"/>
      <c r="D25" s="260"/>
      <c r="E25" s="260"/>
      <c r="F25" s="260"/>
      <c r="G25" s="260"/>
      <c r="H25" s="428"/>
      <c r="I25" s="260"/>
      <c r="J25" s="260"/>
      <c r="K25" s="260"/>
      <c r="L25" s="260"/>
      <c r="M25" s="260"/>
      <c r="N25" s="341"/>
      <c r="O25" s="342"/>
      <c r="P25" s="288" t="s">
        <v>2216</v>
      </c>
      <c r="Q25" s="288">
        <v>7500</v>
      </c>
      <c r="R25" s="288"/>
      <c r="S25" s="288"/>
      <c r="T25" s="288"/>
      <c r="U25" s="288"/>
      <c r="V25" s="288"/>
      <c r="W25" s="286"/>
      <c r="X25" s="260"/>
      <c r="Y25" s="260"/>
      <c r="Z25" s="260"/>
      <c r="AA25" s="260"/>
      <c r="AB25" s="260"/>
      <c r="AC25" s="260"/>
      <c r="AD25" s="260"/>
      <c r="AE25" s="260"/>
      <c r="AF25" s="260"/>
      <c r="AG25" s="260"/>
    </row>
    <row r="26" spans="1:33" ht="32">
      <c r="A26" s="260"/>
      <c r="B26" s="260"/>
      <c r="C26" s="260"/>
      <c r="D26" s="260"/>
      <c r="E26" s="260"/>
      <c r="F26" s="260"/>
      <c r="G26" s="260"/>
      <c r="H26" s="428"/>
      <c r="I26" s="260"/>
      <c r="J26" s="260"/>
      <c r="K26" s="260"/>
      <c r="L26" s="260"/>
      <c r="M26" s="260"/>
      <c r="N26" s="341"/>
      <c r="O26" s="342"/>
      <c r="P26" s="288" t="s">
        <v>2217</v>
      </c>
      <c r="Q26" s="288">
        <f>R20/3.6</f>
        <v>-0.27777777777777779</v>
      </c>
      <c r="R26" s="288"/>
      <c r="S26" s="288"/>
      <c r="T26" s="288" t="s">
        <v>2220</v>
      </c>
      <c r="U26" s="288">
        <v>0.81</v>
      </c>
      <c r="V26" s="288"/>
      <c r="W26" s="286"/>
      <c r="X26" s="260"/>
      <c r="Y26" s="260"/>
      <c r="Z26" s="260"/>
      <c r="AA26" s="260"/>
      <c r="AB26" s="260"/>
      <c r="AC26" s="260"/>
      <c r="AD26" s="260"/>
      <c r="AE26" s="260"/>
      <c r="AF26" s="260"/>
      <c r="AG26" s="260"/>
    </row>
    <row r="27" spans="1:33" ht="32">
      <c r="A27" s="260"/>
      <c r="B27" s="260"/>
      <c r="C27" s="260"/>
      <c r="D27" s="260"/>
      <c r="E27" s="260"/>
      <c r="F27" s="260"/>
      <c r="G27" s="260"/>
      <c r="H27" s="428"/>
      <c r="I27" s="260"/>
      <c r="J27" s="260"/>
      <c r="K27" s="260"/>
      <c r="L27" s="260"/>
      <c r="M27" s="260"/>
      <c r="N27" s="341"/>
      <c r="O27" s="342"/>
      <c r="P27" s="288" t="s">
        <v>2217</v>
      </c>
      <c r="Q27" s="288">
        <f>Q26*1000000</f>
        <v>-277777.77777777781</v>
      </c>
      <c r="R27" s="288"/>
      <c r="S27" s="288"/>
      <c r="T27" s="288"/>
      <c r="U27" s="288"/>
      <c r="V27" s="288"/>
      <c r="W27" s="286"/>
      <c r="X27" s="260"/>
      <c r="Y27" s="260"/>
      <c r="Z27" s="260"/>
      <c r="AA27" s="260"/>
      <c r="AB27" s="260"/>
      <c r="AC27" s="260"/>
      <c r="AD27" s="260"/>
      <c r="AE27" s="260"/>
      <c r="AF27" s="260"/>
      <c r="AG27" s="260"/>
    </row>
    <row r="28" spans="1:33" ht="48">
      <c r="A28" s="260"/>
      <c r="B28" s="260"/>
      <c r="C28" s="260"/>
      <c r="D28" s="260"/>
      <c r="E28" s="260"/>
      <c r="F28" s="260"/>
      <c r="G28" s="260"/>
      <c r="H28" s="260"/>
      <c r="I28" s="260"/>
      <c r="J28" s="260"/>
      <c r="K28" s="260"/>
      <c r="L28" s="260"/>
      <c r="M28" s="260"/>
      <c r="N28" s="341"/>
      <c r="O28" s="342"/>
      <c r="P28" s="288" t="s">
        <v>2218</v>
      </c>
      <c r="Q28" s="288">
        <f>Q27/Q25</f>
        <v>-37.037037037037038</v>
      </c>
      <c r="R28" s="288"/>
      <c r="S28" s="288"/>
      <c r="T28" s="288"/>
      <c r="U28" s="288"/>
      <c r="V28" s="288"/>
      <c r="W28" s="286"/>
      <c r="X28" s="260"/>
      <c r="Y28" s="260"/>
      <c r="Z28" s="260"/>
      <c r="AA28" s="260"/>
      <c r="AB28" s="260"/>
      <c r="AC28" s="260"/>
      <c r="AD28" s="260"/>
      <c r="AE28" s="260"/>
      <c r="AF28" s="260"/>
      <c r="AG28" s="260"/>
    </row>
    <row r="29" spans="1:33" ht="32">
      <c r="A29" s="426"/>
      <c r="B29" s="260"/>
      <c r="C29" s="260"/>
      <c r="D29" s="260"/>
      <c r="E29" s="260"/>
      <c r="F29" s="260"/>
      <c r="G29" s="260"/>
      <c r="H29" s="260"/>
      <c r="I29" s="426"/>
      <c r="J29" s="260"/>
      <c r="K29" s="260"/>
      <c r="L29" s="260"/>
      <c r="M29" s="260"/>
      <c r="N29" s="341"/>
      <c r="O29" s="342"/>
      <c r="P29" s="288" t="s">
        <v>2219</v>
      </c>
      <c r="Q29" s="288">
        <f>Q28/U26</f>
        <v>-45.72473708276177</v>
      </c>
      <c r="R29" s="288"/>
      <c r="S29" s="288"/>
      <c r="T29" s="288"/>
      <c r="U29" s="288"/>
      <c r="V29" s="288"/>
      <c r="W29" s="286"/>
      <c r="X29" s="260"/>
      <c r="Y29" s="260"/>
      <c r="Z29" s="260"/>
      <c r="AA29" s="260"/>
      <c r="AB29" s="260"/>
      <c r="AC29" s="260"/>
      <c r="AD29" s="260"/>
      <c r="AE29" s="260"/>
      <c r="AF29" s="260"/>
      <c r="AG29" s="260"/>
    </row>
    <row r="30" spans="1:33">
      <c r="A30" s="260"/>
      <c r="B30" s="260"/>
      <c r="C30" s="310"/>
      <c r="D30" s="260"/>
      <c r="E30" s="260"/>
      <c r="F30" s="260"/>
      <c r="G30" s="260"/>
      <c r="H30" s="260"/>
      <c r="I30" s="260"/>
      <c r="J30" s="260"/>
      <c r="K30" s="260"/>
      <c r="L30" s="260"/>
      <c r="M30" s="260"/>
      <c r="N30" s="419"/>
      <c r="O30" s="440"/>
      <c r="P30" s="441"/>
      <c r="Q30" s="441"/>
      <c r="R30" s="441"/>
      <c r="S30" s="441"/>
      <c r="T30" s="441"/>
      <c r="U30" s="441"/>
      <c r="V30" s="441"/>
      <c r="W30" s="420"/>
      <c r="X30" s="260"/>
      <c r="Y30" s="260"/>
      <c r="Z30" s="260"/>
      <c r="AA30" s="260"/>
      <c r="AB30" s="260"/>
      <c r="AC30" s="260"/>
      <c r="AD30" s="260"/>
      <c r="AE30" s="260"/>
      <c r="AF30" s="260"/>
      <c r="AG30" s="260"/>
    </row>
    <row r="31" spans="1:33">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row>
    <row r="32" spans="1:33">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row>
    <row r="33" spans="1:33">
      <c r="A33" s="426"/>
      <c r="B33" s="260"/>
      <c r="C33" s="260"/>
      <c r="D33" s="260"/>
      <c r="E33" s="260"/>
      <c r="F33" s="260"/>
      <c r="G33" s="260"/>
      <c r="H33" s="260"/>
      <c r="I33" s="426"/>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row>
    <row r="34" spans="1:33">
      <c r="A34" s="260"/>
      <c r="B34" s="260"/>
      <c r="C34" s="260"/>
      <c r="D34" s="260"/>
      <c r="E34" s="260"/>
      <c r="F34" s="260"/>
      <c r="G34" s="260"/>
      <c r="H34" s="260"/>
      <c r="I34" s="260"/>
      <c r="J34" s="310"/>
      <c r="K34" s="310"/>
      <c r="L34" s="260"/>
      <c r="M34" s="260"/>
      <c r="N34" s="260"/>
      <c r="O34" s="260"/>
      <c r="P34" s="260"/>
      <c r="Q34" s="260"/>
      <c r="R34" s="260"/>
      <c r="S34" s="260"/>
      <c r="T34" s="260"/>
      <c r="U34" s="260"/>
      <c r="V34" s="260"/>
      <c r="W34" s="260"/>
      <c r="X34" s="260"/>
      <c r="Y34" s="260"/>
      <c r="Z34" s="260"/>
      <c r="AA34" s="260"/>
      <c r="AB34" s="260"/>
      <c r="AC34" s="260"/>
      <c r="AD34" s="260"/>
      <c r="AE34" s="260"/>
      <c r="AF34" s="260"/>
      <c r="AG34" s="260"/>
    </row>
    <row r="35" spans="1:33">
      <c r="A35" s="260"/>
      <c r="B35" s="260"/>
      <c r="C35" s="260"/>
      <c r="D35" s="260"/>
      <c r="E35" s="260"/>
      <c r="F35" s="260"/>
      <c r="G35" s="260"/>
      <c r="H35" s="260"/>
      <c r="I35" s="260"/>
      <c r="J35" s="428"/>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row>
    <row r="36" spans="1:33">
      <c r="A36" s="260"/>
      <c r="B36" s="260"/>
      <c r="C36" s="260"/>
      <c r="D36" s="260"/>
      <c r="E36" s="260"/>
      <c r="F36" s="260"/>
      <c r="G36" s="260"/>
      <c r="H36" s="260"/>
      <c r="I36" s="310"/>
      <c r="J36" s="310"/>
      <c r="K36" s="442"/>
      <c r="L36" s="310"/>
      <c r="M36" s="260"/>
      <c r="N36" s="260"/>
      <c r="O36" s="260"/>
      <c r="P36" s="260"/>
      <c r="Q36" s="260"/>
      <c r="R36" s="260"/>
      <c r="S36" s="260"/>
      <c r="T36" s="260"/>
      <c r="U36" s="260"/>
      <c r="V36" s="260"/>
      <c r="W36" s="260"/>
      <c r="X36" s="260"/>
      <c r="Y36" s="260"/>
      <c r="Z36" s="260"/>
      <c r="AA36" s="260"/>
      <c r="AB36" s="260"/>
      <c r="AC36" s="260"/>
      <c r="AD36" s="260"/>
      <c r="AE36" s="260"/>
      <c r="AF36" s="260"/>
      <c r="AG36" s="260"/>
    </row>
    <row r="37" spans="1:33">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row>
    <row r="41" spans="1:33">
      <c r="A41" s="69"/>
      <c r="B41" s="69"/>
      <c r="C41" s="69"/>
      <c r="D41" s="69"/>
      <c r="E41" s="69"/>
    </row>
    <row r="42" spans="1:33">
      <c r="A42" s="69"/>
      <c r="B42" s="69"/>
      <c r="C42" s="69"/>
      <c r="D42" s="69"/>
      <c r="E42" s="69"/>
    </row>
    <row r="43" spans="1:33">
      <c r="A43" s="69"/>
      <c r="B43" s="69"/>
      <c r="C43" s="69"/>
      <c r="D43" s="69"/>
      <c r="E43" s="69"/>
    </row>
    <row r="44" spans="1:33">
      <c r="A44" s="69"/>
      <c r="B44" s="69"/>
      <c r="C44" s="69"/>
      <c r="D44" s="69"/>
      <c r="E44" s="69"/>
    </row>
    <row r="45" spans="1:33">
      <c r="A45" s="69"/>
      <c r="B45" s="69"/>
      <c r="C45" s="69"/>
      <c r="D45" s="69"/>
      <c r="E45" s="69"/>
    </row>
    <row r="46" spans="1:33">
      <c r="A46" s="69"/>
      <c r="B46" s="69"/>
      <c r="C46" s="69"/>
      <c r="D46" s="69"/>
      <c r="E46" s="69"/>
    </row>
    <row r="47" spans="1:33">
      <c r="A47" s="69"/>
      <c r="B47" s="69"/>
      <c r="C47" s="69"/>
      <c r="D47" s="69"/>
      <c r="E47" s="69"/>
    </row>
    <row r="48" spans="1:33">
      <c r="A48" s="69"/>
      <c r="B48" s="69"/>
      <c r="C48" s="69"/>
      <c r="D48" s="69"/>
      <c r="E48" s="69"/>
    </row>
    <row r="49" spans="1:5">
      <c r="A49" s="69"/>
      <c r="B49" s="69"/>
      <c r="C49" s="69"/>
      <c r="D49" s="69"/>
      <c r="E49" s="69"/>
    </row>
    <row r="50" spans="1:5">
      <c r="A50" s="69"/>
      <c r="B50" s="69"/>
      <c r="C50" s="69"/>
      <c r="D50" s="69"/>
      <c r="E50" s="69"/>
    </row>
    <row r="51" spans="1:5">
      <c r="A51" s="69"/>
      <c r="B51" s="69"/>
      <c r="C51" s="69"/>
      <c r="D51" s="69"/>
      <c r="E51" s="69"/>
    </row>
    <row r="52" spans="1:5">
      <c r="A52" s="69"/>
      <c r="B52" s="69"/>
      <c r="C52" s="69"/>
      <c r="D52" s="69"/>
      <c r="E52" s="69"/>
    </row>
    <row r="53" spans="1:5">
      <c r="A53" s="69"/>
      <c r="B53" s="69"/>
      <c r="C53" s="69"/>
      <c r="D53" s="69"/>
      <c r="E53" s="69"/>
    </row>
    <row r="54" spans="1:5">
      <c r="A54" s="69"/>
      <c r="B54" s="69"/>
      <c r="C54" s="69"/>
      <c r="D54" s="69"/>
      <c r="E54" s="69"/>
    </row>
    <row r="55" spans="1:5">
      <c r="A55" s="69"/>
      <c r="B55" s="69"/>
      <c r="C55" s="69"/>
      <c r="D55" s="69"/>
      <c r="E55" s="69"/>
    </row>
    <row r="56" spans="1:5">
      <c r="A56" s="69"/>
      <c r="B56" s="69"/>
      <c r="C56" s="69"/>
      <c r="D56" s="69"/>
      <c r="E56" s="69"/>
    </row>
    <row r="71" spans="25:61">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row>
    <row r="72" spans="25:61" hidden="1">
      <c r="Y72" s="37"/>
      <c r="Z72" s="37"/>
    </row>
    <row r="73" spans="25:61">
      <c r="Y73" s="203"/>
      <c r="Z73" s="204"/>
    </row>
    <row r="74" spans="25:61" hidden="1">
      <c r="Y74" s="37"/>
      <c r="Z74" s="37"/>
    </row>
    <row r="75" spans="25:61">
      <c r="Y75" s="203"/>
      <c r="Z75" s="204"/>
    </row>
    <row r="76" spans="25:61" hidden="1">
      <c r="Y76" s="37"/>
      <c r="Z76" s="37"/>
    </row>
    <row r="77" spans="25:61">
      <c r="Y77" s="203"/>
      <c r="Z77" s="204"/>
    </row>
    <row r="78" spans="25:61" hidden="1">
      <c r="Y78" s="37"/>
      <c r="Z78" s="37"/>
    </row>
    <row r="79" spans="25:61">
      <c r="Y79" s="203"/>
      <c r="Z79" s="204"/>
    </row>
    <row r="80" spans="25:61" hidden="1">
      <c r="Y80" s="37"/>
      <c r="Z80" s="37"/>
    </row>
    <row r="81" spans="25:26">
      <c r="Y81" s="203"/>
      <c r="Z81" s="204"/>
    </row>
    <row r="82" spans="25:26" hidden="1">
      <c r="Y82" s="37"/>
      <c r="Z82" s="37"/>
    </row>
    <row r="83" spans="25:26">
      <c r="Y83" s="203"/>
      <c r="Z83" s="20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83A00-0F52-A648-A98F-36396AFB0993}">
  <sheetPr>
    <tabColor theme="9"/>
  </sheetPr>
  <dimension ref="A1:AA60"/>
  <sheetViews>
    <sheetView topLeftCell="D1" workbookViewId="0"/>
  </sheetViews>
  <sheetFormatPr baseColWidth="10" defaultRowHeight="16"/>
  <cols>
    <col min="1" max="1" width="5.5" customWidth="1"/>
    <col min="2" max="2" width="24.5" customWidth="1"/>
    <col min="3" max="3" width="21.6640625" customWidth="1"/>
    <col min="4" max="4" width="53.83203125" bestFit="1" customWidth="1"/>
    <col min="5" max="5" width="25.1640625" bestFit="1" customWidth="1"/>
    <col min="6" max="6" width="65.5" bestFit="1" customWidth="1"/>
    <col min="7" max="7" width="11.5" bestFit="1" customWidth="1"/>
    <col min="8" max="8" width="13.6640625" bestFit="1" customWidth="1"/>
    <col min="11" max="11" width="21.1640625" bestFit="1" customWidth="1"/>
    <col min="12" max="12" width="4.5" customWidth="1"/>
    <col min="14" max="14" width="40.6640625" customWidth="1"/>
    <col min="19" max="19" width="11.83203125" customWidth="1"/>
    <col min="25" max="25" width="57.83203125" bestFit="1" customWidth="1"/>
  </cols>
  <sheetData>
    <row r="1" spans="1:27" ht="30">
      <c r="A1" s="278" t="s">
        <v>2021</v>
      </c>
    </row>
    <row r="3" spans="1:27">
      <c r="A3" s="311"/>
      <c r="B3" s="261" t="s">
        <v>1075</v>
      </c>
      <c r="C3" s="262"/>
      <c r="D3" s="262"/>
      <c r="E3" s="262"/>
      <c r="F3" s="259"/>
      <c r="G3" s="311"/>
      <c r="H3" s="311"/>
      <c r="I3" s="259"/>
      <c r="J3" s="262"/>
      <c r="K3" s="262"/>
      <c r="L3" s="311"/>
      <c r="M3" s="311"/>
      <c r="N3" s="311"/>
      <c r="O3" s="311"/>
      <c r="P3" s="311"/>
      <c r="Q3" s="311"/>
      <c r="R3" s="311"/>
      <c r="S3" s="311"/>
      <c r="T3" s="311"/>
      <c r="U3" s="311"/>
      <c r="V3" s="311"/>
      <c r="W3" s="311"/>
      <c r="X3" s="311"/>
      <c r="Y3" s="311"/>
    </row>
    <row r="4" spans="1:27">
      <c r="A4" s="311"/>
      <c r="B4" s="263"/>
      <c r="C4" s="264"/>
      <c r="D4" s="264" t="s">
        <v>1074</v>
      </c>
      <c r="E4" s="264" t="s">
        <v>1073</v>
      </c>
      <c r="F4" s="375" t="s">
        <v>39</v>
      </c>
      <c r="G4" s="376" t="s">
        <v>1768</v>
      </c>
      <c r="H4" s="375" t="s">
        <v>1072</v>
      </c>
      <c r="I4" s="375" t="s">
        <v>1071</v>
      </c>
      <c r="J4" s="264" t="s">
        <v>1070</v>
      </c>
      <c r="K4" s="266" t="s">
        <v>1069</v>
      </c>
      <c r="L4" s="311"/>
      <c r="M4" s="385" t="s">
        <v>1068</v>
      </c>
      <c r="N4" s="386"/>
      <c r="O4" s="386"/>
      <c r="P4" s="386"/>
      <c r="Q4" s="386"/>
      <c r="R4" s="387"/>
      <c r="S4" s="311"/>
      <c r="T4" s="311"/>
      <c r="U4" s="311"/>
      <c r="V4" s="311"/>
      <c r="W4" s="311"/>
      <c r="X4" s="311"/>
    </row>
    <row r="5" spans="1:27">
      <c r="A5" s="311"/>
      <c r="B5" s="377" t="s">
        <v>2021</v>
      </c>
      <c r="C5" s="377" t="s">
        <v>3</v>
      </c>
      <c r="D5" s="377" t="s">
        <v>2022</v>
      </c>
      <c r="E5" s="377" t="s">
        <v>4</v>
      </c>
      <c r="F5" s="377" t="s">
        <v>1196</v>
      </c>
      <c r="G5" s="378">
        <v>100</v>
      </c>
      <c r="H5" s="317">
        <f>100*$Q$8</f>
        <v>100</v>
      </c>
      <c r="I5" s="377" t="s">
        <v>928</v>
      </c>
      <c r="J5" s="259" t="s">
        <v>1104</v>
      </c>
      <c r="K5" s="259"/>
      <c r="L5" s="311"/>
      <c r="M5" s="357" t="s">
        <v>1104</v>
      </c>
      <c r="N5" s="350" t="s">
        <v>2798</v>
      </c>
      <c r="O5" s="350"/>
      <c r="P5" s="350"/>
      <c r="Q5" s="350"/>
      <c r="R5" s="351"/>
      <c r="S5" s="311"/>
      <c r="T5" s="311"/>
      <c r="U5" s="311"/>
      <c r="V5" s="311"/>
      <c r="W5" s="311"/>
      <c r="X5" s="311"/>
    </row>
    <row r="6" spans="1:27">
      <c r="A6" s="311"/>
      <c r="B6" s="311"/>
      <c r="C6" s="311"/>
      <c r="D6" s="311"/>
      <c r="E6" s="311" t="s">
        <v>944</v>
      </c>
      <c r="F6" s="311" t="s">
        <v>1194</v>
      </c>
      <c r="G6" s="365">
        <v>100</v>
      </c>
      <c r="H6" s="317">
        <f>100*$Q$8</f>
        <v>100</v>
      </c>
      <c r="I6" s="259" t="s">
        <v>928</v>
      </c>
      <c r="J6" s="259" t="s">
        <v>1104</v>
      </c>
      <c r="K6" s="311"/>
      <c r="L6" s="311"/>
      <c r="M6" s="357"/>
      <c r="N6" s="350"/>
      <c r="O6" s="350"/>
      <c r="P6" s="350"/>
      <c r="Q6" s="350"/>
      <c r="R6" s="351"/>
      <c r="S6" s="311"/>
      <c r="T6" s="311"/>
      <c r="U6" s="311"/>
      <c r="V6" s="311"/>
      <c r="W6" s="311"/>
      <c r="X6" s="381"/>
      <c r="Y6" s="7"/>
      <c r="Z6" s="7"/>
    </row>
    <row r="7" spans="1:27">
      <c r="A7" s="311"/>
      <c r="B7" s="311"/>
      <c r="C7" s="311" t="s">
        <v>1126</v>
      </c>
      <c r="D7" s="259" t="s">
        <v>2023</v>
      </c>
      <c r="E7" s="311" t="s">
        <v>1126</v>
      </c>
      <c r="F7" s="311" t="s">
        <v>1198</v>
      </c>
      <c r="G7" s="365">
        <v>100</v>
      </c>
      <c r="H7" s="317">
        <f>100*Q9</f>
        <v>57.142857142857153</v>
      </c>
      <c r="I7" s="259" t="s">
        <v>928</v>
      </c>
      <c r="J7" s="259" t="s">
        <v>1104</v>
      </c>
      <c r="K7" s="311"/>
      <c r="L7" s="311"/>
      <c r="M7" s="358"/>
      <c r="N7" s="350"/>
      <c r="O7" s="350" t="s">
        <v>1138</v>
      </c>
      <c r="P7" s="350" t="s">
        <v>2481</v>
      </c>
      <c r="Q7" s="350" t="s">
        <v>1809</v>
      </c>
      <c r="R7" s="351"/>
      <c r="S7" s="311"/>
      <c r="T7" s="311"/>
      <c r="U7" s="311"/>
      <c r="V7" s="311"/>
      <c r="W7" s="311"/>
      <c r="X7" s="382"/>
      <c r="Y7" s="7"/>
      <c r="Z7" s="7"/>
    </row>
    <row r="8" spans="1:27" ht="17">
      <c r="A8" s="311"/>
      <c r="B8" s="311"/>
      <c r="C8" s="259" t="s">
        <v>1</v>
      </c>
      <c r="D8" s="311" t="s">
        <v>2703</v>
      </c>
      <c r="E8" s="311" t="s">
        <v>2024</v>
      </c>
      <c r="F8" s="311" t="s">
        <v>1202</v>
      </c>
      <c r="G8" s="365">
        <v>100</v>
      </c>
      <c r="H8" s="317">
        <f>100*$Q$10</f>
        <v>59.722222222222221</v>
      </c>
      <c r="I8" s="259" t="s">
        <v>928</v>
      </c>
      <c r="J8" s="259" t="s">
        <v>1104</v>
      </c>
      <c r="K8" s="318"/>
      <c r="L8" s="311"/>
      <c r="M8" s="357"/>
      <c r="N8" s="350" t="s">
        <v>2043</v>
      </c>
      <c r="O8" s="350">
        <v>0.5</v>
      </c>
      <c r="P8" s="350">
        <f>Tabel_12b_OBKGSector_VV!K7</f>
        <v>0.5</v>
      </c>
      <c r="Q8" s="384">
        <f>P8/O8</f>
        <v>1</v>
      </c>
      <c r="R8" s="351"/>
      <c r="S8" s="311"/>
      <c r="T8" s="311"/>
      <c r="U8" s="311"/>
      <c r="V8" s="311"/>
      <c r="W8" s="311"/>
      <c r="X8" s="382"/>
      <c r="Y8" s="7"/>
      <c r="Z8" s="7"/>
    </row>
    <row r="9" spans="1:27">
      <c r="A9" s="311"/>
      <c r="B9" s="311"/>
      <c r="C9" s="311"/>
      <c r="D9" s="311"/>
      <c r="E9" s="311" t="s">
        <v>2025</v>
      </c>
      <c r="F9" s="311" t="s">
        <v>1204</v>
      </c>
      <c r="G9" s="365">
        <v>100</v>
      </c>
      <c r="H9" s="317">
        <f>100*$Q$10</f>
        <v>59.722222222222221</v>
      </c>
      <c r="I9" s="259" t="s">
        <v>928</v>
      </c>
      <c r="J9" s="259" t="s">
        <v>1104</v>
      </c>
      <c r="K9" s="318"/>
      <c r="L9" s="311"/>
      <c r="M9" s="357"/>
      <c r="N9" s="350" t="s">
        <v>2042</v>
      </c>
      <c r="O9" s="350">
        <v>0.7</v>
      </c>
      <c r="P9" s="350">
        <f>Tabel_12b_OBKGSector_VV!K8</f>
        <v>0.4</v>
      </c>
      <c r="Q9" s="384">
        <f>P9/O9</f>
        <v>0.57142857142857151</v>
      </c>
      <c r="R9" s="351"/>
      <c r="S9" s="311"/>
      <c r="T9" s="311"/>
      <c r="U9" s="311"/>
      <c r="V9" s="311"/>
      <c r="W9" s="311"/>
      <c r="X9" s="381"/>
      <c r="Y9" s="7"/>
      <c r="Z9" s="7"/>
    </row>
    <row r="10" spans="1:27">
      <c r="A10" s="311"/>
      <c r="B10" s="311"/>
      <c r="C10" s="311"/>
      <c r="D10" s="311"/>
      <c r="E10" s="311" t="s">
        <v>2026</v>
      </c>
      <c r="F10" s="311" t="s">
        <v>1203</v>
      </c>
      <c r="G10" s="365">
        <v>100</v>
      </c>
      <c r="H10" s="317">
        <f>100*$Q$10</f>
        <v>59.722222222222221</v>
      </c>
      <c r="I10" s="259" t="s">
        <v>928</v>
      </c>
      <c r="J10" s="259" t="s">
        <v>1104</v>
      </c>
      <c r="K10" s="318"/>
      <c r="L10" s="311"/>
      <c r="M10" s="357"/>
      <c r="N10" s="350" t="s">
        <v>2527</v>
      </c>
      <c r="O10" s="350">
        <v>7.2</v>
      </c>
      <c r="P10" s="350">
        <f>Tabel_12b_OBKGSector_VV!K6</f>
        <v>4.3</v>
      </c>
      <c r="Q10" s="384">
        <f>P10/O10</f>
        <v>0.59722222222222221</v>
      </c>
      <c r="R10" s="351"/>
      <c r="S10" s="311"/>
      <c r="T10" s="311"/>
      <c r="U10" s="315"/>
      <c r="V10" s="311"/>
      <c r="W10" s="311"/>
      <c r="X10" s="382"/>
      <c r="Y10" s="7"/>
      <c r="Z10" s="7"/>
    </row>
    <row r="11" spans="1:27">
      <c r="A11" s="311"/>
      <c r="B11" s="311"/>
      <c r="C11" s="311"/>
      <c r="D11" s="311" t="s">
        <v>2027</v>
      </c>
      <c r="E11" s="311" t="s">
        <v>2024</v>
      </c>
      <c r="F11" s="311" t="s">
        <v>1209</v>
      </c>
      <c r="G11" s="365">
        <v>100</v>
      </c>
      <c r="H11" s="317">
        <f>$Q$10*100</f>
        <v>59.722222222222221</v>
      </c>
      <c r="I11" s="259" t="s">
        <v>928</v>
      </c>
      <c r="J11" s="259" t="s">
        <v>1104</v>
      </c>
      <c r="K11" s="311"/>
      <c r="L11" s="311"/>
      <c r="M11" s="357"/>
      <c r="N11" s="388" t="s">
        <v>2704</v>
      </c>
      <c r="O11" s="350">
        <v>19.600000000000001</v>
      </c>
      <c r="P11" s="384">
        <f>Tabel_12b_OBKGSector_VV!K9</f>
        <v>18.2</v>
      </c>
      <c r="Q11" s="384">
        <f>P11/O11</f>
        <v>0.92857142857142849</v>
      </c>
      <c r="R11" s="351"/>
      <c r="S11" s="311"/>
      <c r="T11" s="311"/>
      <c r="U11" s="315"/>
      <c r="V11" s="311"/>
      <c r="W11" s="311"/>
      <c r="X11" s="383"/>
      <c r="Y11" s="7"/>
      <c r="Z11" s="7"/>
    </row>
    <row r="12" spans="1:27">
      <c r="A12" s="311"/>
      <c r="B12" s="311"/>
      <c r="C12" s="311"/>
      <c r="D12" s="311"/>
      <c r="E12" s="311" t="s">
        <v>2025</v>
      </c>
      <c r="F12" s="311" t="s">
        <v>1211</v>
      </c>
      <c r="G12" s="365">
        <v>100</v>
      </c>
      <c r="H12" s="317">
        <f>$Q$10*100</f>
        <v>59.722222222222221</v>
      </c>
      <c r="I12" s="259" t="s">
        <v>928</v>
      </c>
      <c r="J12" s="259" t="s">
        <v>1104</v>
      </c>
      <c r="K12" s="311"/>
      <c r="L12" s="311"/>
      <c r="M12" s="359"/>
      <c r="N12" s="360"/>
      <c r="O12" s="360"/>
      <c r="P12" s="360"/>
      <c r="Q12" s="360"/>
      <c r="R12" s="361"/>
      <c r="S12" s="311"/>
      <c r="T12" s="311"/>
      <c r="U12" s="311"/>
      <c r="V12" s="311"/>
      <c r="W12" s="311"/>
      <c r="X12" s="383"/>
      <c r="Y12" s="7"/>
      <c r="Z12" s="7"/>
    </row>
    <row r="13" spans="1:27">
      <c r="A13" s="311"/>
      <c r="B13" s="311"/>
      <c r="C13" s="311"/>
      <c r="D13" s="311"/>
      <c r="E13" s="311" t="s">
        <v>2026</v>
      </c>
      <c r="F13" s="311" t="s">
        <v>1210</v>
      </c>
      <c r="G13" s="365">
        <v>100</v>
      </c>
      <c r="H13" s="317">
        <f>$Q$10*100</f>
        <v>59.722222222222221</v>
      </c>
      <c r="I13" s="259" t="s">
        <v>928</v>
      </c>
      <c r="J13" s="259" t="s">
        <v>1104</v>
      </c>
      <c r="K13" s="311"/>
      <c r="L13" s="311"/>
      <c r="M13" s="311"/>
      <c r="N13" s="311"/>
      <c r="O13" s="311"/>
      <c r="P13" s="311"/>
      <c r="Q13" s="311"/>
      <c r="R13" s="311"/>
      <c r="S13" s="311"/>
      <c r="T13" s="311"/>
      <c r="U13" s="311"/>
      <c r="V13" s="311"/>
      <c r="W13" s="311"/>
      <c r="X13" s="311"/>
      <c r="Y13" s="382"/>
    </row>
    <row r="14" spans="1:27">
      <c r="A14" s="311"/>
      <c r="B14" s="311"/>
      <c r="C14" s="311"/>
      <c r="D14" s="311" t="s">
        <v>2028</v>
      </c>
      <c r="E14" s="311" t="s">
        <v>1</v>
      </c>
      <c r="F14" s="311" t="s">
        <v>1197</v>
      </c>
      <c r="G14" s="365">
        <v>100</v>
      </c>
      <c r="H14" s="317">
        <f>$Q$10*100</f>
        <v>59.722222222222221</v>
      </c>
      <c r="I14" s="259" t="s">
        <v>928</v>
      </c>
      <c r="J14" s="259" t="s">
        <v>1104</v>
      </c>
      <c r="K14" s="311"/>
      <c r="L14" s="311"/>
      <c r="M14" s="311"/>
      <c r="N14" s="320"/>
      <c r="O14" s="311"/>
      <c r="P14" s="311"/>
      <c r="Q14" s="311"/>
      <c r="R14" s="311"/>
      <c r="S14" s="311"/>
      <c r="T14" s="311"/>
      <c r="U14" s="311"/>
      <c r="V14" s="311"/>
      <c r="W14" s="311"/>
      <c r="X14" s="311"/>
      <c r="Y14" s="383"/>
      <c r="Z14" s="7"/>
      <c r="AA14" s="7"/>
    </row>
    <row r="15" spans="1:27">
      <c r="A15" s="311"/>
      <c r="B15" s="311"/>
      <c r="C15" s="311"/>
      <c r="D15" s="311"/>
      <c r="E15" s="311" t="s">
        <v>2029</v>
      </c>
      <c r="F15" s="311" t="s">
        <v>1195</v>
      </c>
      <c r="G15" s="365">
        <v>100</v>
      </c>
      <c r="H15" s="317">
        <f>$Q$10*100</f>
        <v>59.722222222222221</v>
      </c>
      <c r="I15" s="259" t="s">
        <v>928</v>
      </c>
      <c r="J15" s="259" t="s">
        <v>1104</v>
      </c>
      <c r="K15" s="311"/>
      <c r="L15" s="311"/>
      <c r="M15" s="311"/>
      <c r="N15" s="311"/>
      <c r="O15" s="311"/>
      <c r="P15" s="311"/>
      <c r="Q15" s="311"/>
      <c r="R15" s="311"/>
      <c r="S15" s="311"/>
      <c r="T15" s="311"/>
      <c r="U15" s="311"/>
      <c r="V15" s="311"/>
      <c r="W15" s="311"/>
      <c r="X15" s="311"/>
      <c r="Y15" s="311"/>
    </row>
    <row r="16" spans="1:27" ht="17">
      <c r="A16" s="311"/>
      <c r="B16" s="311"/>
      <c r="C16" s="311" t="s">
        <v>980</v>
      </c>
      <c r="D16" s="311" t="s">
        <v>2703</v>
      </c>
      <c r="E16" s="311" t="s">
        <v>2030</v>
      </c>
      <c r="F16" s="311" t="s">
        <v>1200</v>
      </c>
      <c r="G16" s="365">
        <v>100</v>
      </c>
      <c r="H16" s="317">
        <f t="shared" ref="H16:H22" si="0">100*$Q$11</f>
        <v>92.857142857142847</v>
      </c>
      <c r="I16" s="259" t="s">
        <v>928</v>
      </c>
      <c r="J16" s="259" t="s">
        <v>1104</v>
      </c>
      <c r="K16" s="311"/>
      <c r="L16" s="311"/>
      <c r="M16" s="311"/>
      <c r="N16" s="311"/>
      <c r="O16" s="311"/>
      <c r="P16" s="311"/>
      <c r="Q16" s="318"/>
      <c r="R16" s="311"/>
      <c r="S16" s="311"/>
      <c r="T16" s="311"/>
      <c r="U16" s="311"/>
      <c r="V16" s="311"/>
      <c r="W16" s="311"/>
      <c r="X16" s="311"/>
      <c r="Y16" s="311"/>
    </row>
    <row r="17" spans="1:25">
      <c r="A17" s="311"/>
      <c r="B17" s="311"/>
      <c r="C17" s="311"/>
      <c r="D17" s="311"/>
      <c r="E17" s="311" t="s">
        <v>2031</v>
      </c>
      <c r="F17" s="311" t="s">
        <v>1201</v>
      </c>
      <c r="G17" s="365">
        <v>100</v>
      </c>
      <c r="H17" s="317">
        <f t="shared" si="0"/>
        <v>92.857142857142847</v>
      </c>
      <c r="I17" s="259" t="s">
        <v>928</v>
      </c>
      <c r="J17" s="259" t="s">
        <v>1104</v>
      </c>
      <c r="K17" s="311"/>
      <c r="L17" s="311"/>
      <c r="M17" s="311"/>
      <c r="N17" s="320"/>
      <c r="O17" s="311"/>
      <c r="P17" s="311"/>
      <c r="Q17" s="318"/>
      <c r="R17" s="311"/>
      <c r="S17" s="382"/>
      <c r="T17" s="311"/>
      <c r="U17" s="311"/>
      <c r="V17" s="315"/>
      <c r="W17" s="311"/>
      <c r="X17" s="311"/>
      <c r="Y17" s="311"/>
    </row>
    <row r="18" spans="1:25">
      <c r="A18" s="311"/>
      <c r="B18" s="311"/>
      <c r="C18" s="311"/>
      <c r="D18" s="311" t="s">
        <v>2027</v>
      </c>
      <c r="E18" s="311" t="s">
        <v>2032</v>
      </c>
      <c r="F18" s="311" t="s">
        <v>1206</v>
      </c>
      <c r="G18" s="365">
        <v>100</v>
      </c>
      <c r="H18" s="317">
        <f t="shared" si="0"/>
        <v>92.857142857142847</v>
      </c>
      <c r="I18" s="259" t="s">
        <v>928</v>
      </c>
      <c r="J18" s="259" t="s">
        <v>1104</v>
      </c>
      <c r="K18" s="311"/>
      <c r="L18" s="311"/>
      <c r="M18" s="311"/>
      <c r="N18" s="311"/>
      <c r="O18" s="311"/>
      <c r="P18" s="311"/>
      <c r="Q18" s="318"/>
      <c r="R18" s="311"/>
      <c r="S18" s="381"/>
      <c r="T18" s="311"/>
      <c r="U18" s="311"/>
      <c r="V18" s="311"/>
      <c r="W18" s="311"/>
      <c r="X18" s="311"/>
      <c r="Y18" s="311"/>
    </row>
    <row r="19" spans="1:25">
      <c r="A19" s="311"/>
      <c r="B19" s="311"/>
      <c r="C19" s="311"/>
      <c r="D19" s="311"/>
      <c r="E19" s="311" t="s">
        <v>2031</v>
      </c>
      <c r="F19" s="311" t="s">
        <v>1208</v>
      </c>
      <c r="G19" s="365">
        <v>100</v>
      </c>
      <c r="H19" s="317">
        <f t="shared" si="0"/>
        <v>92.857142857142847</v>
      </c>
      <c r="I19" s="259" t="s">
        <v>928</v>
      </c>
      <c r="J19" s="259" t="s">
        <v>1104</v>
      </c>
      <c r="K19" s="311"/>
      <c r="L19" s="311"/>
      <c r="M19" s="311"/>
      <c r="N19" s="320"/>
      <c r="O19" s="311"/>
      <c r="P19" s="311"/>
      <c r="Q19" s="318"/>
      <c r="R19" s="311"/>
      <c r="S19" s="311"/>
      <c r="T19" s="311"/>
      <c r="U19" s="311"/>
      <c r="V19" s="311"/>
      <c r="W19" s="311"/>
      <c r="X19" s="311"/>
      <c r="Y19" s="311"/>
    </row>
    <row r="20" spans="1:25">
      <c r="A20" s="311"/>
      <c r="B20" s="311"/>
      <c r="C20" s="311"/>
      <c r="D20" s="311"/>
      <c r="E20" s="311" t="s">
        <v>2033</v>
      </c>
      <c r="F20" s="311" t="s">
        <v>1205</v>
      </c>
      <c r="G20" s="365">
        <v>100</v>
      </c>
      <c r="H20" s="317">
        <f t="shared" si="0"/>
        <v>92.857142857142847</v>
      </c>
      <c r="I20" s="259" t="s">
        <v>928</v>
      </c>
      <c r="J20" s="259" t="s">
        <v>1104</v>
      </c>
      <c r="K20" s="311"/>
      <c r="L20" s="311"/>
      <c r="M20" s="311"/>
      <c r="N20" s="311"/>
      <c r="O20" s="311"/>
      <c r="P20" s="311"/>
      <c r="Q20" s="318"/>
      <c r="R20" s="311"/>
      <c r="S20" s="311"/>
      <c r="T20" s="311"/>
      <c r="U20" s="311"/>
      <c r="V20" s="311"/>
      <c r="W20" s="311"/>
      <c r="X20" s="311"/>
      <c r="Y20" s="311"/>
    </row>
    <row r="21" spans="1:25">
      <c r="A21" s="311"/>
      <c r="B21" s="311"/>
      <c r="C21" s="311"/>
      <c r="D21" s="311"/>
      <c r="E21" s="311" t="s">
        <v>2034</v>
      </c>
      <c r="F21" s="311" t="s">
        <v>1207</v>
      </c>
      <c r="G21" s="365">
        <v>100</v>
      </c>
      <c r="H21" s="317">
        <f t="shared" si="0"/>
        <v>92.857142857142847</v>
      </c>
      <c r="I21" s="259" t="s">
        <v>928</v>
      </c>
      <c r="J21" s="259" t="s">
        <v>1104</v>
      </c>
      <c r="K21" s="311"/>
      <c r="L21" s="311"/>
      <c r="M21" s="311"/>
      <c r="N21" s="311"/>
      <c r="O21" s="311"/>
      <c r="P21" s="311"/>
      <c r="Q21" s="318"/>
      <c r="R21" s="311"/>
      <c r="S21" s="311"/>
      <c r="T21" s="311"/>
      <c r="U21" s="311"/>
      <c r="V21" s="311"/>
      <c r="W21" s="311"/>
      <c r="X21" s="311"/>
      <c r="Y21" s="311"/>
    </row>
    <row r="22" spans="1:25">
      <c r="A22" s="311"/>
      <c r="B22" s="311"/>
      <c r="C22" s="311"/>
      <c r="D22" s="311" t="s">
        <v>2028</v>
      </c>
      <c r="E22" s="311" t="s">
        <v>980</v>
      </c>
      <c r="F22" s="311" t="s">
        <v>1193</v>
      </c>
      <c r="G22" s="365">
        <v>100</v>
      </c>
      <c r="H22" s="317">
        <f t="shared" si="0"/>
        <v>92.857142857142847</v>
      </c>
      <c r="I22" s="259" t="s">
        <v>928</v>
      </c>
      <c r="J22" s="259" t="s">
        <v>1104</v>
      </c>
      <c r="K22" s="311"/>
      <c r="L22" s="311"/>
      <c r="M22" s="311"/>
      <c r="N22" s="311"/>
      <c r="O22" s="311"/>
      <c r="P22" s="311"/>
      <c r="Q22" s="318"/>
      <c r="R22" s="311"/>
      <c r="S22" s="311"/>
      <c r="T22" s="311"/>
      <c r="U22" s="311"/>
      <c r="V22" s="311"/>
      <c r="W22" s="311"/>
      <c r="X22" s="311"/>
      <c r="Y22" s="311"/>
    </row>
    <row r="23" spans="1:25">
      <c r="A23" s="311"/>
      <c r="B23" s="311"/>
      <c r="C23" s="311"/>
      <c r="D23" s="311" t="s">
        <v>2036</v>
      </c>
      <c r="E23" s="311" t="s">
        <v>2035</v>
      </c>
      <c r="F23" s="311" t="s">
        <v>1199</v>
      </c>
      <c r="G23" s="365">
        <v>100</v>
      </c>
      <c r="H23" s="317">
        <f>G23</f>
        <v>100</v>
      </c>
      <c r="I23" s="259" t="s">
        <v>928</v>
      </c>
      <c r="J23" s="311"/>
      <c r="K23" s="311" t="s">
        <v>2690</v>
      </c>
      <c r="L23" s="311"/>
      <c r="M23" s="311"/>
      <c r="N23" s="320"/>
      <c r="O23" s="311"/>
      <c r="P23" s="311"/>
      <c r="Q23" s="311"/>
      <c r="R23" s="311"/>
      <c r="S23" s="311"/>
      <c r="T23" s="311"/>
      <c r="U23" s="315"/>
      <c r="V23" s="315"/>
      <c r="W23" s="311"/>
      <c r="X23" s="311"/>
      <c r="Y23" s="311"/>
    </row>
    <row r="24" spans="1:25">
      <c r="A24" s="311"/>
      <c r="B24" s="324" t="s">
        <v>2698</v>
      </c>
      <c r="C24" s="324" t="s">
        <v>2037</v>
      </c>
      <c r="D24" s="324" t="s">
        <v>2699</v>
      </c>
      <c r="E24" s="324"/>
      <c r="F24" s="324" t="s">
        <v>2580</v>
      </c>
      <c r="G24" s="379">
        <v>25</v>
      </c>
      <c r="H24" s="380">
        <f>Tabel_7b_Prijzen_VV!I8</f>
        <v>110</v>
      </c>
      <c r="I24" s="364" t="s">
        <v>2701</v>
      </c>
      <c r="J24" s="324"/>
      <c r="K24" s="324" t="s">
        <v>2702</v>
      </c>
      <c r="L24" s="311"/>
      <c r="M24" s="311"/>
      <c r="N24" s="311"/>
      <c r="O24" s="311"/>
      <c r="P24" s="311"/>
      <c r="Q24" s="311"/>
      <c r="R24" s="311"/>
      <c r="S24" s="311"/>
      <c r="T24" s="311"/>
      <c r="U24" s="315"/>
      <c r="V24" s="315"/>
      <c r="W24" s="311"/>
      <c r="X24" s="311"/>
      <c r="Y24" s="311"/>
    </row>
    <row r="25" spans="1:25">
      <c r="A25" s="311"/>
      <c r="B25" s="311"/>
      <c r="C25" s="320"/>
      <c r="D25" s="311" t="s">
        <v>2700</v>
      </c>
      <c r="E25" s="311"/>
      <c r="F25" s="311" t="s">
        <v>2581</v>
      </c>
      <c r="G25" s="365">
        <v>40</v>
      </c>
      <c r="H25" s="317">
        <f>G25</f>
        <v>40</v>
      </c>
      <c r="I25" s="259" t="s">
        <v>928</v>
      </c>
      <c r="J25" s="320"/>
      <c r="K25" s="311" t="s">
        <v>2690</v>
      </c>
      <c r="L25" s="311"/>
      <c r="M25" s="311"/>
      <c r="N25" s="311"/>
      <c r="O25" s="311"/>
      <c r="P25" s="311"/>
      <c r="Q25" s="311"/>
      <c r="R25" s="311"/>
      <c r="S25" s="311"/>
      <c r="T25" s="311"/>
      <c r="U25" s="311"/>
      <c r="V25" s="311"/>
      <c r="W25" s="311"/>
      <c r="X25" s="311"/>
      <c r="Y25" s="311"/>
    </row>
    <row r="26" spans="1:25">
      <c r="A26" s="311"/>
      <c r="B26" s="311"/>
      <c r="C26" s="320"/>
      <c r="D26" s="311"/>
      <c r="E26" s="311"/>
      <c r="F26" s="311"/>
      <c r="G26" s="365"/>
      <c r="H26" s="317"/>
      <c r="I26" s="259"/>
      <c r="J26" s="320"/>
      <c r="K26" s="311"/>
      <c r="L26" s="311"/>
      <c r="M26" s="311"/>
      <c r="N26" s="311"/>
      <c r="O26" s="311"/>
      <c r="P26" s="311"/>
      <c r="Q26" s="311"/>
      <c r="R26" s="311"/>
      <c r="S26" s="311"/>
      <c r="T26" s="311"/>
      <c r="U26" s="311"/>
      <c r="V26" s="311"/>
      <c r="W26" s="311"/>
      <c r="X26" s="311"/>
      <c r="Y26" s="311"/>
    </row>
    <row r="27" spans="1:25">
      <c r="A27" s="311"/>
      <c r="B27" s="311"/>
      <c r="C27" s="311"/>
      <c r="D27" s="311"/>
      <c r="E27" s="311"/>
      <c r="F27" s="311"/>
      <c r="G27" s="365"/>
      <c r="H27" s="311"/>
      <c r="I27" s="311"/>
      <c r="J27" s="311"/>
      <c r="K27" s="311"/>
      <c r="L27" s="311"/>
      <c r="M27" s="311"/>
      <c r="N27" s="311"/>
      <c r="O27" s="311"/>
      <c r="P27" s="311"/>
      <c r="Q27" s="311"/>
      <c r="R27" s="311"/>
      <c r="S27" s="311"/>
      <c r="T27" s="311"/>
      <c r="U27" s="311"/>
      <c r="V27" s="311"/>
      <c r="W27" s="311"/>
      <c r="X27" s="311"/>
      <c r="Y27" s="311"/>
    </row>
    <row r="28" spans="1:25">
      <c r="A28" s="311"/>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row>
    <row r="29" spans="1:25">
      <c r="A29" s="311"/>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row>
    <row r="30" spans="1:25">
      <c r="A30" s="311"/>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row>
    <row r="31" spans="1:25">
      <c r="A31" s="311"/>
      <c r="B31" s="311"/>
      <c r="C31" s="311"/>
      <c r="D31" s="311"/>
      <c r="E31" s="311"/>
      <c r="F31" s="311"/>
      <c r="G31" s="311"/>
      <c r="H31" s="311"/>
      <c r="I31" s="311"/>
      <c r="J31" s="311"/>
      <c r="K31" s="311"/>
      <c r="L31" s="311"/>
      <c r="M31" s="311"/>
      <c r="R31" s="311"/>
      <c r="S31" s="311"/>
      <c r="T31" s="311"/>
      <c r="U31" s="311"/>
      <c r="V31" s="311"/>
      <c r="W31" s="311"/>
      <c r="X31" s="311"/>
      <c r="Y31" s="311"/>
    </row>
    <row r="32" spans="1:25">
      <c r="A32" s="311"/>
      <c r="B32" s="311"/>
      <c r="C32" s="311"/>
      <c r="D32" s="311"/>
      <c r="E32" s="311"/>
      <c r="F32" s="311"/>
      <c r="G32" s="311"/>
      <c r="H32" s="311"/>
      <c r="I32" s="311"/>
      <c r="J32" s="311"/>
      <c r="K32" s="311"/>
      <c r="L32" s="311"/>
      <c r="M32" s="311"/>
      <c r="R32" s="311"/>
      <c r="S32" s="311"/>
      <c r="T32" s="311"/>
      <c r="U32" s="311"/>
      <c r="V32" s="311"/>
      <c r="W32" s="311"/>
      <c r="X32" s="311"/>
      <c r="Y32" s="311"/>
    </row>
    <row r="33" spans="1:25">
      <c r="A33" s="311"/>
      <c r="B33" s="311"/>
      <c r="C33" s="311"/>
      <c r="D33" s="311"/>
      <c r="E33" s="311"/>
      <c r="F33" s="311"/>
      <c r="G33" s="311"/>
      <c r="H33" s="311"/>
      <c r="I33" s="311"/>
      <c r="J33" s="311"/>
      <c r="K33" s="311"/>
      <c r="L33" s="311"/>
      <c r="M33" s="311"/>
      <c r="R33" s="311"/>
      <c r="S33" s="311"/>
      <c r="T33" s="311"/>
      <c r="U33" s="311"/>
      <c r="V33" s="311"/>
      <c r="W33" s="311"/>
      <c r="X33" s="311"/>
      <c r="Y33" s="311"/>
    </row>
    <row r="34" spans="1:25">
      <c r="A34" s="311"/>
      <c r="B34" s="311"/>
      <c r="C34" s="311"/>
      <c r="D34" s="311"/>
      <c r="E34" s="311"/>
      <c r="F34" s="311"/>
      <c r="G34" s="311"/>
      <c r="H34" s="311"/>
      <c r="I34" s="311"/>
      <c r="J34" s="311"/>
      <c r="K34" s="311"/>
      <c r="L34" s="311"/>
      <c r="M34" s="311"/>
      <c r="R34" s="311"/>
      <c r="S34" s="311"/>
      <c r="T34" s="311"/>
      <c r="U34" s="311"/>
      <c r="V34" s="311"/>
      <c r="W34" s="311"/>
      <c r="X34" s="311"/>
      <c r="Y34" s="311"/>
    </row>
    <row r="35" spans="1:25">
      <c r="A35" s="311"/>
      <c r="B35" s="311"/>
      <c r="C35" s="311"/>
      <c r="D35" s="311"/>
      <c r="E35" s="311"/>
      <c r="F35" s="311"/>
      <c r="G35" s="311"/>
      <c r="H35" s="311"/>
      <c r="I35" s="311"/>
      <c r="J35" s="311"/>
      <c r="K35" s="311"/>
      <c r="L35" s="311"/>
      <c r="M35" s="311"/>
      <c r="R35" s="311"/>
      <c r="S35" s="311"/>
      <c r="T35" s="311"/>
      <c r="U35" s="311"/>
      <c r="V35" s="311"/>
      <c r="W35" s="311"/>
      <c r="X35" s="311"/>
      <c r="Y35" s="311"/>
    </row>
    <row r="36" spans="1:25">
      <c r="A36" s="311"/>
      <c r="B36" s="311"/>
      <c r="C36" s="311"/>
      <c r="D36" s="311"/>
      <c r="E36" s="311"/>
      <c r="F36" s="311"/>
      <c r="G36" s="311"/>
      <c r="H36" s="311"/>
      <c r="I36" s="311"/>
      <c r="J36" s="311"/>
      <c r="K36" s="311"/>
      <c r="L36" s="311"/>
      <c r="M36" s="311"/>
      <c r="R36" s="311"/>
      <c r="S36" s="311"/>
      <c r="T36" s="311"/>
      <c r="U36" s="311"/>
      <c r="V36" s="311"/>
      <c r="W36" s="311"/>
      <c r="X36" s="311"/>
      <c r="Y36" s="311"/>
    </row>
    <row r="37" spans="1:25">
      <c r="A37" s="311"/>
      <c r="B37" s="311"/>
      <c r="C37" s="311"/>
      <c r="D37" s="311"/>
      <c r="E37" s="311"/>
      <c r="F37" s="311"/>
      <c r="G37" s="311"/>
      <c r="H37" s="311"/>
      <c r="I37" s="311"/>
      <c r="J37" s="311"/>
      <c r="K37" s="311"/>
      <c r="L37" s="311"/>
      <c r="M37" s="311"/>
      <c r="R37" s="311"/>
      <c r="S37" s="311"/>
      <c r="T37" s="311"/>
      <c r="U37" s="311"/>
      <c r="V37" s="311"/>
      <c r="W37" s="311"/>
      <c r="X37" s="311"/>
      <c r="Y37" s="311"/>
    </row>
    <row r="38" spans="1:25">
      <c r="A38" s="311"/>
      <c r="B38" s="311"/>
      <c r="C38" s="311"/>
      <c r="D38" s="311"/>
      <c r="E38" s="311"/>
      <c r="F38" s="311"/>
      <c r="G38" s="311"/>
      <c r="H38" s="311"/>
      <c r="I38" s="311"/>
      <c r="J38" s="311"/>
      <c r="K38" s="311"/>
      <c r="L38" s="311"/>
      <c r="M38" s="311"/>
      <c r="R38" s="311"/>
      <c r="S38" s="311"/>
      <c r="T38" s="311"/>
      <c r="U38" s="311"/>
      <c r="V38" s="311"/>
      <c r="W38" s="311"/>
      <c r="X38" s="311"/>
      <c r="Y38" s="311"/>
    </row>
    <row r="39" spans="1:25">
      <c r="A39" s="311"/>
      <c r="B39" s="311"/>
      <c r="C39" s="311"/>
      <c r="D39" s="311"/>
      <c r="E39" s="311"/>
      <c r="F39" s="311"/>
      <c r="G39" s="311"/>
      <c r="H39" s="311"/>
      <c r="I39" s="311"/>
      <c r="J39" s="311"/>
      <c r="K39" s="311"/>
      <c r="L39" s="311"/>
      <c r="M39" s="311"/>
      <c r="R39" s="311"/>
      <c r="S39" s="311"/>
      <c r="T39" s="311"/>
      <c r="U39" s="311"/>
      <c r="V39" s="311"/>
      <c r="W39" s="311"/>
      <c r="X39" s="311"/>
      <c r="Y39" s="311"/>
    </row>
    <row r="40" spans="1:25">
      <c r="A40" s="311"/>
      <c r="B40" s="311"/>
      <c r="C40" s="311"/>
      <c r="D40" s="311"/>
      <c r="E40" s="311"/>
      <c r="F40" s="311"/>
      <c r="G40" s="311"/>
      <c r="H40" s="311"/>
      <c r="I40" s="311"/>
      <c r="J40" s="311"/>
      <c r="K40" s="311"/>
      <c r="L40" s="311"/>
      <c r="M40" s="311"/>
      <c r="R40" s="311"/>
      <c r="S40" s="311"/>
      <c r="T40" s="311"/>
      <c r="U40" s="311"/>
      <c r="V40" s="311"/>
      <c r="W40" s="311"/>
      <c r="X40" s="311"/>
      <c r="Y40" s="311"/>
    </row>
    <row r="41" spans="1:25">
      <c r="A41" s="311"/>
      <c r="B41" s="311"/>
      <c r="C41" s="311"/>
      <c r="D41" s="311"/>
      <c r="E41" s="311"/>
      <c r="F41" s="311"/>
      <c r="G41" s="311"/>
      <c r="H41" s="311"/>
      <c r="I41" s="311"/>
      <c r="J41" s="311"/>
      <c r="K41" s="311"/>
      <c r="L41" s="311"/>
      <c r="M41" s="311"/>
      <c r="R41" s="311"/>
      <c r="S41" s="311"/>
      <c r="T41" s="311"/>
      <c r="U41" s="311"/>
      <c r="V41" s="311"/>
      <c r="W41" s="311"/>
      <c r="X41" s="311"/>
      <c r="Y41" s="311"/>
    </row>
    <row r="42" spans="1:25">
      <c r="A42" s="311"/>
      <c r="B42" s="311"/>
      <c r="C42" s="311"/>
      <c r="D42" s="311"/>
      <c r="E42" s="311"/>
      <c r="F42" s="311"/>
      <c r="G42" s="311"/>
      <c r="H42" s="311"/>
      <c r="I42" s="311"/>
      <c r="J42" s="311"/>
      <c r="K42" s="311"/>
      <c r="L42" s="311"/>
      <c r="M42" s="311"/>
      <c r="R42" s="311"/>
      <c r="S42" s="311"/>
      <c r="T42" s="311"/>
      <c r="U42" s="311"/>
      <c r="V42" s="311"/>
      <c r="W42" s="311"/>
      <c r="X42" s="311"/>
      <c r="Y42" s="311"/>
    </row>
    <row r="43" spans="1:25">
      <c r="A43" s="311"/>
      <c r="B43" s="311"/>
      <c r="C43" s="311"/>
      <c r="D43" s="311"/>
      <c r="E43" s="311"/>
      <c r="F43" s="311"/>
      <c r="G43" s="311"/>
      <c r="H43" s="311"/>
      <c r="I43" s="311"/>
      <c r="J43" s="311"/>
      <c r="K43" s="311"/>
      <c r="L43" s="311"/>
      <c r="M43" s="311"/>
      <c r="R43" s="311"/>
      <c r="S43" s="311"/>
      <c r="T43" s="311"/>
      <c r="U43" s="311"/>
      <c r="V43" s="311"/>
      <c r="W43" s="311"/>
      <c r="X43" s="311"/>
      <c r="Y43" s="311"/>
    </row>
    <row r="44" spans="1:25">
      <c r="A44" s="311"/>
      <c r="B44" s="311"/>
      <c r="C44" s="311"/>
      <c r="D44" s="311"/>
      <c r="E44" s="311"/>
      <c r="F44" s="311"/>
      <c r="G44" s="311"/>
      <c r="H44" s="311"/>
      <c r="I44" s="311"/>
      <c r="J44" s="311"/>
      <c r="K44" s="311"/>
      <c r="L44" s="311"/>
      <c r="M44" s="311"/>
      <c r="R44" s="311"/>
      <c r="S44" s="311"/>
      <c r="T44" s="311"/>
      <c r="U44" s="311"/>
      <c r="V44" s="311"/>
      <c r="W44" s="311"/>
      <c r="X44" s="311"/>
      <c r="Y44" s="311"/>
    </row>
    <row r="45" spans="1:25">
      <c r="A45" s="311"/>
      <c r="B45" s="311"/>
      <c r="C45" s="311"/>
      <c r="D45" s="311"/>
      <c r="E45" s="311"/>
      <c r="F45" s="311"/>
      <c r="G45" s="311"/>
      <c r="H45" s="311"/>
      <c r="I45" s="311"/>
      <c r="J45" s="311"/>
      <c r="K45" s="311"/>
      <c r="L45" s="311"/>
      <c r="M45" s="311"/>
      <c r="R45" s="311"/>
      <c r="S45" s="311"/>
      <c r="T45" s="311"/>
      <c r="U45" s="311"/>
      <c r="V45" s="311"/>
      <c r="W45" s="311"/>
      <c r="X45" s="311"/>
      <c r="Y45" s="311"/>
    </row>
    <row r="46" spans="1:25">
      <c r="A46" s="311"/>
      <c r="B46" s="311"/>
      <c r="C46" s="311"/>
      <c r="D46" s="311"/>
      <c r="E46" s="311"/>
      <c r="F46" s="311"/>
      <c r="G46" s="311"/>
      <c r="H46" s="311"/>
      <c r="I46" s="311"/>
      <c r="J46" s="311"/>
      <c r="K46" s="311"/>
      <c r="L46" s="311"/>
      <c r="M46" s="311"/>
      <c r="R46" s="311"/>
      <c r="S46" s="311"/>
      <c r="T46" s="311"/>
      <c r="U46" s="311"/>
      <c r="V46" s="311"/>
      <c r="W46" s="311"/>
      <c r="X46" s="311"/>
      <c r="Y46" s="311"/>
    </row>
    <row r="47" spans="1:25">
      <c r="A47" s="311"/>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Y47" s="311"/>
    </row>
    <row r="48" spans="1:25">
      <c r="A48" s="311"/>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row>
    <row r="49" spans="1:25">
      <c r="A49" s="311"/>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row>
    <row r="50" spans="1:25">
      <c r="A50" s="311"/>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row>
    <row r="51" spans="1:25">
      <c r="A51" s="311"/>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row>
    <row r="52" spans="1:25">
      <c r="A52" s="311"/>
      <c r="B52" s="311"/>
      <c r="C52" s="311"/>
      <c r="D52" s="311"/>
      <c r="E52" s="311"/>
      <c r="F52" s="311"/>
      <c r="G52" s="311"/>
      <c r="H52" s="311"/>
      <c r="I52" s="311"/>
      <c r="J52" s="311"/>
      <c r="K52" s="311"/>
      <c r="L52" s="311"/>
      <c r="M52" s="260"/>
      <c r="N52" s="260"/>
      <c r="O52" s="260"/>
      <c r="P52" s="260"/>
      <c r="Q52" s="260"/>
      <c r="R52" s="260"/>
      <c r="S52" s="260"/>
      <c r="T52" s="311"/>
      <c r="U52" s="311"/>
      <c r="V52" s="311"/>
      <c r="W52" s="311"/>
      <c r="X52" s="311"/>
      <c r="Y52" s="311"/>
    </row>
    <row r="53" spans="1:25">
      <c r="A53" s="311"/>
      <c r="B53" s="311"/>
      <c r="C53" s="311"/>
      <c r="D53" s="311"/>
      <c r="E53" s="311"/>
      <c r="F53" s="311"/>
      <c r="G53" s="311"/>
      <c r="H53" s="311"/>
      <c r="I53" s="311"/>
      <c r="J53" s="311"/>
      <c r="K53" s="311"/>
      <c r="L53" s="311"/>
      <c r="M53" s="260"/>
      <c r="N53" s="260"/>
      <c r="O53" s="260"/>
      <c r="P53" s="260"/>
      <c r="Q53" s="260"/>
      <c r="R53" s="260"/>
      <c r="S53" s="260"/>
      <c r="T53" s="311"/>
      <c r="U53" s="311"/>
      <c r="V53" s="311"/>
      <c r="W53" s="311"/>
      <c r="X53" s="311"/>
      <c r="Y53" s="311"/>
    </row>
    <row r="54" spans="1:25">
      <c r="A54" s="311"/>
      <c r="B54" s="311"/>
      <c r="C54" s="311"/>
      <c r="D54" s="311"/>
      <c r="E54" s="311"/>
      <c r="F54" s="311"/>
      <c r="G54" s="311"/>
      <c r="H54" s="311"/>
      <c r="I54" s="311"/>
      <c r="J54" s="311"/>
      <c r="K54" s="311"/>
      <c r="L54" s="311"/>
      <c r="M54" s="260"/>
      <c r="N54" s="260"/>
      <c r="O54" s="260"/>
      <c r="P54" s="260"/>
      <c r="Q54" s="260"/>
      <c r="R54" s="260"/>
      <c r="S54" s="260"/>
      <c r="T54" s="311"/>
      <c r="U54" s="311"/>
      <c r="V54" s="311"/>
      <c r="W54" s="311"/>
      <c r="X54" s="311"/>
      <c r="Y54" s="311"/>
    </row>
    <row r="55" spans="1:25">
      <c r="A55" s="311"/>
      <c r="B55" s="311"/>
      <c r="C55" s="311"/>
      <c r="D55" s="311"/>
      <c r="E55" s="311"/>
      <c r="F55" s="311"/>
      <c r="G55" s="311"/>
      <c r="H55" s="311"/>
      <c r="I55" s="311"/>
      <c r="J55" s="311"/>
      <c r="K55" s="311"/>
      <c r="L55" s="311"/>
      <c r="T55" s="311"/>
      <c r="U55" s="311"/>
      <c r="V55" s="311"/>
      <c r="W55" s="311"/>
      <c r="X55" s="311"/>
      <c r="Y55" s="311"/>
    </row>
    <row r="56" spans="1:25">
      <c r="A56" s="311"/>
      <c r="B56" s="260"/>
      <c r="C56" s="260"/>
      <c r="D56" s="260"/>
      <c r="E56" s="260"/>
      <c r="F56" s="260"/>
      <c r="G56" s="260"/>
      <c r="H56" s="260"/>
      <c r="I56" s="260"/>
      <c r="J56" s="260"/>
      <c r="K56" s="260"/>
      <c r="L56" s="311"/>
      <c r="T56" s="311"/>
      <c r="U56" s="311"/>
      <c r="V56" s="311"/>
      <c r="W56" s="311"/>
      <c r="X56" s="311"/>
      <c r="Y56" s="311"/>
    </row>
    <row r="57" spans="1:25">
      <c r="A57" s="311"/>
      <c r="B57" s="260"/>
      <c r="C57" s="260"/>
      <c r="D57" s="260"/>
      <c r="E57" s="260"/>
      <c r="F57" s="260"/>
      <c r="G57" s="260"/>
      <c r="H57" s="260"/>
      <c r="I57" s="260"/>
      <c r="J57" s="260"/>
      <c r="K57" s="260"/>
      <c r="L57" s="311"/>
      <c r="T57" s="311"/>
      <c r="U57" s="311"/>
      <c r="V57" s="311"/>
      <c r="W57" s="311"/>
      <c r="X57" s="311"/>
      <c r="Y57" s="311"/>
    </row>
    <row r="58" spans="1:25">
      <c r="B58" s="260"/>
      <c r="C58" s="260"/>
      <c r="D58" s="260"/>
      <c r="E58" s="260"/>
      <c r="F58" s="260"/>
      <c r="G58" s="260"/>
      <c r="H58" s="260"/>
      <c r="I58" s="260"/>
      <c r="J58" s="260"/>
      <c r="K58" s="260"/>
      <c r="L58" s="260"/>
      <c r="T58" s="260"/>
      <c r="U58" s="260"/>
      <c r="V58" s="260"/>
      <c r="W58" s="260"/>
      <c r="X58" s="260"/>
    </row>
    <row r="59" spans="1:25">
      <c r="L59" s="260"/>
      <c r="T59" s="260"/>
      <c r="U59" s="260"/>
      <c r="V59" s="260"/>
      <c r="W59" s="260"/>
      <c r="X59" s="260"/>
    </row>
    <row r="60" spans="1:25">
      <c r="L60" s="260"/>
      <c r="T60" s="260"/>
      <c r="U60" s="260"/>
      <c r="V60" s="260"/>
      <c r="W60" s="260"/>
      <c r="X60" s="260"/>
    </row>
  </sheetData>
  <phoneticPr fontId="1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1288-E685-434F-B1D3-7BA45C907225}">
  <sheetPr>
    <tabColor theme="9"/>
  </sheetPr>
  <dimension ref="A1:X46"/>
  <sheetViews>
    <sheetView topLeftCell="D1" zoomScale="150" workbookViewId="0">
      <selection activeCell="K19" sqref="K19"/>
    </sheetView>
  </sheetViews>
  <sheetFormatPr baseColWidth="10" defaultRowHeight="16"/>
  <cols>
    <col min="1" max="1" width="3.6640625" customWidth="1"/>
    <col min="3" max="3" width="18" bestFit="1" customWidth="1"/>
    <col min="4" max="4" width="19.33203125" bestFit="1" customWidth="1"/>
    <col min="5" max="5" width="18" bestFit="1" customWidth="1"/>
    <col min="6" max="6" width="16.33203125" hidden="1" customWidth="1"/>
    <col min="7" max="7" width="11.5" style="443" bestFit="1" customWidth="1"/>
    <col min="8" max="8" width="11.5" bestFit="1" customWidth="1"/>
    <col min="11" max="11" width="77.33203125" bestFit="1" customWidth="1"/>
    <col min="14" max="14" width="37.83203125" customWidth="1"/>
  </cols>
  <sheetData>
    <row r="1" spans="1:24" ht="30">
      <c r="A1" s="278" t="s">
        <v>1908</v>
      </c>
      <c r="B1" s="311"/>
      <c r="C1" s="311"/>
      <c r="D1" s="311"/>
      <c r="E1" s="311"/>
      <c r="F1" s="311"/>
      <c r="G1" s="365"/>
      <c r="H1" s="311"/>
      <c r="I1" s="311"/>
      <c r="J1" s="311"/>
      <c r="K1" s="311"/>
      <c r="L1" s="311"/>
      <c r="M1" s="311"/>
      <c r="N1" s="311"/>
      <c r="O1" s="311"/>
      <c r="P1" s="311"/>
      <c r="Q1" s="311"/>
      <c r="R1" s="311"/>
      <c r="S1" s="311"/>
      <c r="T1" s="311"/>
      <c r="U1" s="311"/>
      <c r="V1" s="311"/>
      <c r="W1" s="311"/>
      <c r="X1" s="311"/>
    </row>
    <row r="2" spans="1:24" ht="15" customHeight="1">
      <c r="A2" s="278"/>
      <c r="B2" s="311"/>
      <c r="C2" s="311"/>
      <c r="D2" s="311"/>
      <c r="E2" s="311"/>
      <c r="F2" s="311"/>
      <c r="G2" s="365"/>
      <c r="H2" s="311"/>
      <c r="I2" s="311"/>
      <c r="J2" s="311"/>
      <c r="K2" s="311"/>
      <c r="L2" s="311"/>
      <c r="M2" s="311"/>
      <c r="N2" s="311"/>
      <c r="O2" s="311"/>
      <c r="P2" s="311"/>
      <c r="Q2" s="311"/>
      <c r="R2" s="311"/>
      <c r="S2" s="311"/>
      <c r="T2" s="311"/>
      <c r="U2" s="311"/>
      <c r="V2" s="311"/>
      <c r="W2" s="311"/>
      <c r="X2" s="311"/>
    </row>
    <row r="3" spans="1:24">
      <c r="A3" s="311"/>
      <c r="B3" s="261" t="s">
        <v>1075</v>
      </c>
      <c r="C3" s="262"/>
      <c r="D3" s="262"/>
      <c r="E3" s="262"/>
      <c r="F3" s="262"/>
      <c r="G3" s="445"/>
      <c r="H3" s="423"/>
      <c r="I3" s="262"/>
      <c r="J3" s="262"/>
      <c r="K3" s="262"/>
      <c r="L3" s="311"/>
      <c r="M3" s="311"/>
      <c r="N3" s="311"/>
      <c r="O3" s="311"/>
      <c r="P3" s="311"/>
      <c r="Q3" s="311"/>
      <c r="R3" s="311"/>
      <c r="S3" s="311"/>
      <c r="T3" s="311"/>
      <c r="U3" s="311"/>
      <c r="V3" s="311"/>
      <c r="W3" s="311"/>
      <c r="X3" s="311"/>
    </row>
    <row r="4" spans="1:24">
      <c r="A4" s="311"/>
      <c r="B4" s="263"/>
      <c r="C4" s="264"/>
      <c r="D4" s="264" t="s">
        <v>1074</v>
      </c>
      <c r="E4" s="264" t="s">
        <v>1073</v>
      </c>
      <c r="F4" s="264" t="s">
        <v>39</v>
      </c>
      <c r="G4" s="444" t="s">
        <v>1768</v>
      </c>
      <c r="H4" s="261" t="s">
        <v>1072</v>
      </c>
      <c r="I4" s="264" t="s">
        <v>1071</v>
      </c>
      <c r="J4" s="264" t="s">
        <v>1070</v>
      </c>
      <c r="K4" s="266" t="s">
        <v>1069</v>
      </c>
      <c r="L4" s="311"/>
      <c r="M4" s="334" t="s">
        <v>1068</v>
      </c>
      <c r="N4" s="431"/>
      <c r="O4" s="431"/>
      <c r="P4" s="431"/>
      <c r="Q4" s="431"/>
      <c r="R4" s="431"/>
      <c r="S4" s="431"/>
      <c r="T4" s="431"/>
      <c r="U4" s="431"/>
      <c r="V4" s="431"/>
      <c r="W4" s="446"/>
      <c r="X4" s="311"/>
    </row>
    <row r="5" spans="1:24">
      <c r="A5" s="311"/>
      <c r="B5" s="311"/>
      <c r="C5" s="311" t="s">
        <v>1887</v>
      </c>
      <c r="D5" s="311" t="s">
        <v>1888</v>
      </c>
      <c r="E5" s="311" t="s">
        <v>1893</v>
      </c>
      <c r="F5" s="259" t="s">
        <v>1228</v>
      </c>
      <c r="G5" s="270">
        <v>0</v>
      </c>
      <c r="H5" s="315">
        <f>O14</f>
        <v>0.28333333333333321</v>
      </c>
      <c r="I5" s="259" t="s">
        <v>1899</v>
      </c>
      <c r="J5" s="311" t="s">
        <v>1104</v>
      </c>
      <c r="K5" s="311" t="s">
        <v>2223</v>
      </c>
      <c r="L5" s="311"/>
      <c r="M5" s="447"/>
      <c r="N5" s="448"/>
      <c r="O5" s="448"/>
      <c r="P5" s="448"/>
      <c r="Q5" s="448"/>
      <c r="R5" s="448"/>
      <c r="S5" s="448"/>
      <c r="T5" s="448"/>
      <c r="U5" s="448"/>
      <c r="V5" s="448"/>
      <c r="W5" s="449"/>
      <c r="X5" s="311"/>
    </row>
    <row r="6" spans="1:24">
      <c r="A6" s="311"/>
      <c r="B6" s="311"/>
      <c r="C6" s="311"/>
      <c r="D6" s="311" t="s">
        <v>1886</v>
      </c>
      <c r="E6" s="311" t="s">
        <v>1876</v>
      </c>
      <c r="F6" s="311" t="s">
        <v>896</v>
      </c>
      <c r="G6" s="365">
        <v>2750</v>
      </c>
      <c r="H6" s="317">
        <f>'Scenario - Elektriciteit'!U11</f>
        <v>3381.2689595622214</v>
      </c>
      <c r="I6" s="259" t="s">
        <v>1230</v>
      </c>
      <c r="J6" s="311"/>
      <c r="K6" s="311" t="s">
        <v>2070</v>
      </c>
      <c r="L6" s="311"/>
      <c r="M6" s="358" t="s">
        <v>1104</v>
      </c>
      <c r="N6" s="350" t="s">
        <v>2711</v>
      </c>
      <c r="O6" s="350"/>
      <c r="P6" s="350"/>
      <c r="Q6" s="350"/>
      <c r="R6" s="350"/>
      <c r="S6" s="350"/>
      <c r="T6" s="350"/>
      <c r="U6" s="350"/>
      <c r="V6" s="350"/>
      <c r="W6" s="351"/>
      <c r="X6" s="311"/>
    </row>
    <row r="7" spans="1:24">
      <c r="A7" s="311"/>
      <c r="B7" s="311"/>
      <c r="C7" s="311"/>
      <c r="D7" s="311"/>
      <c r="E7" s="311" t="s">
        <v>1889</v>
      </c>
      <c r="F7" s="311" t="s">
        <v>1231</v>
      </c>
      <c r="G7" s="365">
        <v>2750</v>
      </c>
      <c r="H7" s="317">
        <f>H6</f>
        <v>3381.2689595622214</v>
      </c>
      <c r="I7" s="259" t="s">
        <v>1230</v>
      </c>
      <c r="J7" s="311"/>
      <c r="K7" s="311" t="s">
        <v>1904</v>
      </c>
      <c r="L7" s="311"/>
      <c r="M7" s="450"/>
      <c r="N7" s="350" t="s">
        <v>1917</v>
      </c>
      <c r="O7" s="350">
        <v>11</v>
      </c>
      <c r="P7" s="350" t="s">
        <v>1229</v>
      </c>
      <c r="Q7" s="350" t="s">
        <v>1918</v>
      </c>
      <c r="R7" s="350"/>
      <c r="S7" s="350"/>
      <c r="T7" s="350"/>
      <c r="U7" s="350"/>
      <c r="V7" s="350"/>
      <c r="W7" s="351"/>
      <c r="X7" s="311"/>
    </row>
    <row r="8" spans="1:24">
      <c r="A8" s="311"/>
      <c r="B8" s="311"/>
      <c r="C8" s="311"/>
      <c r="D8" s="311"/>
      <c r="E8" s="311" t="s">
        <v>1877</v>
      </c>
      <c r="F8" s="311" t="s">
        <v>897</v>
      </c>
      <c r="G8" s="365">
        <v>4050</v>
      </c>
      <c r="H8" s="317">
        <f>'Scenario - Elektriciteit'!U12</f>
        <v>4220.7652002935856</v>
      </c>
      <c r="I8" s="259" t="s">
        <v>1230</v>
      </c>
      <c r="J8" s="311"/>
      <c r="K8" s="311" t="s">
        <v>1904</v>
      </c>
      <c r="L8" s="311"/>
      <c r="M8" s="357"/>
      <c r="N8" s="350"/>
      <c r="O8" s="350"/>
      <c r="P8" s="350"/>
      <c r="Q8" s="350"/>
      <c r="R8" s="350"/>
      <c r="S8" s="350"/>
      <c r="T8" s="350"/>
      <c r="U8" s="350"/>
      <c r="V8" s="350"/>
      <c r="W8" s="351"/>
      <c r="X8" s="311"/>
    </row>
    <row r="9" spans="1:24">
      <c r="A9" s="311"/>
      <c r="B9" s="311"/>
      <c r="C9" s="311"/>
      <c r="D9" s="311"/>
      <c r="E9" s="311" t="s">
        <v>1890</v>
      </c>
      <c r="F9" s="311" t="s">
        <v>898</v>
      </c>
      <c r="G9" s="365">
        <v>950</v>
      </c>
      <c r="H9" s="317">
        <f>'Scenario - Elektriciteit'!T22</f>
        <v>916.70458883558115</v>
      </c>
      <c r="I9" s="259" t="s">
        <v>1230</v>
      </c>
      <c r="J9" s="311"/>
      <c r="K9" s="311" t="s">
        <v>1904</v>
      </c>
      <c r="L9" s="311"/>
      <c r="M9" s="357"/>
      <c r="N9" s="350" t="s">
        <v>1920</v>
      </c>
      <c r="O9" s="384">
        <f>11.2</f>
        <v>11.2</v>
      </c>
      <c r="P9" s="350" t="s">
        <v>1229</v>
      </c>
      <c r="Q9" s="350"/>
      <c r="R9" s="350"/>
      <c r="S9" s="350"/>
      <c r="T9" s="350"/>
      <c r="U9" s="350"/>
      <c r="V9" s="350"/>
      <c r="W9" s="351"/>
      <c r="X9" s="311"/>
    </row>
    <row r="10" spans="1:24">
      <c r="A10" s="311"/>
      <c r="B10" s="311"/>
      <c r="C10" s="311"/>
      <c r="D10" s="311"/>
      <c r="E10" s="311" t="s">
        <v>1890</v>
      </c>
      <c r="F10" s="311" t="s">
        <v>1218</v>
      </c>
      <c r="G10" s="365">
        <v>17</v>
      </c>
      <c r="H10" s="317">
        <v>21.9</v>
      </c>
      <c r="I10" s="259" t="s">
        <v>928</v>
      </c>
      <c r="J10" s="311"/>
      <c r="K10" s="311" t="s">
        <v>1916</v>
      </c>
      <c r="L10" s="311"/>
      <c r="M10" s="357"/>
      <c r="N10" s="350" t="s">
        <v>1921</v>
      </c>
      <c r="O10" s="350">
        <v>12.5</v>
      </c>
      <c r="P10" s="350" t="s">
        <v>1229</v>
      </c>
      <c r="Q10" s="350"/>
      <c r="R10" s="350"/>
      <c r="S10" s="350"/>
      <c r="T10" s="350"/>
      <c r="U10" s="350"/>
      <c r="V10" s="350"/>
      <c r="W10" s="351"/>
      <c r="X10" s="311"/>
    </row>
    <row r="11" spans="1:24">
      <c r="A11" s="311"/>
      <c r="B11" s="311"/>
      <c r="C11" s="311"/>
      <c r="D11" s="311"/>
      <c r="E11" s="311"/>
      <c r="F11" s="311"/>
      <c r="G11" s="365"/>
      <c r="H11" s="311"/>
      <c r="I11" s="311"/>
      <c r="J11" s="311"/>
      <c r="K11" s="311"/>
      <c r="L11" s="311"/>
      <c r="M11" s="357"/>
      <c r="N11" s="350"/>
      <c r="O11" s="350"/>
      <c r="P11" s="350"/>
      <c r="Q11" s="350"/>
      <c r="R11" s="350"/>
      <c r="S11" s="350"/>
      <c r="T11" s="350"/>
      <c r="U11" s="350"/>
      <c r="V11" s="350"/>
      <c r="W11" s="351"/>
      <c r="X11" s="311"/>
    </row>
    <row r="12" spans="1:24">
      <c r="A12" s="311"/>
      <c r="B12" s="311"/>
      <c r="C12" s="311"/>
      <c r="D12" s="311"/>
      <c r="E12" s="311"/>
      <c r="F12" s="311"/>
      <c r="G12" s="365"/>
      <c r="H12" s="311"/>
      <c r="I12" s="311"/>
      <c r="J12" s="321"/>
      <c r="K12" s="311"/>
      <c r="L12" s="311"/>
      <c r="M12" s="357"/>
      <c r="N12" s="350" t="s">
        <v>1922</v>
      </c>
      <c r="O12" s="384">
        <f>(O9-O7)/30*10</f>
        <v>6.666666666666643E-2</v>
      </c>
      <c r="P12" s="350" t="s">
        <v>1229</v>
      </c>
      <c r="Q12" s="350"/>
      <c r="R12" s="350"/>
      <c r="S12" s="350"/>
      <c r="T12" s="350"/>
      <c r="U12" s="350"/>
      <c r="V12" s="350"/>
      <c r="W12" s="351"/>
      <c r="X12" s="311"/>
    </row>
    <row r="13" spans="1:24">
      <c r="A13" s="311"/>
      <c r="B13" s="311"/>
      <c r="C13" s="311"/>
      <c r="D13" s="311"/>
      <c r="E13" s="311"/>
      <c r="F13" s="311"/>
      <c r="G13" s="365"/>
      <c r="H13" s="311"/>
      <c r="I13" s="311"/>
      <c r="J13" s="311"/>
      <c r="K13" s="311"/>
      <c r="L13" s="311"/>
      <c r="M13" s="357"/>
      <c r="N13" s="350" t="s">
        <v>1923</v>
      </c>
      <c r="O13" s="350">
        <f>(O10-O7)/30*10</f>
        <v>0.5</v>
      </c>
      <c r="P13" s="350" t="s">
        <v>1229</v>
      </c>
      <c r="Q13" s="350"/>
      <c r="R13" s="350"/>
      <c r="S13" s="350"/>
      <c r="T13" s="350"/>
      <c r="U13" s="350"/>
      <c r="V13" s="350"/>
      <c r="W13" s="351"/>
      <c r="X13" s="311"/>
    </row>
    <row r="14" spans="1:24">
      <c r="A14" s="311"/>
      <c r="B14" s="311"/>
      <c r="C14" s="311"/>
      <c r="D14" s="311"/>
      <c r="E14" s="311"/>
      <c r="F14" s="311"/>
      <c r="G14" s="365"/>
      <c r="H14" s="311"/>
      <c r="I14" s="311"/>
      <c r="J14" s="311"/>
      <c r="K14" s="311"/>
      <c r="L14" s="311"/>
      <c r="M14" s="357"/>
      <c r="N14" s="350" t="s">
        <v>2020</v>
      </c>
      <c r="O14" s="384">
        <f>AVERAGE(O12:O13)</f>
        <v>0.28333333333333321</v>
      </c>
      <c r="P14" s="350"/>
      <c r="Q14" s="350"/>
      <c r="R14" s="350"/>
      <c r="S14" s="350"/>
      <c r="T14" s="350"/>
      <c r="U14" s="350"/>
      <c r="V14" s="350"/>
      <c r="W14" s="351"/>
      <c r="X14" s="311"/>
    </row>
    <row r="15" spans="1:24">
      <c r="A15" s="311"/>
      <c r="B15" s="311"/>
      <c r="C15" s="311"/>
      <c r="D15" s="311"/>
      <c r="E15" s="311"/>
      <c r="F15" s="311"/>
      <c r="G15" s="365"/>
      <c r="H15" s="311"/>
      <c r="I15" s="311"/>
      <c r="J15" s="311"/>
      <c r="K15" s="311"/>
      <c r="L15" s="311"/>
      <c r="M15" s="357"/>
      <c r="N15" s="350"/>
      <c r="O15" s="350"/>
      <c r="P15" s="350"/>
      <c r="Q15" s="350"/>
      <c r="R15" s="350"/>
      <c r="S15" s="350"/>
      <c r="T15" s="350"/>
      <c r="U15" s="350"/>
      <c r="V15" s="350"/>
      <c r="W15" s="351"/>
      <c r="X15" s="311"/>
    </row>
    <row r="16" spans="1:24">
      <c r="A16" s="311"/>
      <c r="B16" s="311"/>
      <c r="C16" s="311"/>
      <c r="D16" s="311"/>
      <c r="E16" s="311"/>
      <c r="F16" s="311"/>
      <c r="G16" s="365"/>
      <c r="H16" s="311"/>
      <c r="I16" s="311"/>
      <c r="J16" s="311"/>
      <c r="K16" s="311"/>
      <c r="L16" s="311"/>
      <c r="M16" s="357"/>
      <c r="N16" s="350"/>
      <c r="O16" s="384"/>
      <c r="P16" s="350"/>
      <c r="Q16" s="350"/>
      <c r="R16" s="350"/>
      <c r="S16" s="350"/>
      <c r="T16" s="350"/>
      <c r="U16" s="350"/>
      <c r="V16" s="350"/>
      <c r="W16" s="351"/>
      <c r="X16" s="311"/>
    </row>
    <row r="17" spans="1:24">
      <c r="A17" s="311"/>
      <c r="B17" s="311"/>
      <c r="C17" s="311"/>
      <c r="D17" s="311"/>
      <c r="E17" s="311"/>
      <c r="F17" s="311"/>
      <c r="G17" s="365"/>
      <c r="H17" s="311"/>
      <c r="I17" s="311"/>
      <c r="J17" s="311"/>
      <c r="K17" s="311"/>
      <c r="L17" s="311"/>
      <c r="M17" s="357"/>
      <c r="N17" s="350"/>
      <c r="O17" s="350"/>
      <c r="P17" s="350"/>
      <c r="Q17" s="350"/>
      <c r="R17" s="350"/>
      <c r="S17" s="350"/>
      <c r="T17" s="350"/>
      <c r="U17" s="350"/>
      <c r="V17" s="350"/>
      <c r="W17" s="351"/>
      <c r="X17" s="311"/>
    </row>
    <row r="18" spans="1:24">
      <c r="A18" s="311"/>
      <c r="B18" s="311"/>
      <c r="C18" s="311"/>
      <c r="D18" s="311"/>
      <c r="E18" s="311"/>
      <c r="F18" s="311"/>
      <c r="G18" s="365"/>
      <c r="H18" s="311"/>
      <c r="I18" s="311"/>
      <c r="J18" s="311"/>
      <c r="K18" s="311"/>
      <c r="L18" s="311"/>
      <c r="M18" s="357"/>
      <c r="N18" s="350"/>
      <c r="O18" s="350"/>
      <c r="P18" s="350"/>
      <c r="Q18" s="350"/>
      <c r="R18" s="350"/>
      <c r="S18" s="350"/>
      <c r="T18" s="350"/>
      <c r="U18" s="350"/>
      <c r="V18" s="350"/>
      <c r="W18" s="351"/>
      <c r="X18" s="311"/>
    </row>
    <row r="19" spans="1:24">
      <c r="A19" s="311"/>
      <c r="B19" s="311"/>
      <c r="C19" s="311"/>
      <c r="D19" s="311"/>
      <c r="E19" s="311"/>
      <c r="F19" s="311"/>
      <c r="G19" s="365"/>
      <c r="H19" s="311"/>
      <c r="I19" s="311"/>
      <c r="J19" s="311"/>
      <c r="K19" s="311"/>
      <c r="L19" s="311"/>
      <c r="M19" s="357"/>
      <c r="N19" s="350"/>
      <c r="O19" s="350"/>
      <c r="P19" s="350"/>
      <c r="Q19" s="350"/>
      <c r="R19" s="350"/>
      <c r="S19" s="350"/>
      <c r="T19" s="350"/>
      <c r="U19" s="350"/>
      <c r="V19" s="350"/>
      <c r="W19" s="351"/>
      <c r="X19" s="311"/>
    </row>
    <row r="20" spans="1:24">
      <c r="A20" s="311"/>
      <c r="B20" s="311"/>
      <c r="C20" s="311"/>
      <c r="D20" s="311"/>
      <c r="E20" s="311"/>
      <c r="F20" s="311"/>
      <c r="G20" s="365"/>
      <c r="H20" s="311"/>
      <c r="I20" s="311"/>
      <c r="J20" s="311"/>
      <c r="K20" s="311"/>
      <c r="L20" s="311"/>
      <c r="M20" s="357"/>
      <c r="N20" s="350"/>
      <c r="O20" s="350"/>
      <c r="P20" s="350"/>
      <c r="Q20" s="350"/>
      <c r="R20" s="350"/>
      <c r="S20" s="350"/>
      <c r="T20" s="350"/>
      <c r="U20" s="350"/>
      <c r="V20" s="350"/>
      <c r="W20" s="351"/>
      <c r="X20" s="311"/>
    </row>
    <row r="21" spans="1:24">
      <c r="A21" s="311"/>
      <c r="B21" s="311"/>
      <c r="C21" s="311"/>
      <c r="D21" s="311"/>
      <c r="E21" s="311"/>
      <c r="F21" s="311"/>
      <c r="G21" s="365"/>
      <c r="H21" s="311"/>
      <c r="I21" s="311"/>
      <c r="J21" s="311"/>
      <c r="K21" s="311"/>
      <c r="L21" s="311"/>
      <c r="M21" s="357"/>
      <c r="N21" s="350"/>
      <c r="O21" s="350"/>
      <c r="P21" s="350"/>
      <c r="Q21" s="350"/>
      <c r="R21" s="350"/>
      <c r="S21" s="350"/>
      <c r="T21" s="350"/>
      <c r="U21" s="350"/>
      <c r="V21" s="350"/>
      <c r="W21" s="351"/>
      <c r="X21" s="311"/>
    </row>
    <row r="22" spans="1:24">
      <c r="A22" s="311"/>
      <c r="B22" s="311"/>
      <c r="C22" s="311"/>
      <c r="D22" s="311"/>
      <c r="E22" s="311"/>
      <c r="F22" s="311"/>
      <c r="G22" s="365"/>
      <c r="H22" s="311"/>
      <c r="I22" s="311"/>
      <c r="J22" s="311"/>
      <c r="K22" s="311"/>
      <c r="L22" s="311"/>
      <c r="M22" s="357"/>
      <c r="N22" s="350"/>
      <c r="O22" s="350"/>
      <c r="P22" s="350"/>
      <c r="Q22" s="350"/>
      <c r="R22" s="350"/>
      <c r="S22" s="350"/>
      <c r="T22" s="350"/>
      <c r="U22" s="350"/>
      <c r="V22" s="350"/>
      <c r="W22" s="351"/>
      <c r="X22" s="311"/>
    </row>
    <row r="23" spans="1:24">
      <c r="A23" s="311"/>
      <c r="B23" s="311"/>
      <c r="C23" s="311"/>
      <c r="D23" s="311"/>
      <c r="E23" s="311"/>
      <c r="F23" s="311"/>
      <c r="G23" s="365"/>
      <c r="H23" s="311"/>
      <c r="I23" s="311"/>
      <c r="J23" s="311"/>
      <c r="K23" s="311"/>
      <c r="L23" s="311"/>
      <c r="M23" s="357"/>
      <c r="N23" s="350"/>
      <c r="O23" s="350"/>
      <c r="P23" s="350"/>
      <c r="Q23" s="350"/>
      <c r="R23" s="350"/>
      <c r="S23" s="350"/>
      <c r="T23" s="350"/>
      <c r="U23" s="350"/>
      <c r="V23" s="350"/>
      <c r="W23" s="351"/>
      <c r="X23" s="311"/>
    </row>
    <row r="24" spans="1:24">
      <c r="A24" s="311"/>
      <c r="B24" s="311"/>
      <c r="C24" s="311"/>
      <c r="D24" s="311"/>
      <c r="E24" s="311"/>
      <c r="F24" s="311"/>
      <c r="G24" s="365"/>
      <c r="H24" s="311"/>
      <c r="I24" s="311"/>
      <c r="J24" s="311"/>
      <c r="K24" s="311"/>
      <c r="L24" s="311"/>
      <c r="M24" s="357"/>
      <c r="N24" s="350"/>
      <c r="O24" s="350"/>
      <c r="P24" s="350"/>
      <c r="Q24" s="350"/>
      <c r="R24" s="350"/>
      <c r="S24" s="350"/>
      <c r="T24" s="350"/>
      <c r="U24" s="350"/>
      <c r="V24" s="350"/>
      <c r="W24" s="351"/>
      <c r="X24" s="311"/>
    </row>
    <row r="25" spans="1:24">
      <c r="A25" s="311"/>
      <c r="B25" s="311"/>
      <c r="C25" s="311"/>
      <c r="D25" s="311"/>
      <c r="E25" s="311"/>
      <c r="F25" s="311"/>
      <c r="G25" s="365"/>
      <c r="H25" s="311"/>
      <c r="I25" s="311"/>
      <c r="J25" s="311"/>
      <c r="K25" s="311"/>
      <c r="L25" s="311"/>
      <c r="M25" s="357"/>
      <c r="N25" s="350"/>
      <c r="O25" s="350"/>
      <c r="P25" s="350"/>
      <c r="Q25" s="350"/>
      <c r="R25" s="350"/>
      <c r="S25" s="350"/>
      <c r="T25" s="350"/>
      <c r="U25" s="350"/>
      <c r="V25" s="350"/>
      <c r="W25" s="351"/>
      <c r="X25" s="311"/>
    </row>
    <row r="26" spans="1:24">
      <c r="A26" s="311"/>
      <c r="B26" s="311"/>
      <c r="C26" s="311"/>
      <c r="D26" s="311"/>
      <c r="E26" s="311"/>
      <c r="F26" s="311"/>
      <c r="G26" s="365"/>
      <c r="H26" s="311"/>
      <c r="I26" s="311"/>
      <c r="J26" s="311"/>
      <c r="K26" s="311"/>
      <c r="L26" s="311"/>
      <c r="M26" s="357"/>
      <c r="N26" s="350"/>
      <c r="O26" s="350"/>
      <c r="P26" s="350"/>
      <c r="Q26" s="350" t="s">
        <v>1919</v>
      </c>
      <c r="R26" s="350"/>
      <c r="S26" s="350"/>
      <c r="T26" s="350"/>
      <c r="U26" s="350"/>
      <c r="V26" s="350"/>
      <c r="W26" s="351"/>
      <c r="X26" s="311"/>
    </row>
    <row r="27" spans="1:24">
      <c r="A27" s="311"/>
      <c r="B27" s="311"/>
      <c r="C27" s="311"/>
      <c r="D27" s="311"/>
      <c r="E27" s="311"/>
      <c r="F27" s="311"/>
      <c r="G27" s="365"/>
      <c r="H27" s="311"/>
      <c r="I27" s="311"/>
      <c r="J27" s="311"/>
      <c r="K27" s="311"/>
      <c r="L27" s="311"/>
      <c r="M27" s="357"/>
      <c r="N27" s="350"/>
      <c r="O27" s="350"/>
      <c r="P27" s="350"/>
      <c r="Q27" s="350"/>
      <c r="R27" s="350"/>
      <c r="S27" s="350"/>
      <c r="T27" s="350"/>
      <c r="U27" s="350"/>
      <c r="V27" s="350"/>
      <c r="W27" s="351"/>
      <c r="X27" s="311"/>
    </row>
    <row r="28" spans="1:24">
      <c r="A28" s="311"/>
      <c r="B28" s="311"/>
      <c r="C28" s="311"/>
      <c r="D28" s="311"/>
      <c r="E28" s="311"/>
      <c r="F28" s="311"/>
      <c r="G28" s="365"/>
      <c r="H28" s="311"/>
      <c r="I28" s="311"/>
      <c r="J28" s="311"/>
      <c r="K28" s="311"/>
      <c r="L28" s="311"/>
      <c r="M28" s="357"/>
      <c r="N28" s="350"/>
      <c r="O28" s="350"/>
      <c r="P28" s="350"/>
      <c r="Q28" s="350"/>
      <c r="R28" s="350"/>
      <c r="S28" s="350"/>
      <c r="T28" s="350"/>
      <c r="U28" s="350"/>
      <c r="V28" s="350"/>
      <c r="W28" s="351"/>
      <c r="X28" s="311"/>
    </row>
    <row r="29" spans="1:24">
      <c r="A29" s="311"/>
      <c r="B29" s="311"/>
      <c r="C29" s="311"/>
      <c r="D29" s="311"/>
      <c r="E29" s="311"/>
      <c r="F29" s="311"/>
      <c r="G29" s="365"/>
      <c r="H29" s="311"/>
      <c r="I29" s="311"/>
      <c r="J29" s="311"/>
      <c r="K29" s="311"/>
      <c r="L29" s="311"/>
      <c r="M29" s="357"/>
      <c r="N29" s="350"/>
      <c r="O29" s="350"/>
      <c r="P29" s="350"/>
      <c r="Q29" s="350"/>
      <c r="R29" s="350"/>
      <c r="S29" s="350"/>
      <c r="T29" s="350"/>
      <c r="U29" s="350"/>
      <c r="V29" s="350"/>
      <c r="W29" s="351"/>
      <c r="X29" s="311"/>
    </row>
    <row r="30" spans="1:24">
      <c r="A30" s="311"/>
      <c r="B30" s="311"/>
      <c r="C30" s="311"/>
      <c r="D30" s="311"/>
      <c r="E30" s="311"/>
      <c r="F30" s="311"/>
      <c r="G30" s="365"/>
      <c r="H30" s="311"/>
      <c r="I30" s="311"/>
      <c r="J30" s="311"/>
      <c r="K30" s="311"/>
      <c r="L30" s="311"/>
      <c r="M30" s="357"/>
      <c r="N30" s="350"/>
      <c r="O30" s="350"/>
      <c r="P30" s="350"/>
      <c r="Q30" s="350"/>
      <c r="R30" s="350"/>
      <c r="S30" s="350"/>
      <c r="T30" s="350"/>
      <c r="U30" s="350"/>
      <c r="V30" s="350"/>
      <c r="W30" s="351"/>
      <c r="X30" s="311"/>
    </row>
    <row r="31" spans="1:24">
      <c r="A31" s="311"/>
      <c r="B31" s="311"/>
      <c r="C31" s="311"/>
      <c r="D31" s="311"/>
      <c r="E31" s="311"/>
      <c r="F31" s="311"/>
      <c r="G31" s="365"/>
      <c r="H31" s="311"/>
      <c r="I31" s="311"/>
      <c r="J31" s="311"/>
      <c r="K31" s="311"/>
      <c r="L31" s="311"/>
      <c r="M31" s="357"/>
      <c r="N31" s="350"/>
      <c r="O31" s="350"/>
      <c r="P31" s="350"/>
      <c r="Q31" s="350"/>
      <c r="R31" s="350"/>
      <c r="S31" s="350"/>
      <c r="T31" s="350"/>
      <c r="U31" s="350"/>
      <c r="V31" s="350"/>
      <c r="W31" s="351"/>
      <c r="X31" s="311"/>
    </row>
    <row r="32" spans="1:24">
      <c r="A32" s="311"/>
      <c r="B32" s="311"/>
      <c r="C32" s="311"/>
      <c r="D32" s="311"/>
      <c r="E32" s="311"/>
      <c r="F32" s="311"/>
      <c r="G32" s="365"/>
      <c r="H32" s="311"/>
      <c r="I32" s="311"/>
      <c r="J32" s="311"/>
      <c r="K32" s="311"/>
      <c r="L32" s="311"/>
      <c r="M32" s="357"/>
      <c r="N32" s="350"/>
      <c r="O32" s="350"/>
      <c r="P32" s="350"/>
      <c r="Q32" s="350" t="s">
        <v>1924</v>
      </c>
      <c r="R32" s="350"/>
      <c r="S32" s="350"/>
      <c r="T32" s="350"/>
      <c r="U32" s="350"/>
      <c r="V32" s="350"/>
      <c r="W32" s="351"/>
      <c r="X32" s="311"/>
    </row>
    <row r="33" spans="1:24">
      <c r="A33" s="311"/>
      <c r="B33" s="311"/>
      <c r="C33" s="311"/>
      <c r="D33" s="311"/>
      <c r="E33" s="311"/>
      <c r="F33" s="311"/>
      <c r="G33" s="365"/>
      <c r="H33" s="311"/>
      <c r="I33" s="311"/>
      <c r="J33" s="311"/>
      <c r="K33" s="311"/>
      <c r="L33" s="311"/>
      <c r="M33" s="357"/>
      <c r="N33" s="350"/>
      <c r="O33" s="350"/>
      <c r="P33" s="350"/>
      <c r="Q33" s="350"/>
      <c r="R33" s="350"/>
      <c r="S33" s="350"/>
      <c r="T33" s="350"/>
      <c r="U33" s="350"/>
      <c r="V33" s="350"/>
      <c r="W33" s="351"/>
      <c r="X33" s="311"/>
    </row>
    <row r="34" spans="1:24">
      <c r="A34" s="311"/>
      <c r="B34" s="311"/>
      <c r="C34" s="311"/>
      <c r="D34" s="311"/>
      <c r="E34" s="311"/>
      <c r="F34" s="311"/>
      <c r="G34" s="365"/>
      <c r="H34" s="311"/>
      <c r="I34" s="311"/>
      <c r="J34" s="311"/>
      <c r="K34" s="311"/>
      <c r="L34" s="311"/>
      <c r="M34" s="358" t="s">
        <v>1061</v>
      </c>
      <c r="N34" s="350" t="s">
        <v>2528</v>
      </c>
      <c r="O34" s="350"/>
      <c r="P34" s="350"/>
      <c r="Q34" s="350"/>
      <c r="R34" s="350"/>
      <c r="S34" s="350"/>
      <c r="T34" s="350"/>
      <c r="U34" s="350"/>
      <c r="V34" s="350"/>
      <c r="W34" s="351"/>
      <c r="X34" s="311"/>
    </row>
    <row r="35" spans="1:24">
      <c r="A35" s="311"/>
      <c r="B35" s="311"/>
      <c r="C35" s="311"/>
      <c r="D35" s="311"/>
      <c r="E35" s="311"/>
      <c r="F35" s="311"/>
      <c r="G35" s="365"/>
      <c r="H35" s="311"/>
      <c r="I35" s="311"/>
      <c r="J35" s="311"/>
      <c r="K35" s="311"/>
      <c r="L35" s="311"/>
      <c r="M35" s="357"/>
      <c r="N35" s="350"/>
      <c r="O35" s="350"/>
      <c r="P35" s="350"/>
      <c r="Q35" s="350"/>
      <c r="R35" s="350"/>
      <c r="S35" s="350"/>
      <c r="T35" s="350"/>
      <c r="U35" s="350"/>
      <c r="V35" s="350"/>
      <c r="W35" s="351"/>
      <c r="X35" s="311"/>
    </row>
    <row r="36" spans="1:24">
      <c r="A36" s="311"/>
      <c r="B36" s="311"/>
      <c r="C36" s="311"/>
      <c r="D36" s="311"/>
      <c r="E36" s="311"/>
      <c r="F36" s="311"/>
      <c r="G36" s="365"/>
      <c r="H36" s="311"/>
      <c r="I36" s="311"/>
      <c r="J36" s="311"/>
      <c r="K36" s="311"/>
      <c r="L36" s="311"/>
      <c r="M36" s="357"/>
      <c r="N36" s="350" t="s">
        <v>2444</v>
      </c>
      <c r="O36" s="350">
        <f>0.5*1000</f>
        <v>500</v>
      </c>
      <c r="P36" s="350"/>
      <c r="Q36" s="350"/>
      <c r="R36" s="350"/>
      <c r="S36" s="350"/>
      <c r="T36" s="350"/>
      <c r="U36" s="350"/>
      <c r="V36" s="350"/>
      <c r="W36" s="351"/>
      <c r="X36" s="311"/>
    </row>
    <row r="37" spans="1:24">
      <c r="A37" s="311"/>
      <c r="B37" s="311"/>
      <c r="C37" s="311"/>
      <c r="D37" s="311"/>
      <c r="E37" s="311"/>
      <c r="F37" s="311"/>
      <c r="G37" s="365"/>
      <c r="H37" s="311"/>
      <c r="I37" s="311"/>
      <c r="J37" s="311"/>
      <c r="K37" s="311"/>
      <c r="L37" s="311"/>
      <c r="M37" s="357"/>
      <c r="N37" s="350"/>
      <c r="O37" s="350"/>
      <c r="P37" s="350"/>
      <c r="Q37" s="350"/>
      <c r="R37" s="350"/>
      <c r="S37" s="350"/>
      <c r="T37" s="350"/>
      <c r="U37" s="350"/>
      <c r="V37" s="350"/>
      <c r="W37" s="351"/>
      <c r="X37" s="311"/>
    </row>
    <row r="38" spans="1:24">
      <c r="A38" s="311"/>
      <c r="B38" s="311"/>
      <c r="C38" s="311"/>
      <c r="D38" s="311"/>
      <c r="E38" s="311"/>
      <c r="F38" s="311"/>
      <c r="G38" s="365"/>
      <c r="H38" s="311"/>
      <c r="I38" s="311"/>
      <c r="J38" s="311"/>
      <c r="K38" s="311"/>
      <c r="L38" s="311"/>
      <c r="M38" s="357"/>
      <c r="N38" s="350"/>
      <c r="O38" s="350"/>
      <c r="P38" s="350"/>
      <c r="Q38" s="350"/>
      <c r="R38" s="350"/>
      <c r="S38" s="350"/>
      <c r="T38" s="350"/>
      <c r="U38" s="350"/>
      <c r="V38" s="350"/>
      <c r="W38" s="351"/>
      <c r="X38" s="311"/>
    </row>
    <row r="39" spans="1:24">
      <c r="A39" s="311"/>
      <c r="B39" s="311"/>
      <c r="C39" s="311"/>
      <c r="D39" s="311"/>
      <c r="E39" s="311"/>
      <c r="F39" s="311"/>
      <c r="G39" s="365"/>
      <c r="H39" s="311"/>
      <c r="I39" s="311"/>
      <c r="J39" s="311"/>
      <c r="K39" s="311"/>
      <c r="L39" s="311"/>
      <c r="M39" s="359"/>
      <c r="N39" s="360"/>
      <c r="O39" s="360"/>
      <c r="P39" s="360"/>
      <c r="Q39" s="360"/>
      <c r="R39" s="360"/>
      <c r="S39" s="360"/>
      <c r="T39" s="360"/>
      <c r="U39" s="360"/>
      <c r="V39" s="360"/>
      <c r="W39" s="361"/>
      <c r="X39" s="311"/>
    </row>
    <row r="40" spans="1:24">
      <c r="A40" s="311"/>
      <c r="B40" s="311"/>
      <c r="C40" s="311"/>
      <c r="D40" s="311"/>
      <c r="E40" s="311"/>
      <c r="F40" s="311"/>
      <c r="G40" s="365"/>
      <c r="H40" s="311"/>
      <c r="I40" s="311"/>
      <c r="J40" s="311"/>
      <c r="K40" s="311"/>
      <c r="L40" s="311"/>
      <c r="M40" s="311"/>
      <c r="N40" s="311"/>
      <c r="O40" s="311"/>
      <c r="P40" s="311"/>
      <c r="Q40" s="311"/>
      <c r="R40" s="311"/>
      <c r="S40" s="311"/>
      <c r="T40" s="311"/>
      <c r="U40" s="311"/>
      <c r="V40" s="311"/>
      <c r="W40" s="311"/>
      <c r="X40" s="311"/>
    </row>
    <row r="41" spans="1:24">
      <c r="A41" s="311"/>
      <c r="B41" s="311"/>
      <c r="C41" s="311"/>
      <c r="D41" s="311"/>
      <c r="E41" s="311"/>
      <c r="F41" s="311"/>
      <c r="G41" s="365"/>
      <c r="H41" s="311"/>
      <c r="I41" s="311"/>
      <c r="J41" s="311"/>
      <c r="K41" s="311"/>
      <c r="L41" s="311"/>
      <c r="M41" s="311"/>
      <c r="N41" s="311"/>
      <c r="O41" s="311"/>
      <c r="P41" s="311"/>
      <c r="Q41" s="311"/>
      <c r="R41" s="311"/>
      <c r="S41" s="311"/>
      <c r="T41" s="311"/>
      <c r="U41" s="311"/>
      <c r="V41" s="311"/>
      <c r="W41" s="311"/>
      <c r="X41" s="311"/>
    </row>
    <row r="42" spans="1:24">
      <c r="A42" s="311"/>
      <c r="B42" s="311"/>
      <c r="C42" s="311"/>
      <c r="D42" s="311"/>
      <c r="E42" s="311"/>
      <c r="F42" s="311"/>
      <c r="G42" s="365"/>
      <c r="H42" s="311"/>
      <c r="I42" s="311"/>
      <c r="J42" s="311"/>
      <c r="K42" s="311"/>
      <c r="L42" s="311"/>
      <c r="M42" s="311"/>
      <c r="N42" s="311"/>
      <c r="O42" s="311"/>
      <c r="P42" s="311"/>
      <c r="Q42" s="311"/>
      <c r="R42" s="311"/>
      <c r="S42" s="311"/>
      <c r="T42" s="311"/>
      <c r="U42" s="311"/>
      <c r="V42" s="311"/>
      <c r="W42" s="311"/>
      <c r="X42" s="311"/>
    </row>
    <row r="43" spans="1:24">
      <c r="A43" s="311"/>
      <c r="B43" s="311"/>
      <c r="C43" s="311"/>
      <c r="D43" s="311"/>
      <c r="E43" s="311"/>
      <c r="F43" s="311"/>
      <c r="G43" s="365"/>
      <c r="H43" s="311"/>
      <c r="I43" s="311"/>
      <c r="J43" s="311"/>
      <c r="K43" s="311"/>
      <c r="L43" s="311"/>
      <c r="M43" s="311"/>
      <c r="N43" s="311"/>
      <c r="O43" s="311"/>
      <c r="P43" s="311"/>
      <c r="Q43" s="311"/>
      <c r="R43" s="311"/>
      <c r="S43" s="311"/>
      <c r="T43" s="311"/>
      <c r="U43" s="311"/>
      <c r="V43" s="311"/>
      <c r="W43" s="311"/>
      <c r="X43" s="311"/>
    </row>
    <row r="44" spans="1:24">
      <c r="A44" s="311"/>
      <c r="B44" s="311"/>
      <c r="C44" s="311"/>
      <c r="D44" s="311"/>
      <c r="E44" s="311"/>
      <c r="F44" s="311"/>
      <c r="G44" s="365"/>
      <c r="H44" s="311"/>
      <c r="I44" s="311"/>
      <c r="J44" s="311"/>
      <c r="K44" s="311"/>
      <c r="L44" s="311"/>
      <c r="M44" s="311"/>
      <c r="N44" s="311"/>
      <c r="O44" s="311"/>
      <c r="P44" s="311"/>
      <c r="Q44" s="311"/>
      <c r="R44" s="311"/>
      <c r="S44" s="311"/>
      <c r="T44" s="311"/>
      <c r="U44" s="311"/>
      <c r="V44" s="311"/>
      <c r="W44" s="311"/>
      <c r="X44" s="311"/>
    </row>
    <row r="45" spans="1:24">
      <c r="A45" s="311"/>
      <c r="B45" s="311"/>
      <c r="C45" s="311"/>
      <c r="D45" s="311"/>
      <c r="E45" s="311"/>
      <c r="F45" s="311"/>
      <c r="G45" s="365"/>
      <c r="H45" s="311"/>
      <c r="I45" s="311"/>
      <c r="J45" s="311"/>
      <c r="K45" s="311"/>
      <c r="L45" s="311"/>
      <c r="M45" s="311"/>
      <c r="N45" s="311"/>
      <c r="O45" s="311"/>
      <c r="P45" s="311"/>
      <c r="Q45" s="311"/>
      <c r="R45" s="311"/>
      <c r="S45" s="311"/>
      <c r="T45" s="311"/>
      <c r="U45" s="311"/>
      <c r="V45" s="311"/>
      <c r="W45" s="311"/>
      <c r="X45" s="311"/>
    </row>
    <row r="46" spans="1:24">
      <c r="A46" s="311"/>
      <c r="B46" s="311"/>
      <c r="C46" s="311"/>
      <c r="D46" s="311"/>
      <c r="E46" s="311"/>
      <c r="F46" s="311"/>
      <c r="G46" s="365"/>
      <c r="H46" s="311"/>
      <c r="I46" s="311"/>
      <c r="J46" s="311"/>
      <c r="K46" s="311"/>
      <c r="L46" s="311"/>
      <c r="M46" s="311"/>
      <c r="N46" s="311"/>
      <c r="O46" s="311"/>
      <c r="P46" s="311"/>
      <c r="Q46" s="311"/>
      <c r="R46" s="311"/>
      <c r="S46" s="311"/>
      <c r="T46" s="311"/>
      <c r="U46" s="311"/>
      <c r="V46" s="311"/>
      <c r="W46" s="311"/>
      <c r="X46" s="311"/>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22B33-7A56-BF44-8F9E-B1BAECE5C132}">
  <sheetPr>
    <tabColor theme="7"/>
  </sheetPr>
  <dimension ref="A1:T60"/>
  <sheetViews>
    <sheetView workbookViewId="0"/>
  </sheetViews>
  <sheetFormatPr baseColWidth="10" defaultRowHeight="16"/>
  <cols>
    <col min="1" max="1" width="63.5" customWidth="1"/>
    <col min="2" max="4" width="13.6640625" customWidth="1"/>
    <col min="5" max="5" width="17.1640625" customWidth="1"/>
    <col min="6" max="6" width="13.6640625" customWidth="1"/>
    <col min="7" max="7" width="14.83203125" customWidth="1"/>
    <col min="8" max="10" width="13.6640625" customWidth="1"/>
    <col min="11" max="13" width="14.83203125" customWidth="1"/>
    <col min="14" max="14" width="2" customWidth="1"/>
    <col min="15" max="20" width="12.5" customWidth="1"/>
    <col min="21" max="1024" width="10.6640625" customWidth="1"/>
  </cols>
  <sheetData>
    <row r="1" spans="1:20" ht="15" customHeight="1">
      <c r="A1" s="1" t="s">
        <v>1687</v>
      </c>
      <c r="B1" s="72" t="s">
        <v>858</v>
      </c>
      <c r="C1" s="1" t="s">
        <v>0</v>
      </c>
      <c r="N1" s="67"/>
      <c r="O1" s="67"/>
      <c r="P1" s="67"/>
      <c r="Q1" s="67"/>
      <c r="R1" s="67"/>
      <c r="S1" s="67"/>
      <c r="T1" s="67"/>
    </row>
    <row r="2" spans="1:20" ht="15.75" customHeight="1" thickBot="1">
      <c r="A2" s="1"/>
      <c r="B2" s="1"/>
      <c r="C2" s="1"/>
      <c r="N2" s="67"/>
      <c r="O2" s="67"/>
      <c r="P2" s="67"/>
      <c r="Q2" s="67"/>
      <c r="R2" s="67"/>
      <c r="S2" s="67"/>
      <c r="T2" s="67"/>
    </row>
    <row r="3" spans="1:20" ht="51">
      <c r="A3" s="73"/>
      <c r="B3" s="74" t="s">
        <v>1688</v>
      </c>
      <c r="C3" s="74" t="s">
        <v>1</v>
      </c>
      <c r="D3" s="74" t="s">
        <v>1689</v>
      </c>
      <c r="E3" s="74" t="s">
        <v>2</v>
      </c>
      <c r="F3" s="74" t="s">
        <v>3</v>
      </c>
      <c r="G3" s="74" t="s">
        <v>4</v>
      </c>
      <c r="H3" s="74" t="s">
        <v>1690</v>
      </c>
      <c r="I3" s="75" t="s">
        <v>1691</v>
      </c>
      <c r="J3" s="74" t="s">
        <v>1692</v>
      </c>
      <c r="K3" s="76" t="s">
        <v>5</v>
      </c>
      <c r="L3" s="77" t="s">
        <v>6</v>
      </c>
      <c r="M3" s="76" t="s">
        <v>7</v>
      </c>
      <c r="N3" s="67"/>
      <c r="O3" s="77" t="s">
        <v>8</v>
      </c>
      <c r="P3" s="74" t="s">
        <v>9</v>
      </c>
      <c r="Q3" s="74" t="s">
        <v>10</v>
      </c>
      <c r="R3" s="74" t="s">
        <v>11</v>
      </c>
      <c r="S3" s="74" t="s">
        <v>12</v>
      </c>
      <c r="T3" s="76" t="s">
        <v>13</v>
      </c>
    </row>
    <row r="4" spans="1:20" ht="18" customHeight="1">
      <c r="A4" s="2" t="s">
        <v>1693</v>
      </c>
      <c r="K4" s="3"/>
      <c r="L4" s="4"/>
      <c r="M4" s="3"/>
      <c r="N4" s="67"/>
      <c r="O4" s="5"/>
      <c r="P4" s="67"/>
      <c r="Q4" s="67"/>
      <c r="R4" s="67"/>
      <c r="S4" s="67"/>
      <c r="T4" s="6"/>
    </row>
    <row r="5" spans="1:20" ht="18" customHeight="1">
      <c r="A5" s="5" t="s">
        <v>1443</v>
      </c>
      <c r="B5" s="7">
        <v>41.3</v>
      </c>
      <c r="C5" s="7">
        <v>47.4</v>
      </c>
      <c r="D5" s="7">
        <v>30.8</v>
      </c>
      <c r="E5" s="7">
        <v>16.600000000000001</v>
      </c>
      <c r="F5" s="7">
        <v>22.5</v>
      </c>
      <c r="G5" s="7">
        <v>15.6</v>
      </c>
      <c r="H5" s="7">
        <v>6.8</v>
      </c>
      <c r="I5" s="7">
        <v>34.6</v>
      </c>
      <c r="J5" s="7">
        <v>7.8</v>
      </c>
      <c r="K5" s="8">
        <v>153.6</v>
      </c>
      <c r="L5" s="9">
        <v>4.4000000000000004</v>
      </c>
      <c r="M5" s="8">
        <v>158</v>
      </c>
      <c r="N5" s="67"/>
      <c r="O5" s="5"/>
      <c r="P5" s="67"/>
      <c r="Q5" s="67"/>
      <c r="R5" s="67"/>
      <c r="S5" s="67"/>
      <c r="T5" s="6"/>
    </row>
    <row r="6" spans="1:20" ht="18" customHeight="1">
      <c r="A6" s="5" t="s">
        <v>1444</v>
      </c>
      <c r="B6" s="7">
        <v>0.1</v>
      </c>
      <c r="C6" s="7">
        <v>4</v>
      </c>
      <c r="D6" s="7">
        <v>0.4</v>
      </c>
      <c r="E6" s="7">
        <v>3.7</v>
      </c>
      <c r="F6" s="7">
        <v>0.4</v>
      </c>
      <c r="G6" s="7">
        <v>0.4</v>
      </c>
      <c r="H6" s="7">
        <v>0</v>
      </c>
      <c r="I6" s="7">
        <v>0.1</v>
      </c>
      <c r="J6" s="7">
        <v>14.6</v>
      </c>
      <c r="K6" s="8">
        <v>19.3</v>
      </c>
      <c r="L6" s="9">
        <v>0</v>
      </c>
      <c r="M6" s="8">
        <v>19.3</v>
      </c>
      <c r="N6" s="67"/>
      <c r="O6" s="5"/>
      <c r="P6" s="67"/>
      <c r="Q6" s="67"/>
      <c r="R6" s="67"/>
      <c r="S6" s="67"/>
      <c r="T6" s="6"/>
    </row>
    <row r="7" spans="1:20" ht="18" customHeight="1">
      <c r="A7" s="5" t="s">
        <v>1445</v>
      </c>
      <c r="B7" s="7">
        <v>0.1</v>
      </c>
      <c r="C7" s="7">
        <v>1.6</v>
      </c>
      <c r="D7" s="7">
        <v>1.2</v>
      </c>
      <c r="E7" s="7">
        <v>0.4</v>
      </c>
      <c r="F7" s="7">
        <v>0.1</v>
      </c>
      <c r="G7" s="7">
        <v>0.1</v>
      </c>
      <c r="H7" s="7">
        <v>0</v>
      </c>
      <c r="I7" s="7">
        <v>0.2</v>
      </c>
      <c r="J7" s="7">
        <v>5</v>
      </c>
      <c r="K7" s="8">
        <v>7</v>
      </c>
      <c r="L7" s="9">
        <v>0.1</v>
      </c>
      <c r="M7" s="8">
        <v>7.1</v>
      </c>
      <c r="N7" s="67"/>
      <c r="O7" s="5"/>
      <c r="P7" s="67"/>
      <c r="Q7" s="67"/>
      <c r="R7" s="67"/>
      <c r="S7" s="67"/>
      <c r="T7" s="6"/>
    </row>
    <row r="8" spans="1:20" ht="15" customHeight="1">
      <c r="A8" s="5" t="s">
        <v>14</v>
      </c>
      <c r="B8" s="7">
        <v>0</v>
      </c>
      <c r="C8" s="7">
        <v>1.6</v>
      </c>
      <c r="D8" s="7">
        <v>1.6</v>
      </c>
      <c r="E8" s="7">
        <v>0</v>
      </c>
      <c r="F8" s="7">
        <v>0</v>
      </c>
      <c r="G8" s="7">
        <v>0</v>
      </c>
      <c r="H8" s="7">
        <v>0</v>
      </c>
      <c r="I8" s="7">
        <v>0.3</v>
      </c>
      <c r="J8" s="7">
        <v>0</v>
      </c>
      <c r="K8" s="8">
        <v>1.9</v>
      </c>
      <c r="L8" s="9">
        <v>0</v>
      </c>
      <c r="M8" s="8">
        <v>1.9</v>
      </c>
      <c r="N8" s="67"/>
      <c r="O8" s="5"/>
      <c r="P8" s="67"/>
      <c r="Q8" s="67"/>
      <c r="R8" s="67"/>
      <c r="S8" s="67"/>
      <c r="T8" s="6"/>
    </row>
    <row r="9" spans="1:20" ht="15" customHeight="1">
      <c r="A9" s="10" t="s">
        <v>15</v>
      </c>
      <c r="B9" s="7">
        <v>0</v>
      </c>
      <c r="C9" s="7">
        <v>1.4</v>
      </c>
      <c r="D9" s="7">
        <v>1.4</v>
      </c>
      <c r="E9" s="7">
        <v>0</v>
      </c>
      <c r="F9" s="7">
        <v>0</v>
      </c>
      <c r="G9" s="7">
        <v>0</v>
      </c>
      <c r="H9" s="7">
        <v>0</v>
      </c>
      <c r="I9" s="7">
        <v>0.3</v>
      </c>
      <c r="J9" s="7">
        <v>0</v>
      </c>
      <c r="K9" s="8">
        <v>1.7</v>
      </c>
      <c r="L9" s="9">
        <v>0</v>
      </c>
      <c r="M9" s="8">
        <v>1.7</v>
      </c>
      <c r="N9" s="67"/>
      <c r="O9" s="5"/>
      <c r="P9" s="67"/>
      <c r="Q9" s="67"/>
      <c r="R9" s="67"/>
      <c r="S9" s="67"/>
      <c r="T9" s="6"/>
    </row>
    <row r="10" spans="1:20" ht="15" customHeight="1">
      <c r="A10" s="10" t="s">
        <v>16</v>
      </c>
      <c r="B10" s="7">
        <v>0</v>
      </c>
      <c r="C10" s="7">
        <v>0.1</v>
      </c>
      <c r="D10" s="7">
        <v>0.1</v>
      </c>
      <c r="E10" s="7">
        <v>0</v>
      </c>
      <c r="F10" s="7">
        <v>0</v>
      </c>
      <c r="G10" s="7">
        <v>0</v>
      </c>
      <c r="H10" s="7">
        <v>0</v>
      </c>
      <c r="I10" s="7">
        <v>0</v>
      </c>
      <c r="J10" s="7">
        <v>0</v>
      </c>
      <c r="K10" s="8">
        <v>0.1</v>
      </c>
      <c r="L10" s="9">
        <v>0</v>
      </c>
      <c r="M10" s="8">
        <v>0.1</v>
      </c>
      <c r="N10" s="67"/>
      <c r="O10" s="5"/>
      <c r="P10" s="67"/>
      <c r="Q10" s="67"/>
      <c r="R10" s="67"/>
      <c r="S10" s="67"/>
      <c r="T10" s="6"/>
    </row>
    <row r="11" spans="1:20" ht="18" customHeight="1">
      <c r="A11" s="10" t="s">
        <v>1685</v>
      </c>
      <c r="B11" s="7">
        <v>0</v>
      </c>
      <c r="C11" s="7">
        <v>0.1</v>
      </c>
      <c r="D11" s="7">
        <v>0.1</v>
      </c>
      <c r="E11" s="7">
        <v>0</v>
      </c>
      <c r="F11" s="7">
        <v>0</v>
      </c>
      <c r="G11" s="7">
        <v>0</v>
      </c>
      <c r="H11" s="7">
        <v>0</v>
      </c>
      <c r="I11" s="7">
        <v>0</v>
      </c>
      <c r="J11" s="7">
        <v>0</v>
      </c>
      <c r="K11" s="8">
        <v>0.1</v>
      </c>
      <c r="L11" s="9">
        <v>0</v>
      </c>
      <c r="M11" s="8">
        <v>0.1</v>
      </c>
      <c r="N11" s="67"/>
      <c r="O11" s="5"/>
      <c r="P11" s="67"/>
      <c r="Q11" s="67"/>
      <c r="R11" s="67"/>
      <c r="S11" s="67"/>
      <c r="T11" s="6"/>
    </row>
    <row r="12" spans="1:20" ht="15" customHeight="1">
      <c r="A12" s="11" t="s">
        <v>17</v>
      </c>
      <c r="B12" s="12">
        <v>41.5</v>
      </c>
      <c r="C12" s="12">
        <v>54.6</v>
      </c>
      <c r="D12" s="12">
        <v>34</v>
      </c>
      <c r="E12" s="12">
        <v>20.7</v>
      </c>
      <c r="F12" s="12">
        <v>23</v>
      </c>
      <c r="G12" s="12">
        <v>16.100000000000001</v>
      </c>
      <c r="H12" s="12">
        <v>6.9</v>
      </c>
      <c r="I12" s="12">
        <v>35.299999999999997</v>
      </c>
      <c r="J12" s="12">
        <v>27.4</v>
      </c>
      <c r="K12" s="13">
        <v>181.8</v>
      </c>
      <c r="L12" s="14">
        <v>4.5</v>
      </c>
      <c r="M12" s="13">
        <v>186.3</v>
      </c>
      <c r="N12" s="67"/>
      <c r="O12" s="5"/>
      <c r="P12" s="67"/>
      <c r="Q12" s="67"/>
      <c r="R12" s="67"/>
      <c r="S12" s="67"/>
      <c r="T12" s="6"/>
    </row>
    <row r="13" spans="1:20" ht="15" customHeight="1">
      <c r="A13" s="10" t="s">
        <v>18</v>
      </c>
      <c r="B13" s="7">
        <v>39.299999999999997</v>
      </c>
      <c r="C13" s="7">
        <v>43.7</v>
      </c>
      <c r="D13" s="15"/>
      <c r="E13" s="15"/>
      <c r="F13" s="7">
        <v>0.4</v>
      </c>
      <c r="G13" s="7">
        <v>0</v>
      </c>
      <c r="H13" s="7">
        <v>0.4</v>
      </c>
      <c r="I13" s="7">
        <v>0</v>
      </c>
      <c r="J13" s="7">
        <v>0.3</v>
      </c>
      <c r="K13" s="8">
        <v>83.7</v>
      </c>
      <c r="L13" s="9"/>
      <c r="M13" s="8"/>
      <c r="N13" s="67"/>
      <c r="O13" s="5"/>
      <c r="P13" s="67"/>
      <c r="Q13" s="67"/>
      <c r="R13" s="67"/>
      <c r="S13" s="67"/>
      <c r="T13" s="6"/>
    </row>
    <row r="14" spans="1:20" ht="15" customHeight="1">
      <c r="A14" s="16" t="s">
        <v>1446</v>
      </c>
      <c r="B14" s="12">
        <v>2.1</v>
      </c>
      <c r="C14" s="12">
        <v>10.9</v>
      </c>
      <c r="D14" s="17"/>
      <c r="E14" s="17"/>
      <c r="F14" s="12">
        <v>22.7</v>
      </c>
      <c r="G14" s="12">
        <v>16.100000000000001</v>
      </c>
      <c r="H14" s="12">
        <v>6.5</v>
      </c>
      <c r="I14" s="12">
        <v>35.299999999999997</v>
      </c>
      <c r="J14" s="12">
        <v>27.1</v>
      </c>
      <c r="K14" s="13">
        <v>98.1</v>
      </c>
      <c r="L14" s="14"/>
      <c r="M14" s="13"/>
      <c r="N14" s="67"/>
      <c r="O14" s="11"/>
      <c r="P14" s="18"/>
      <c r="Q14" s="18"/>
      <c r="R14" s="18"/>
      <c r="S14" s="18"/>
      <c r="T14" s="19"/>
    </row>
    <row r="15" spans="1:20" ht="17.25" customHeight="1">
      <c r="A15" s="5" t="s">
        <v>1694</v>
      </c>
      <c r="B15" s="20">
        <v>316</v>
      </c>
      <c r="C15" s="20">
        <v>1380</v>
      </c>
      <c r="D15" s="20">
        <v>1092</v>
      </c>
      <c r="E15" s="20">
        <v>288</v>
      </c>
      <c r="F15" s="20">
        <v>680</v>
      </c>
      <c r="G15" s="20">
        <v>390</v>
      </c>
      <c r="H15" s="20">
        <v>291</v>
      </c>
      <c r="I15" s="20">
        <v>515</v>
      </c>
      <c r="J15" s="20">
        <v>155</v>
      </c>
      <c r="K15" s="21">
        <v>3047</v>
      </c>
      <c r="L15" s="22"/>
      <c r="M15" s="23"/>
      <c r="N15" s="36"/>
      <c r="O15" s="24">
        <v>1404</v>
      </c>
      <c r="P15" s="20">
        <v>10308</v>
      </c>
      <c r="Q15" s="20">
        <v>7920</v>
      </c>
      <c r="R15" s="20">
        <v>667</v>
      </c>
      <c r="S15" s="20">
        <v>-87</v>
      </c>
      <c r="T15" s="21">
        <v>-9</v>
      </c>
    </row>
    <row r="16" spans="1:20" ht="15" customHeight="1">
      <c r="A16" s="10" t="s">
        <v>19</v>
      </c>
      <c r="B16" s="20">
        <v>169</v>
      </c>
      <c r="C16" s="20">
        <v>100</v>
      </c>
      <c r="D16" s="20">
        <v>88</v>
      </c>
      <c r="E16" s="20">
        <v>12</v>
      </c>
      <c r="F16" s="20">
        <v>0</v>
      </c>
      <c r="G16" s="20">
        <v>0</v>
      </c>
      <c r="H16" s="20">
        <v>0</v>
      </c>
      <c r="I16" s="20">
        <v>0</v>
      </c>
      <c r="J16" s="20">
        <v>0</v>
      </c>
      <c r="K16" s="21">
        <v>269</v>
      </c>
      <c r="L16" s="24"/>
      <c r="M16" s="21"/>
      <c r="N16" s="36"/>
      <c r="O16" s="24">
        <v>0</v>
      </c>
      <c r="P16" s="20">
        <v>279</v>
      </c>
      <c r="Q16" s="20">
        <v>4</v>
      </c>
      <c r="R16" s="20">
        <v>0</v>
      </c>
      <c r="S16" s="20">
        <v>-6</v>
      </c>
      <c r="T16" s="21">
        <v>0</v>
      </c>
    </row>
    <row r="17" spans="1:20" ht="15" customHeight="1">
      <c r="A17" s="25" t="s">
        <v>20</v>
      </c>
      <c r="B17" s="20">
        <v>147</v>
      </c>
      <c r="C17" s="20">
        <v>123</v>
      </c>
      <c r="D17" s="20">
        <v>44</v>
      </c>
      <c r="E17" s="20">
        <v>79</v>
      </c>
      <c r="F17" s="20">
        <v>0</v>
      </c>
      <c r="G17" s="20">
        <v>0</v>
      </c>
      <c r="H17" s="20">
        <v>0</v>
      </c>
      <c r="I17" s="20">
        <v>0</v>
      </c>
      <c r="J17" s="20">
        <v>0</v>
      </c>
      <c r="K17" s="21">
        <v>270</v>
      </c>
      <c r="L17" s="24"/>
      <c r="M17" s="21"/>
      <c r="N17" s="36"/>
      <c r="O17" s="24">
        <v>0</v>
      </c>
      <c r="P17" s="20">
        <v>275</v>
      </c>
      <c r="Q17" s="20">
        <v>0</v>
      </c>
      <c r="R17" s="20">
        <v>0</v>
      </c>
      <c r="S17" s="20">
        <v>-5</v>
      </c>
      <c r="T17" s="21">
        <v>0</v>
      </c>
    </row>
    <row r="18" spans="1:20" ht="15" customHeight="1">
      <c r="A18" s="25" t="s">
        <v>21</v>
      </c>
      <c r="B18" s="20">
        <v>23</v>
      </c>
      <c r="C18" s="20">
        <v>-24</v>
      </c>
      <c r="D18" s="20">
        <v>44</v>
      </c>
      <c r="E18" s="20">
        <v>-67</v>
      </c>
      <c r="F18" s="20">
        <v>0</v>
      </c>
      <c r="G18" s="20">
        <v>0</v>
      </c>
      <c r="H18" s="20">
        <v>0</v>
      </c>
      <c r="I18" s="20">
        <v>0</v>
      </c>
      <c r="J18" s="20">
        <v>0</v>
      </c>
      <c r="K18" s="21">
        <v>-1</v>
      </c>
      <c r="L18" s="24"/>
      <c r="M18" s="21"/>
      <c r="N18" s="36"/>
      <c r="O18" s="24">
        <v>0</v>
      </c>
      <c r="P18" s="20">
        <v>4</v>
      </c>
      <c r="Q18" s="20">
        <v>4</v>
      </c>
      <c r="R18" s="20">
        <v>0</v>
      </c>
      <c r="S18" s="20">
        <v>-1</v>
      </c>
      <c r="T18" s="21">
        <v>0</v>
      </c>
    </row>
    <row r="19" spans="1:20" ht="15" customHeight="1">
      <c r="A19" s="10" t="s">
        <v>22</v>
      </c>
      <c r="B19" s="20">
        <v>12</v>
      </c>
      <c r="C19" s="20">
        <v>592</v>
      </c>
      <c r="D19" s="20">
        <v>480</v>
      </c>
      <c r="E19" s="20">
        <v>112</v>
      </c>
      <c r="F19" s="20">
        <v>7</v>
      </c>
      <c r="G19" s="20">
        <v>2</v>
      </c>
      <c r="H19" s="20">
        <v>6</v>
      </c>
      <c r="I19" s="20">
        <v>504</v>
      </c>
      <c r="J19" s="20">
        <v>1</v>
      </c>
      <c r="K19" s="21">
        <v>1117</v>
      </c>
      <c r="L19" s="24"/>
      <c r="M19" s="21"/>
      <c r="N19" s="36"/>
      <c r="O19" s="24">
        <v>62</v>
      </c>
      <c r="P19" s="20">
        <v>8137</v>
      </c>
      <c r="Q19" s="20">
        <v>6354</v>
      </c>
      <c r="R19" s="20">
        <v>664</v>
      </c>
      <c r="S19" s="20">
        <v>-74</v>
      </c>
      <c r="T19" s="21">
        <v>-11</v>
      </c>
    </row>
    <row r="20" spans="1:20" ht="15" customHeight="1">
      <c r="A20" s="25" t="s">
        <v>23</v>
      </c>
      <c r="B20" s="20">
        <v>0</v>
      </c>
      <c r="C20" s="20">
        <v>2592</v>
      </c>
      <c r="D20" s="20">
        <v>95</v>
      </c>
      <c r="E20" s="20">
        <v>2497</v>
      </c>
      <c r="F20" s="20">
        <v>96</v>
      </c>
      <c r="G20" s="20">
        <v>0</v>
      </c>
      <c r="H20" s="20">
        <v>96</v>
      </c>
      <c r="I20" s="20">
        <v>0</v>
      </c>
      <c r="J20" s="20">
        <v>0</v>
      </c>
      <c r="K20" s="21">
        <v>2687</v>
      </c>
      <c r="L20" s="24"/>
      <c r="M20" s="21"/>
      <c r="N20" s="36"/>
      <c r="O20" s="24">
        <v>48</v>
      </c>
      <c r="P20" s="20">
        <v>4580</v>
      </c>
      <c r="Q20" s="20">
        <v>1925</v>
      </c>
      <c r="R20" s="20">
        <v>0</v>
      </c>
      <c r="S20" s="20">
        <v>-16</v>
      </c>
      <c r="T20" s="21">
        <v>0</v>
      </c>
    </row>
    <row r="21" spans="1:20" ht="15" customHeight="1">
      <c r="A21" s="25" t="s">
        <v>1695</v>
      </c>
      <c r="B21" s="20">
        <v>12</v>
      </c>
      <c r="C21" s="20">
        <v>-1999</v>
      </c>
      <c r="D21" s="20">
        <v>386</v>
      </c>
      <c r="E21" s="20">
        <v>-2385</v>
      </c>
      <c r="F21" s="20">
        <v>-88</v>
      </c>
      <c r="G21" s="20">
        <v>2</v>
      </c>
      <c r="H21" s="20">
        <v>-90</v>
      </c>
      <c r="I21" s="20">
        <v>504</v>
      </c>
      <c r="J21" s="20">
        <v>1</v>
      </c>
      <c r="K21" s="21">
        <v>-1570</v>
      </c>
      <c r="L21" s="24"/>
      <c r="M21" s="21"/>
      <c r="N21" s="36"/>
      <c r="O21" s="24">
        <v>14</v>
      </c>
      <c r="P21" s="20">
        <v>3557</v>
      </c>
      <c r="Q21" s="20">
        <v>4429</v>
      </c>
      <c r="R21" s="20">
        <v>664</v>
      </c>
      <c r="S21" s="20">
        <v>-58</v>
      </c>
      <c r="T21" s="21">
        <v>-11</v>
      </c>
    </row>
    <row r="22" spans="1:20" ht="15" customHeight="1">
      <c r="A22" s="10" t="s">
        <v>24</v>
      </c>
      <c r="B22" s="20">
        <v>386</v>
      </c>
      <c r="C22" s="20">
        <v>425</v>
      </c>
      <c r="D22" s="20">
        <v>349</v>
      </c>
      <c r="E22" s="20">
        <v>75</v>
      </c>
      <c r="F22" s="20">
        <v>390</v>
      </c>
      <c r="G22" s="20">
        <v>270</v>
      </c>
      <c r="H22" s="20">
        <v>119</v>
      </c>
      <c r="I22" s="20">
        <v>3</v>
      </c>
      <c r="J22" s="20">
        <v>130</v>
      </c>
      <c r="K22" s="21">
        <v>1333</v>
      </c>
      <c r="L22" s="24"/>
      <c r="M22" s="21"/>
      <c r="N22" s="36"/>
      <c r="O22" s="24">
        <v>1002</v>
      </c>
      <c r="P22" s="20">
        <v>1779</v>
      </c>
      <c r="Q22" s="20">
        <v>1430</v>
      </c>
      <c r="R22" s="20">
        <v>3</v>
      </c>
      <c r="S22" s="20">
        <v>-7</v>
      </c>
      <c r="T22" s="21">
        <v>9</v>
      </c>
    </row>
    <row r="23" spans="1:20" ht="15" customHeight="1">
      <c r="A23" s="10" t="s">
        <v>1077</v>
      </c>
      <c r="B23" s="20">
        <v>0</v>
      </c>
      <c r="C23" s="20">
        <v>0</v>
      </c>
      <c r="D23" s="20">
        <v>0</v>
      </c>
      <c r="E23" s="20">
        <v>0</v>
      </c>
      <c r="F23" s="20">
        <v>0</v>
      </c>
      <c r="G23" s="20">
        <v>0</v>
      </c>
      <c r="H23" s="20">
        <v>0</v>
      </c>
      <c r="I23" s="20">
        <v>0</v>
      </c>
      <c r="J23" s="20">
        <v>0</v>
      </c>
      <c r="K23" s="21">
        <v>0</v>
      </c>
      <c r="L23" s="24"/>
      <c r="M23" s="21"/>
      <c r="N23" s="36"/>
      <c r="O23" s="24">
        <v>0</v>
      </c>
      <c r="P23" s="20">
        <v>0</v>
      </c>
      <c r="Q23" s="20">
        <v>0</v>
      </c>
      <c r="R23" s="20">
        <v>0</v>
      </c>
      <c r="S23" s="20">
        <v>0</v>
      </c>
      <c r="T23" s="21">
        <v>0</v>
      </c>
    </row>
    <row r="24" spans="1:20" ht="15" customHeight="1">
      <c r="A24" s="26" t="s">
        <v>25</v>
      </c>
      <c r="B24" s="20">
        <v>38</v>
      </c>
      <c r="C24" s="20">
        <v>0</v>
      </c>
      <c r="D24" s="20">
        <v>0</v>
      </c>
      <c r="E24" s="20">
        <v>0</v>
      </c>
      <c r="F24" s="20">
        <v>0</v>
      </c>
      <c r="G24" s="20">
        <v>0</v>
      </c>
      <c r="H24" s="20">
        <v>0</v>
      </c>
      <c r="I24" s="20">
        <v>0</v>
      </c>
      <c r="J24" s="20">
        <v>0</v>
      </c>
      <c r="K24" s="21">
        <v>38</v>
      </c>
      <c r="L24" s="24"/>
      <c r="M24" s="21"/>
      <c r="N24" s="20"/>
      <c r="O24" s="24">
        <v>38</v>
      </c>
      <c r="P24" s="20">
        <v>0</v>
      </c>
      <c r="Q24" s="20">
        <v>0</v>
      </c>
      <c r="R24" s="20">
        <v>0</v>
      </c>
      <c r="S24" s="20">
        <v>0</v>
      </c>
      <c r="T24" s="21">
        <v>0</v>
      </c>
    </row>
    <row r="25" spans="1:20" ht="15" customHeight="1">
      <c r="A25" s="26" t="s">
        <v>26</v>
      </c>
      <c r="B25" s="20">
        <v>-265</v>
      </c>
      <c r="C25" s="20">
        <v>118</v>
      </c>
      <c r="D25" s="20">
        <v>111</v>
      </c>
      <c r="E25" s="20">
        <v>6</v>
      </c>
      <c r="F25" s="20">
        <v>206</v>
      </c>
      <c r="G25" s="20">
        <v>84</v>
      </c>
      <c r="H25" s="20">
        <v>122</v>
      </c>
      <c r="I25" s="20">
        <v>9</v>
      </c>
      <c r="J25" s="20">
        <v>3</v>
      </c>
      <c r="K25" s="21">
        <v>70</v>
      </c>
      <c r="L25" s="24"/>
      <c r="M25" s="21"/>
      <c r="N25" s="20"/>
      <c r="O25" s="24">
        <v>61</v>
      </c>
      <c r="P25" s="20">
        <v>74</v>
      </c>
      <c r="Q25" s="20">
        <v>70</v>
      </c>
      <c r="R25" s="20">
        <v>0</v>
      </c>
      <c r="S25" s="20">
        <v>0</v>
      </c>
      <c r="T25" s="21">
        <v>-6</v>
      </c>
    </row>
    <row r="26" spans="1:20" ht="15" customHeight="1">
      <c r="A26" s="27" t="s">
        <v>27</v>
      </c>
      <c r="B26" s="20">
        <v>37</v>
      </c>
      <c r="C26" s="20">
        <v>1</v>
      </c>
      <c r="D26" s="20">
        <v>1</v>
      </c>
      <c r="E26" s="20">
        <v>0</v>
      </c>
      <c r="F26" s="20">
        <v>2</v>
      </c>
      <c r="G26" s="20">
        <v>0</v>
      </c>
      <c r="H26" s="20">
        <v>2</v>
      </c>
      <c r="I26" s="20">
        <v>0</v>
      </c>
      <c r="J26" s="20">
        <v>2</v>
      </c>
      <c r="K26" s="21">
        <v>41</v>
      </c>
      <c r="L26" s="24"/>
      <c r="M26" s="21"/>
      <c r="N26" s="20"/>
      <c r="O26" s="24">
        <v>41</v>
      </c>
      <c r="P26" s="20">
        <v>0</v>
      </c>
      <c r="Q26" s="20">
        <v>0</v>
      </c>
      <c r="R26" s="20">
        <v>0</v>
      </c>
      <c r="S26" s="20">
        <v>0</v>
      </c>
      <c r="T26" s="21">
        <v>0</v>
      </c>
    </row>
    <row r="27" spans="1:20" ht="15" customHeight="1">
      <c r="A27" s="27" t="s">
        <v>28</v>
      </c>
      <c r="B27" s="20">
        <v>2</v>
      </c>
      <c r="C27" s="20">
        <v>1</v>
      </c>
      <c r="D27" s="20">
        <v>1</v>
      </c>
      <c r="E27" s="20">
        <v>0</v>
      </c>
      <c r="F27" s="20">
        <v>13</v>
      </c>
      <c r="G27" s="20">
        <v>9</v>
      </c>
      <c r="H27" s="20">
        <v>4</v>
      </c>
      <c r="I27" s="20">
        <v>0</v>
      </c>
      <c r="J27" s="20">
        <v>3</v>
      </c>
      <c r="K27" s="21">
        <v>19</v>
      </c>
      <c r="L27" s="24"/>
      <c r="M27" s="21"/>
      <c r="N27" s="20"/>
      <c r="O27" s="24">
        <v>19</v>
      </c>
      <c r="P27" s="20">
        <v>0</v>
      </c>
      <c r="Q27" s="20">
        <v>0</v>
      </c>
      <c r="R27" s="20">
        <v>0</v>
      </c>
      <c r="S27" s="20">
        <v>0</v>
      </c>
      <c r="T27" s="21">
        <v>0</v>
      </c>
    </row>
    <row r="28" spans="1:20" ht="15" customHeight="1">
      <c r="A28" s="27" t="s">
        <v>29</v>
      </c>
      <c r="B28" s="20">
        <v>0</v>
      </c>
      <c r="C28" s="20">
        <v>0</v>
      </c>
      <c r="D28" s="20">
        <v>0</v>
      </c>
      <c r="E28" s="20">
        <v>0</v>
      </c>
      <c r="F28" s="20">
        <v>0</v>
      </c>
      <c r="G28" s="20">
        <v>0</v>
      </c>
      <c r="H28" s="20">
        <v>0</v>
      </c>
      <c r="I28" s="20">
        <v>0</v>
      </c>
      <c r="J28" s="20">
        <v>0</v>
      </c>
      <c r="K28" s="21">
        <v>0</v>
      </c>
      <c r="L28" s="24"/>
      <c r="M28" s="21"/>
      <c r="N28" s="20"/>
      <c r="O28" s="24">
        <v>0</v>
      </c>
      <c r="P28" s="20">
        <v>0</v>
      </c>
      <c r="Q28" s="20">
        <v>0</v>
      </c>
      <c r="R28" s="20">
        <v>0</v>
      </c>
      <c r="S28" s="20">
        <v>0</v>
      </c>
      <c r="T28" s="21">
        <v>0</v>
      </c>
    </row>
    <row r="29" spans="1:20" ht="15" customHeight="1">
      <c r="A29" s="25" t="s">
        <v>2482</v>
      </c>
      <c r="B29" s="20">
        <v>-304</v>
      </c>
      <c r="C29" s="20">
        <v>116</v>
      </c>
      <c r="D29" s="20">
        <v>110</v>
      </c>
      <c r="E29" s="20">
        <v>6</v>
      </c>
      <c r="F29" s="20">
        <v>191</v>
      </c>
      <c r="G29" s="20">
        <v>75</v>
      </c>
      <c r="H29" s="20">
        <v>116</v>
      </c>
      <c r="I29" s="20">
        <v>9</v>
      </c>
      <c r="J29" s="20">
        <v>-2</v>
      </c>
      <c r="K29" s="21">
        <v>9</v>
      </c>
      <c r="L29" s="24"/>
      <c r="M29" s="21"/>
      <c r="N29" s="20"/>
      <c r="O29" s="24">
        <v>0</v>
      </c>
      <c r="P29" s="20">
        <v>74</v>
      </c>
      <c r="Q29" s="20">
        <v>70</v>
      </c>
      <c r="R29" s="20">
        <v>0</v>
      </c>
      <c r="S29" s="20">
        <v>0</v>
      </c>
      <c r="T29" s="21">
        <v>-6</v>
      </c>
    </row>
    <row r="30" spans="1:20" ht="15" customHeight="1">
      <c r="A30" s="10" t="s">
        <v>30</v>
      </c>
      <c r="B30" s="20">
        <v>-54</v>
      </c>
      <c r="C30" s="20">
        <v>31</v>
      </c>
      <c r="D30" s="20">
        <v>45</v>
      </c>
      <c r="E30" s="20">
        <v>-14</v>
      </c>
      <c r="F30" s="20">
        <v>32</v>
      </c>
      <c r="G30" s="20">
        <v>18</v>
      </c>
      <c r="H30" s="20">
        <v>14</v>
      </c>
      <c r="I30" s="20">
        <v>0</v>
      </c>
      <c r="J30" s="20">
        <v>9</v>
      </c>
      <c r="K30" s="21">
        <v>18</v>
      </c>
      <c r="L30" s="24"/>
      <c r="M30" s="21"/>
      <c r="N30" s="20"/>
      <c r="O30" s="24">
        <v>18</v>
      </c>
      <c r="P30" s="20">
        <v>0</v>
      </c>
      <c r="Q30" s="20">
        <v>0</v>
      </c>
      <c r="R30" s="20">
        <v>0</v>
      </c>
      <c r="S30" s="20">
        <v>0</v>
      </c>
      <c r="T30" s="21">
        <v>0</v>
      </c>
    </row>
    <row r="31" spans="1:20" ht="15" customHeight="1">
      <c r="A31" s="25" t="s">
        <v>918</v>
      </c>
      <c r="B31" s="20">
        <v>0</v>
      </c>
      <c r="C31" s="20">
        <v>0</v>
      </c>
      <c r="D31" s="20">
        <v>0</v>
      </c>
      <c r="E31" s="20">
        <v>0</v>
      </c>
      <c r="F31" s="20">
        <v>0</v>
      </c>
      <c r="G31" s="20">
        <v>0</v>
      </c>
      <c r="H31" s="20">
        <v>0</v>
      </c>
      <c r="I31" s="20">
        <v>0</v>
      </c>
      <c r="J31" s="20">
        <v>6</v>
      </c>
      <c r="K31" s="21">
        <v>6</v>
      </c>
      <c r="L31" s="24"/>
      <c r="M31" s="21"/>
      <c r="N31" s="20"/>
      <c r="O31" s="24">
        <v>6</v>
      </c>
      <c r="P31" s="20">
        <v>0</v>
      </c>
      <c r="Q31" s="20">
        <v>0</v>
      </c>
      <c r="R31" s="20">
        <v>0</v>
      </c>
      <c r="S31" s="20">
        <v>0</v>
      </c>
      <c r="T31" s="21">
        <v>0</v>
      </c>
    </row>
    <row r="32" spans="1:20" ht="15" customHeight="1">
      <c r="A32" s="25" t="s">
        <v>28</v>
      </c>
      <c r="B32" s="20">
        <v>0</v>
      </c>
      <c r="C32" s="20">
        <v>0</v>
      </c>
      <c r="D32" s="20">
        <v>0</v>
      </c>
      <c r="E32" s="20">
        <v>0</v>
      </c>
      <c r="F32" s="20">
        <v>1</v>
      </c>
      <c r="G32" s="20">
        <v>1</v>
      </c>
      <c r="H32" s="20">
        <v>0</v>
      </c>
      <c r="I32" s="20">
        <v>0</v>
      </c>
      <c r="J32" s="20">
        <v>0</v>
      </c>
      <c r="K32" s="21">
        <v>1</v>
      </c>
      <c r="L32" s="24"/>
      <c r="M32" s="21"/>
      <c r="N32" s="20"/>
      <c r="O32" s="24">
        <v>1</v>
      </c>
      <c r="P32" s="20">
        <v>0</v>
      </c>
      <c r="Q32" s="20">
        <v>0</v>
      </c>
      <c r="R32" s="20">
        <v>0</v>
      </c>
      <c r="S32" s="20">
        <v>0</v>
      </c>
      <c r="T32" s="21">
        <v>0</v>
      </c>
    </row>
    <row r="33" spans="1:20" ht="15" customHeight="1">
      <c r="A33" s="25" t="s">
        <v>32</v>
      </c>
      <c r="B33" s="20">
        <v>0</v>
      </c>
      <c r="C33" s="20">
        <v>0</v>
      </c>
      <c r="D33" s="20">
        <v>0</v>
      </c>
      <c r="E33" s="20">
        <v>0</v>
      </c>
      <c r="F33" s="20">
        <v>11</v>
      </c>
      <c r="G33" s="20">
        <v>5</v>
      </c>
      <c r="H33" s="20">
        <v>6</v>
      </c>
      <c r="I33" s="20">
        <v>0</v>
      </c>
      <c r="J33" s="20">
        <v>0</v>
      </c>
      <c r="K33" s="21">
        <v>11</v>
      </c>
      <c r="L33" s="24"/>
      <c r="M33" s="21"/>
      <c r="N33" s="20"/>
      <c r="O33" s="24">
        <v>11</v>
      </c>
      <c r="P33" s="20">
        <v>0</v>
      </c>
      <c r="Q33" s="20">
        <v>0</v>
      </c>
      <c r="R33" s="20">
        <v>0</v>
      </c>
      <c r="S33" s="20">
        <v>0</v>
      </c>
      <c r="T33" s="21">
        <v>0</v>
      </c>
    </row>
    <row r="34" spans="1:20" ht="15" customHeight="1">
      <c r="A34" s="25" t="s">
        <v>1696</v>
      </c>
      <c r="B34" s="20">
        <v>-54</v>
      </c>
      <c r="C34" s="20">
        <v>31</v>
      </c>
      <c r="D34" s="20">
        <v>45</v>
      </c>
      <c r="E34" s="20">
        <v>-14</v>
      </c>
      <c r="F34" s="20">
        <v>20</v>
      </c>
      <c r="G34" s="20">
        <v>12</v>
      </c>
      <c r="H34" s="20">
        <v>8</v>
      </c>
      <c r="I34" s="20">
        <v>0</v>
      </c>
      <c r="J34" s="20">
        <v>3</v>
      </c>
      <c r="K34" s="21">
        <v>0</v>
      </c>
      <c r="L34" s="24"/>
      <c r="M34" s="21"/>
      <c r="N34" s="20"/>
      <c r="O34" s="24">
        <v>0</v>
      </c>
      <c r="P34" s="20">
        <v>0</v>
      </c>
      <c r="Q34" s="20">
        <v>0</v>
      </c>
      <c r="R34" s="20">
        <v>0</v>
      </c>
      <c r="S34" s="20">
        <v>0</v>
      </c>
      <c r="T34" s="21">
        <v>0</v>
      </c>
    </row>
    <row r="35" spans="1:20" ht="15" customHeight="1">
      <c r="A35" s="26" t="s">
        <v>33</v>
      </c>
      <c r="B35" s="20">
        <v>30</v>
      </c>
      <c r="C35" s="20">
        <v>69</v>
      </c>
      <c r="D35" s="20">
        <v>8</v>
      </c>
      <c r="E35" s="20">
        <v>61</v>
      </c>
      <c r="F35" s="20">
        <v>45</v>
      </c>
      <c r="G35" s="20">
        <v>16</v>
      </c>
      <c r="H35" s="20">
        <v>29</v>
      </c>
      <c r="I35" s="20">
        <v>0</v>
      </c>
      <c r="J35" s="20">
        <v>12</v>
      </c>
      <c r="K35" s="21">
        <v>156</v>
      </c>
      <c r="L35" s="24"/>
      <c r="M35" s="21"/>
      <c r="N35" s="20"/>
      <c r="O35" s="24">
        <v>182</v>
      </c>
      <c r="P35" s="20">
        <v>33</v>
      </c>
      <c r="Q35" s="20">
        <v>60</v>
      </c>
      <c r="R35" s="20">
        <v>0</v>
      </c>
      <c r="S35" s="20">
        <v>0</v>
      </c>
      <c r="T35" s="21">
        <v>0</v>
      </c>
    </row>
    <row r="36" spans="1:20" ht="15" customHeight="1">
      <c r="A36" s="27" t="s">
        <v>1697</v>
      </c>
      <c r="B36" s="20">
        <v>29</v>
      </c>
      <c r="C36" s="20">
        <v>23</v>
      </c>
      <c r="D36" s="20">
        <v>5</v>
      </c>
      <c r="E36" s="20">
        <v>18</v>
      </c>
      <c r="F36" s="20">
        <v>45</v>
      </c>
      <c r="G36" s="20">
        <v>16</v>
      </c>
      <c r="H36" s="20">
        <v>29</v>
      </c>
      <c r="I36" s="20">
        <v>0</v>
      </c>
      <c r="J36" s="20">
        <v>6</v>
      </c>
      <c r="K36" s="21">
        <v>102</v>
      </c>
      <c r="L36" s="24"/>
      <c r="M36" s="21"/>
      <c r="N36" s="20"/>
      <c r="O36" s="24">
        <v>135</v>
      </c>
      <c r="P36" s="20">
        <v>25</v>
      </c>
      <c r="Q36" s="20">
        <v>58</v>
      </c>
      <c r="R36" s="20">
        <v>0</v>
      </c>
      <c r="S36" s="20">
        <v>0</v>
      </c>
      <c r="T36" s="21">
        <v>0</v>
      </c>
    </row>
    <row r="37" spans="1:20" ht="15" customHeight="1">
      <c r="A37" s="27" t="s">
        <v>34</v>
      </c>
      <c r="B37" s="20">
        <v>0</v>
      </c>
      <c r="C37" s="20">
        <v>39</v>
      </c>
      <c r="D37" s="20">
        <v>0</v>
      </c>
      <c r="E37" s="20">
        <v>39</v>
      </c>
      <c r="F37" s="20">
        <v>0</v>
      </c>
      <c r="G37" s="20">
        <v>0</v>
      </c>
      <c r="H37" s="20">
        <v>0</v>
      </c>
      <c r="I37" s="20">
        <v>0</v>
      </c>
      <c r="J37" s="20">
        <v>0</v>
      </c>
      <c r="K37" s="21">
        <v>39</v>
      </c>
      <c r="L37" s="24"/>
      <c r="M37" s="21"/>
      <c r="N37" s="20"/>
      <c r="O37" s="24">
        <v>32</v>
      </c>
      <c r="P37" s="20">
        <v>8</v>
      </c>
      <c r="Q37" s="20">
        <v>2</v>
      </c>
      <c r="R37" s="20">
        <v>0</v>
      </c>
      <c r="S37" s="20">
        <v>0</v>
      </c>
      <c r="T37" s="21">
        <v>0</v>
      </c>
    </row>
    <row r="38" spans="1:20" ht="15" customHeight="1">
      <c r="A38" s="27" t="s">
        <v>35</v>
      </c>
      <c r="B38" s="20">
        <v>1</v>
      </c>
      <c r="C38" s="20">
        <v>8</v>
      </c>
      <c r="D38" s="20">
        <v>3</v>
      </c>
      <c r="E38" s="20">
        <v>5</v>
      </c>
      <c r="F38" s="20">
        <v>0</v>
      </c>
      <c r="G38" s="20">
        <v>0</v>
      </c>
      <c r="H38" s="20">
        <v>0</v>
      </c>
      <c r="I38" s="20">
        <v>0</v>
      </c>
      <c r="J38" s="20">
        <v>6</v>
      </c>
      <c r="K38" s="21">
        <v>15</v>
      </c>
      <c r="L38" s="24"/>
      <c r="M38" s="21"/>
      <c r="N38" s="20"/>
      <c r="O38" s="24">
        <v>15</v>
      </c>
      <c r="P38" s="20">
        <v>0</v>
      </c>
      <c r="Q38" s="20">
        <v>0</v>
      </c>
      <c r="R38" s="20">
        <v>0</v>
      </c>
      <c r="S38" s="20">
        <v>0</v>
      </c>
      <c r="T38" s="21">
        <v>0</v>
      </c>
    </row>
    <row r="39" spans="1:20" ht="17.25" customHeight="1">
      <c r="A39" s="28" t="s">
        <v>36</v>
      </c>
      <c r="B39" s="29">
        <v>0</v>
      </c>
      <c r="C39" s="29">
        <v>46</v>
      </c>
      <c r="D39" s="29">
        <v>11</v>
      </c>
      <c r="E39" s="29">
        <v>35</v>
      </c>
      <c r="F39" s="29">
        <v>0</v>
      </c>
      <c r="G39" s="29">
        <v>0</v>
      </c>
      <c r="H39" s="29">
        <v>0</v>
      </c>
      <c r="I39" s="29">
        <v>0</v>
      </c>
      <c r="J39" s="29">
        <v>0</v>
      </c>
      <c r="K39" s="30">
        <v>47</v>
      </c>
      <c r="L39" s="24"/>
      <c r="M39" s="21"/>
      <c r="N39" s="20"/>
      <c r="O39" s="31">
        <v>41</v>
      </c>
      <c r="P39" s="29">
        <v>7</v>
      </c>
      <c r="Q39" s="29">
        <v>2</v>
      </c>
      <c r="R39" s="29">
        <v>0</v>
      </c>
      <c r="S39" s="29">
        <v>0</v>
      </c>
      <c r="T39" s="30">
        <v>0</v>
      </c>
    </row>
    <row r="40" spans="1:20" ht="15" customHeight="1">
      <c r="A40" s="4" t="s">
        <v>1698</v>
      </c>
      <c r="B40" s="20">
        <v>0</v>
      </c>
      <c r="C40" s="20">
        <v>491</v>
      </c>
      <c r="D40" s="20">
        <v>491</v>
      </c>
      <c r="E40" s="20">
        <v>0</v>
      </c>
      <c r="F40" s="20">
        <v>2</v>
      </c>
      <c r="G40" s="20">
        <v>0</v>
      </c>
      <c r="H40" s="20">
        <v>2</v>
      </c>
      <c r="I40" s="20">
        <v>3</v>
      </c>
      <c r="J40" s="20">
        <v>0</v>
      </c>
      <c r="K40" s="21">
        <v>496</v>
      </c>
      <c r="L40" s="24"/>
      <c r="M40" s="21"/>
      <c r="N40" s="20"/>
      <c r="O40" s="24"/>
      <c r="P40" s="20"/>
      <c r="Q40" s="20"/>
      <c r="R40" s="20"/>
      <c r="S40" s="20"/>
      <c r="T40" s="21"/>
    </row>
    <row r="41" spans="1:20" ht="15" customHeight="1">
      <c r="A41" s="26" t="s">
        <v>19</v>
      </c>
      <c r="B41" s="20">
        <v>0</v>
      </c>
      <c r="C41" s="20">
        <v>3</v>
      </c>
      <c r="D41" s="20">
        <v>3</v>
      </c>
      <c r="E41" s="20">
        <v>0</v>
      </c>
      <c r="F41" s="20">
        <v>0</v>
      </c>
      <c r="G41" s="20">
        <v>0</v>
      </c>
      <c r="H41" s="20">
        <v>0</v>
      </c>
      <c r="I41" s="20">
        <v>0</v>
      </c>
      <c r="J41" s="20">
        <v>0</v>
      </c>
      <c r="K41" s="21">
        <v>3</v>
      </c>
      <c r="L41" s="24"/>
      <c r="M41" s="21"/>
      <c r="N41" s="20"/>
      <c r="O41" s="24"/>
      <c r="P41" s="20"/>
      <c r="Q41" s="20"/>
      <c r="R41" s="20"/>
      <c r="S41" s="20"/>
      <c r="T41" s="21"/>
    </row>
    <row r="42" spans="1:20" ht="15" customHeight="1">
      <c r="A42" s="26" t="s">
        <v>22</v>
      </c>
      <c r="B42" s="20">
        <v>0</v>
      </c>
      <c r="C42" s="20">
        <v>379</v>
      </c>
      <c r="D42" s="20">
        <v>379</v>
      </c>
      <c r="E42" s="20">
        <v>0</v>
      </c>
      <c r="F42" s="20">
        <v>2</v>
      </c>
      <c r="G42" s="20">
        <v>0</v>
      </c>
      <c r="H42" s="20">
        <v>2</v>
      </c>
      <c r="I42" s="20">
        <v>3</v>
      </c>
      <c r="J42" s="20">
        <v>0</v>
      </c>
      <c r="K42" s="21">
        <v>383</v>
      </c>
      <c r="L42" s="24"/>
      <c r="M42" s="21"/>
      <c r="N42" s="20"/>
      <c r="O42" s="24"/>
      <c r="P42" s="20"/>
      <c r="Q42" s="20"/>
      <c r="R42" s="20"/>
      <c r="S42" s="20"/>
      <c r="T42" s="21"/>
    </row>
    <row r="43" spans="1:20" ht="17.25" customHeight="1">
      <c r="A43" s="28" t="s">
        <v>24</v>
      </c>
      <c r="B43" s="29">
        <v>0</v>
      </c>
      <c r="C43" s="29">
        <v>110</v>
      </c>
      <c r="D43" s="29">
        <v>110</v>
      </c>
      <c r="E43" s="29">
        <v>0</v>
      </c>
      <c r="F43" s="29">
        <v>0</v>
      </c>
      <c r="G43" s="29">
        <v>0</v>
      </c>
      <c r="H43" s="29">
        <v>0</v>
      </c>
      <c r="I43" s="29">
        <v>0</v>
      </c>
      <c r="J43" s="29">
        <v>0</v>
      </c>
      <c r="K43" s="30">
        <v>110</v>
      </c>
      <c r="L43" s="24"/>
      <c r="M43" s="21"/>
      <c r="N43" s="20"/>
      <c r="O43" s="24"/>
      <c r="P43" s="20"/>
      <c r="Q43" s="20"/>
      <c r="R43" s="20"/>
      <c r="S43" s="20"/>
      <c r="T43" s="21"/>
    </row>
    <row r="44" spans="1:20" ht="17.25" customHeight="1">
      <c r="A44" s="2" t="s">
        <v>1699</v>
      </c>
      <c r="B44" s="20">
        <v>631</v>
      </c>
      <c r="C44" s="20">
        <v>184</v>
      </c>
      <c r="D44" s="20">
        <v>71</v>
      </c>
      <c r="E44" s="20">
        <v>112</v>
      </c>
      <c r="F44" s="20">
        <v>3</v>
      </c>
      <c r="G44" s="20">
        <v>0</v>
      </c>
      <c r="H44" s="20">
        <v>3</v>
      </c>
      <c r="I44" s="20">
        <v>0</v>
      </c>
      <c r="J44" s="20">
        <v>99</v>
      </c>
      <c r="K44" s="21">
        <v>917</v>
      </c>
      <c r="L44" s="24"/>
      <c r="M44" s="21"/>
      <c r="N44" s="20"/>
      <c r="O44" s="24"/>
      <c r="P44" s="20"/>
      <c r="Q44" s="20"/>
      <c r="R44" s="20"/>
      <c r="S44" s="20"/>
      <c r="T44" s="21"/>
    </row>
    <row r="45" spans="1:20" ht="15" customHeight="1">
      <c r="A45" s="2" t="s">
        <v>1700</v>
      </c>
      <c r="B45" s="20">
        <v>285</v>
      </c>
      <c r="C45" s="20">
        <v>38</v>
      </c>
      <c r="D45" s="20">
        <v>18</v>
      </c>
      <c r="E45" s="20">
        <v>20</v>
      </c>
      <c r="F45" s="20">
        <v>1</v>
      </c>
      <c r="G45" s="20">
        <v>0</v>
      </c>
      <c r="H45" s="20">
        <v>1</v>
      </c>
      <c r="I45" s="20">
        <v>0</v>
      </c>
      <c r="J45" s="20">
        <v>39</v>
      </c>
      <c r="K45" s="21">
        <v>362</v>
      </c>
      <c r="L45" s="24"/>
      <c r="M45" s="21"/>
      <c r="N45" s="20"/>
      <c r="O45" s="24"/>
      <c r="P45" s="20"/>
      <c r="Q45" s="20"/>
      <c r="R45" s="20"/>
      <c r="S45" s="20"/>
      <c r="T45" s="21"/>
    </row>
    <row r="46" spans="1:20" ht="18" customHeight="1">
      <c r="A46" s="2" t="s">
        <v>37</v>
      </c>
      <c r="B46" s="20">
        <v>48</v>
      </c>
      <c r="C46" s="20">
        <v>70</v>
      </c>
      <c r="D46" s="20">
        <v>40</v>
      </c>
      <c r="E46" s="20">
        <v>30</v>
      </c>
      <c r="F46" s="20">
        <v>2</v>
      </c>
      <c r="G46" s="20">
        <v>0</v>
      </c>
      <c r="H46" s="20">
        <v>2</v>
      </c>
      <c r="I46" s="20">
        <v>0</v>
      </c>
      <c r="J46" s="20">
        <v>48</v>
      </c>
      <c r="K46" s="21">
        <v>168</v>
      </c>
      <c r="L46" s="24"/>
      <c r="M46" s="21"/>
      <c r="N46" s="20"/>
      <c r="O46" s="24"/>
      <c r="P46" s="20"/>
      <c r="Q46" s="20"/>
      <c r="R46" s="20"/>
      <c r="S46" s="20"/>
      <c r="T46" s="21"/>
    </row>
    <row r="47" spans="1:20" ht="15" customHeight="1" thickBot="1">
      <c r="A47" s="32" t="s">
        <v>1701</v>
      </c>
      <c r="B47" s="33">
        <v>20</v>
      </c>
      <c r="C47" s="33">
        <v>156</v>
      </c>
      <c r="D47" s="33">
        <v>129</v>
      </c>
      <c r="E47" s="33">
        <v>27</v>
      </c>
      <c r="F47" s="33">
        <v>207</v>
      </c>
      <c r="G47" s="33">
        <v>84</v>
      </c>
      <c r="H47" s="33">
        <v>123</v>
      </c>
      <c r="I47" s="33">
        <v>9</v>
      </c>
      <c r="J47" s="33">
        <v>41</v>
      </c>
      <c r="K47" s="34">
        <v>433</v>
      </c>
      <c r="L47" s="35"/>
      <c r="M47" s="34"/>
      <c r="N47" s="20"/>
      <c r="O47" s="35"/>
      <c r="P47" s="33"/>
      <c r="Q47" s="33"/>
      <c r="R47" s="33"/>
      <c r="S47" s="33"/>
      <c r="T47" s="34"/>
    </row>
    <row r="48" spans="1:20" ht="17.25" customHeight="1">
      <c r="A48" s="67"/>
      <c r="B48" s="67"/>
      <c r="C48" s="67"/>
      <c r="D48" s="36"/>
      <c r="E48" s="67"/>
      <c r="F48" s="67"/>
      <c r="G48" s="67"/>
      <c r="H48" s="67"/>
      <c r="I48" s="67"/>
      <c r="J48" s="67"/>
      <c r="K48" s="67"/>
      <c r="L48" s="67"/>
      <c r="M48" s="67"/>
      <c r="N48" s="67"/>
      <c r="O48" s="67"/>
      <c r="P48" s="67"/>
      <c r="Q48" s="67"/>
      <c r="R48" s="67"/>
      <c r="S48" s="67"/>
      <c r="T48" s="67"/>
    </row>
    <row r="49" spans="1:20" ht="17.25" customHeight="1">
      <c r="A49" s="489" t="s">
        <v>1702</v>
      </c>
      <c r="B49" s="489"/>
      <c r="C49" s="489"/>
      <c r="D49" s="489"/>
      <c r="E49" s="489"/>
      <c r="F49" s="489"/>
      <c r="G49" s="489"/>
      <c r="H49" s="489"/>
      <c r="I49" s="489"/>
      <c r="J49" s="489"/>
      <c r="K49" s="489"/>
      <c r="L49" s="489"/>
      <c r="M49" s="489"/>
      <c r="N49" s="489"/>
      <c r="O49" s="489"/>
      <c r="P49" s="489"/>
      <c r="Q49" s="489"/>
      <c r="R49" s="489"/>
      <c r="S49" s="489"/>
      <c r="T49" s="489"/>
    </row>
    <row r="50" spans="1:20" ht="17.25" customHeight="1">
      <c r="A50" s="487" t="s">
        <v>1703</v>
      </c>
      <c r="B50" s="487"/>
      <c r="C50" s="487"/>
      <c r="D50" s="487"/>
      <c r="E50" s="487"/>
      <c r="F50" s="487"/>
      <c r="G50" s="487"/>
      <c r="H50" s="487"/>
      <c r="I50" s="487"/>
      <c r="J50" s="487"/>
      <c r="K50" s="487"/>
      <c r="L50" s="487"/>
      <c r="M50" s="487"/>
      <c r="N50" s="487"/>
      <c r="O50" s="487"/>
      <c r="P50" s="487"/>
      <c r="Q50" s="487"/>
      <c r="R50" s="487"/>
      <c r="S50" s="487"/>
      <c r="T50" s="487"/>
    </row>
    <row r="51" spans="1:20" ht="17.25" customHeight="1">
      <c r="A51" s="488" t="s">
        <v>1704</v>
      </c>
      <c r="B51" s="488"/>
      <c r="C51" s="488"/>
      <c r="D51" s="488"/>
      <c r="E51" s="488"/>
      <c r="F51" s="488"/>
      <c r="G51" s="488"/>
      <c r="H51" s="488"/>
      <c r="I51" s="488"/>
      <c r="J51" s="488"/>
      <c r="K51" s="488"/>
      <c r="L51" s="488"/>
      <c r="M51" s="488"/>
      <c r="N51" s="488"/>
      <c r="O51" s="488"/>
      <c r="P51" s="488"/>
      <c r="Q51" s="488"/>
      <c r="R51" s="488"/>
      <c r="S51" s="488"/>
      <c r="T51" s="488"/>
    </row>
    <row r="52" spans="1:20" ht="32.25" customHeight="1">
      <c r="A52" s="487" t="s">
        <v>1705</v>
      </c>
      <c r="B52" s="487"/>
      <c r="C52" s="487"/>
      <c r="D52" s="487"/>
      <c r="E52" s="487"/>
      <c r="F52" s="487"/>
      <c r="G52" s="487"/>
      <c r="H52" s="487"/>
      <c r="I52" s="487"/>
      <c r="J52" s="487"/>
      <c r="K52" s="487"/>
      <c r="L52" s="487"/>
      <c r="M52" s="487"/>
      <c r="N52" s="487"/>
      <c r="O52" s="487"/>
      <c r="P52" s="487"/>
      <c r="Q52" s="487"/>
      <c r="R52" s="487"/>
      <c r="S52" s="487"/>
      <c r="T52" s="487"/>
    </row>
    <row r="53" spans="1:20" ht="17.25" customHeight="1">
      <c r="A53" s="487" t="s">
        <v>1706</v>
      </c>
      <c r="B53" s="487"/>
      <c r="C53" s="487"/>
      <c r="D53" s="487"/>
      <c r="E53" s="487"/>
      <c r="F53" s="487"/>
      <c r="G53" s="487"/>
      <c r="H53" s="487"/>
      <c r="I53" s="487"/>
      <c r="J53" s="487"/>
      <c r="K53" s="487"/>
      <c r="L53" s="487"/>
      <c r="M53" s="487"/>
      <c r="N53" s="487"/>
      <c r="O53" s="487"/>
      <c r="P53" s="487"/>
      <c r="Q53" s="487"/>
      <c r="R53" s="487"/>
      <c r="S53" s="487"/>
      <c r="T53" s="487"/>
    </row>
    <row r="54" spans="1:20" ht="17.25" customHeight="1">
      <c r="A54" s="487" t="s">
        <v>1707</v>
      </c>
      <c r="B54" s="487"/>
      <c r="C54" s="487"/>
      <c r="D54" s="487"/>
      <c r="E54" s="487"/>
      <c r="F54" s="487"/>
      <c r="G54" s="487"/>
      <c r="H54" s="487"/>
      <c r="I54" s="487"/>
      <c r="J54" s="487"/>
      <c r="K54" s="487"/>
      <c r="L54" s="487"/>
      <c r="M54" s="487"/>
      <c r="N54" s="487"/>
      <c r="O54" s="487"/>
      <c r="P54" s="487"/>
      <c r="Q54" s="487"/>
      <c r="R54" s="487"/>
      <c r="S54" s="487"/>
      <c r="T54" s="487"/>
    </row>
    <row r="55" spans="1:20" ht="17">
      <c r="A55" s="487" t="s">
        <v>1708</v>
      </c>
      <c r="B55" s="487"/>
      <c r="C55" s="487"/>
      <c r="D55" s="487"/>
      <c r="E55" s="487"/>
      <c r="F55" s="487"/>
      <c r="G55" s="487"/>
      <c r="H55" s="487"/>
      <c r="I55" s="487"/>
      <c r="J55" s="487"/>
      <c r="K55" s="487"/>
      <c r="L55" s="487"/>
      <c r="M55" s="487"/>
      <c r="N55" s="487"/>
      <c r="O55" s="487"/>
      <c r="P55" s="487"/>
      <c r="Q55" s="487"/>
      <c r="R55" s="487"/>
      <c r="S55" s="487"/>
      <c r="T55" s="487"/>
    </row>
    <row r="56" spans="1:20">
      <c r="A56" s="488" t="s">
        <v>1709</v>
      </c>
      <c r="B56" s="488"/>
      <c r="C56" s="488"/>
      <c r="D56" s="488"/>
      <c r="E56" s="488"/>
      <c r="F56" s="488"/>
      <c r="G56" s="488"/>
      <c r="H56" s="488"/>
      <c r="I56" s="488"/>
      <c r="J56" s="488"/>
      <c r="K56" s="488"/>
      <c r="L56" s="488"/>
      <c r="M56" s="488"/>
      <c r="N56" s="488"/>
      <c r="O56" s="488"/>
      <c r="P56" s="488"/>
      <c r="Q56" s="488"/>
      <c r="R56" s="488"/>
      <c r="S56" s="488"/>
      <c r="T56" s="488"/>
    </row>
    <row r="57" spans="1:20">
      <c r="A57" s="488" t="s">
        <v>1710</v>
      </c>
      <c r="B57" s="488"/>
      <c r="C57" s="488"/>
      <c r="D57" s="488"/>
      <c r="E57" s="488"/>
      <c r="F57" s="488"/>
      <c r="G57" s="488"/>
      <c r="H57" s="488"/>
      <c r="I57" s="488"/>
      <c r="J57" s="488"/>
      <c r="K57" s="488"/>
      <c r="L57" s="488"/>
      <c r="M57" s="488"/>
      <c r="N57" s="488"/>
      <c r="O57" s="488"/>
      <c r="P57" s="488"/>
      <c r="Q57" s="488"/>
      <c r="R57" s="488"/>
      <c r="S57" s="488"/>
      <c r="T57" s="488"/>
    </row>
    <row r="58" spans="1:20" ht="17">
      <c r="A58" s="489" t="s">
        <v>1711</v>
      </c>
      <c r="B58" s="489"/>
      <c r="C58" s="489"/>
      <c r="D58" s="489"/>
      <c r="E58" s="489"/>
      <c r="F58" s="489"/>
      <c r="G58" s="489"/>
      <c r="H58" s="489"/>
      <c r="I58" s="489"/>
      <c r="J58" s="489"/>
      <c r="K58" s="489"/>
      <c r="L58" s="489"/>
      <c r="M58" s="489"/>
      <c r="N58" s="489"/>
      <c r="O58" s="489"/>
      <c r="P58" s="489"/>
      <c r="Q58" s="489"/>
      <c r="R58" s="489"/>
      <c r="S58" s="489"/>
      <c r="T58" s="489"/>
    </row>
    <row r="59" spans="1:20" ht="17">
      <c r="A59" s="487" t="s">
        <v>1712</v>
      </c>
      <c r="B59" s="487"/>
      <c r="C59" s="487"/>
      <c r="D59" s="487"/>
      <c r="E59" s="487"/>
      <c r="F59" s="487"/>
      <c r="G59" s="487"/>
      <c r="H59" s="487"/>
      <c r="I59" s="487"/>
      <c r="J59" s="487"/>
      <c r="K59" s="487"/>
      <c r="L59" s="487"/>
      <c r="M59" s="487"/>
      <c r="N59" s="487"/>
      <c r="O59" s="487"/>
      <c r="P59" s="487"/>
      <c r="Q59" s="487"/>
      <c r="R59" s="487"/>
      <c r="S59" s="487"/>
      <c r="T59" s="487"/>
    </row>
    <row r="60" spans="1:20">
      <c r="A60" s="487" t="s">
        <v>859</v>
      </c>
      <c r="B60" s="487"/>
      <c r="C60" s="487"/>
      <c r="D60" s="487"/>
      <c r="E60" s="487"/>
      <c r="F60" s="487"/>
      <c r="G60" s="487"/>
      <c r="H60" s="487"/>
      <c r="I60" s="487"/>
      <c r="J60" s="487"/>
      <c r="K60" s="487"/>
      <c r="L60" s="487"/>
      <c r="M60" s="487"/>
      <c r="N60" s="487"/>
      <c r="O60" s="487"/>
      <c r="P60" s="487"/>
      <c r="Q60" s="487"/>
      <c r="R60" s="487"/>
      <c r="S60" s="487"/>
      <c r="T60" s="487"/>
    </row>
  </sheetData>
  <mergeCells count="12">
    <mergeCell ref="A54:T54"/>
    <mergeCell ref="A49:T49"/>
    <mergeCell ref="A50:T50"/>
    <mergeCell ref="A51:T51"/>
    <mergeCell ref="A52:T52"/>
    <mergeCell ref="A53:T53"/>
    <mergeCell ref="A60:T60"/>
    <mergeCell ref="A55:T55"/>
    <mergeCell ref="A56:T56"/>
    <mergeCell ref="A57:T57"/>
    <mergeCell ref="A58:T58"/>
    <mergeCell ref="A59:T5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AE02E-64D8-214B-9DE0-CA7BBB28F0B8}">
  <sheetPr>
    <tabColor theme="7"/>
  </sheetPr>
  <dimension ref="A1:T60"/>
  <sheetViews>
    <sheetView workbookViewId="0"/>
  </sheetViews>
  <sheetFormatPr baseColWidth="10" defaultRowHeight="16"/>
  <cols>
    <col min="1" max="1" width="63.5" customWidth="1"/>
    <col min="2" max="4" width="13.6640625" customWidth="1"/>
    <col min="5" max="5" width="17.1640625" customWidth="1"/>
    <col min="6" max="6" width="13.6640625" customWidth="1"/>
    <col min="7" max="7" width="14.83203125" customWidth="1"/>
    <col min="8" max="10" width="13.6640625" customWidth="1"/>
    <col min="11" max="13" width="14.83203125" customWidth="1"/>
    <col min="14" max="14" width="2" customWidth="1"/>
    <col min="15" max="20" width="12.5" customWidth="1"/>
    <col min="21" max="1024" width="10.6640625" customWidth="1"/>
  </cols>
  <sheetData>
    <row r="1" spans="1:20" ht="15" customHeight="1">
      <c r="A1" s="1" t="s">
        <v>2349</v>
      </c>
      <c r="B1" s="1">
        <v>2030</v>
      </c>
      <c r="C1" s="1" t="s">
        <v>38</v>
      </c>
      <c r="N1" s="67"/>
      <c r="O1" s="67"/>
      <c r="P1" s="67"/>
      <c r="Q1" s="67"/>
      <c r="R1" s="67"/>
      <c r="S1" s="67"/>
      <c r="T1" s="67"/>
    </row>
    <row r="2" spans="1:20" ht="15.75" customHeight="1" thickBot="1">
      <c r="A2" s="1"/>
      <c r="B2" s="1"/>
      <c r="C2" s="1"/>
      <c r="N2" s="67"/>
      <c r="O2" s="67"/>
      <c r="P2" s="67"/>
      <c r="Q2" s="67"/>
      <c r="R2" s="67"/>
      <c r="S2" s="67"/>
      <c r="T2" s="67"/>
    </row>
    <row r="3" spans="1:20" ht="52">
      <c r="A3" s="73"/>
      <c r="B3" s="74" t="s">
        <v>1688</v>
      </c>
      <c r="C3" s="74" t="s">
        <v>1</v>
      </c>
      <c r="D3" s="74" t="s">
        <v>2350</v>
      </c>
      <c r="E3" s="74" t="s">
        <v>2351</v>
      </c>
      <c r="F3" s="74" t="s">
        <v>3</v>
      </c>
      <c r="G3" s="74" t="s">
        <v>4</v>
      </c>
      <c r="H3" s="74" t="s">
        <v>1713</v>
      </c>
      <c r="I3" s="75" t="s">
        <v>2352</v>
      </c>
      <c r="J3" s="74" t="s">
        <v>1692</v>
      </c>
      <c r="K3" s="76" t="s">
        <v>5</v>
      </c>
      <c r="L3" s="77" t="s">
        <v>6</v>
      </c>
      <c r="M3" s="76" t="s">
        <v>7</v>
      </c>
      <c r="N3" s="67"/>
      <c r="O3" s="77" t="s">
        <v>8</v>
      </c>
      <c r="P3" s="74" t="s">
        <v>9</v>
      </c>
      <c r="Q3" s="74" t="s">
        <v>10</v>
      </c>
      <c r="R3" s="74" t="s">
        <v>11</v>
      </c>
      <c r="S3" s="74" t="s">
        <v>12</v>
      </c>
      <c r="T3" s="76" t="s">
        <v>13</v>
      </c>
    </row>
    <row r="4" spans="1:20" ht="18" customHeight="1">
      <c r="A4" s="2" t="s">
        <v>2353</v>
      </c>
      <c r="K4" s="3"/>
      <c r="L4" s="4"/>
      <c r="M4" s="3"/>
      <c r="N4" s="67"/>
      <c r="O4" s="5"/>
      <c r="P4" s="67"/>
      <c r="Q4" s="67"/>
      <c r="R4" s="67"/>
      <c r="S4" s="67"/>
      <c r="T4" s="6"/>
    </row>
    <row r="5" spans="1:20" ht="18" customHeight="1">
      <c r="A5" s="5" t="s">
        <v>1443</v>
      </c>
      <c r="B5" s="7">
        <v>9.1</v>
      </c>
      <c r="C5" s="7">
        <v>36.5</v>
      </c>
      <c r="D5" s="7">
        <v>24.5</v>
      </c>
      <c r="E5" s="7">
        <v>11.9</v>
      </c>
      <c r="F5" s="7">
        <v>17.8</v>
      </c>
      <c r="G5" s="7">
        <v>13.5</v>
      </c>
      <c r="H5" s="7">
        <v>4.3</v>
      </c>
      <c r="I5" s="7">
        <v>28.5</v>
      </c>
      <c r="J5" s="7">
        <v>5.0999999999999996</v>
      </c>
      <c r="K5" s="8">
        <v>96.9</v>
      </c>
      <c r="L5" s="9">
        <v>3.6</v>
      </c>
      <c r="M5" s="8">
        <v>100.5</v>
      </c>
      <c r="N5" s="67"/>
      <c r="O5" s="5"/>
      <c r="P5" s="67"/>
      <c r="Q5" s="67"/>
      <c r="R5" s="67"/>
      <c r="S5" s="67"/>
      <c r="T5" s="6"/>
    </row>
    <row r="6" spans="1:20" ht="18" customHeight="1">
      <c r="A6" s="5" t="s">
        <v>1444</v>
      </c>
      <c r="B6" s="7">
        <v>0.1</v>
      </c>
      <c r="C6" s="7">
        <v>2.6</v>
      </c>
      <c r="D6" s="7">
        <v>0.4</v>
      </c>
      <c r="E6" s="7">
        <v>2.2999999999999998</v>
      </c>
      <c r="F6" s="7">
        <v>0.4</v>
      </c>
      <c r="G6" s="7">
        <v>0.3</v>
      </c>
      <c r="H6" s="7">
        <v>0</v>
      </c>
      <c r="I6" s="7">
        <v>0.1</v>
      </c>
      <c r="J6" s="7">
        <v>13.6</v>
      </c>
      <c r="K6" s="8">
        <v>16.8</v>
      </c>
      <c r="L6" s="9">
        <v>0</v>
      </c>
      <c r="M6" s="8">
        <v>16.8</v>
      </c>
      <c r="N6" s="67"/>
      <c r="O6" s="5"/>
      <c r="P6" s="67"/>
      <c r="Q6" s="67"/>
      <c r="R6" s="67"/>
      <c r="S6" s="67"/>
      <c r="T6" s="6"/>
    </row>
    <row r="7" spans="1:20" ht="18" customHeight="1">
      <c r="A7" s="5" t="s">
        <v>1445</v>
      </c>
      <c r="B7" s="7">
        <v>0.1</v>
      </c>
      <c r="C7" s="7">
        <v>0.8</v>
      </c>
      <c r="D7" s="7">
        <v>0.5</v>
      </c>
      <c r="E7" s="7">
        <v>0.3</v>
      </c>
      <c r="F7" s="7">
        <v>0.1</v>
      </c>
      <c r="G7" s="7">
        <v>0.1</v>
      </c>
      <c r="H7" s="7">
        <v>0</v>
      </c>
      <c r="I7" s="7">
        <v>0.2</v>
      </c>
      <c r="J7" s="7">
        <v>4.7</v>
      </c>
      <c r="K7" s="8">
        <v>5.9</v>
      </c>
      <c r="L7" s="9">
        <v>0.1</v>
      </c>
      <c r="M7" s="8">
        <v>6</v>
      </c>
      <c r="N7" s="67"/>
      <c r="O7" s="5"/>
      <c r="P7" s="67"/>
      <c r="Q7" s="67"/>
      <c r="R7" s="67"/>
      <c r="S7" s="67"/>
      <c r="T7" s="6"/>
    </row>
    <row r="8" spans="1:20" ht="15" customHeight="1">
      <c r="A8" s="5" t="s">
        <v>14</v>
      </c>
      <c r="B8" s="7">
        <v>0</v>
      </c>
      <c r="C8" s="7">
        <v>0.9</v>
      </c>
      <c r="D8" s="7">
        <v>0.9</v>
      </c>
      <c r="E8" s="7">
        <v>0</v>
      </c>
      <c r="F8" s="7">
        <v>0</v>
      </c>
      <c r="G8" s="7">
        <v>0</v>
      </c>
      <c r="H8" s="7">
        <v>0</v>
      </c>
      <c r="I8" s="7">
        <v>0.1</v>
      </c>
      <c r="J8" s="7">
        <v>0</v>
      </c>
      <c r="K8" s="8">
        <v>1</v>
      </c>
      <c r="L8" s="9">
        <v>0</v>
      </c>
      <c r="M8" s="8">
        <v>1</v>
      </c>
      <c r="N8" s="67"/>
      <c r="O8" s="5"/>
      <c r="P8" s="67"/>
      <c r="Q8" s="67"/>
      <c r="R8" s="67"/>
      <c r="S8" s="67"/>
      <c r="T8" s="6"/>
    </row>
    <row r="9" spans="1:20" ht="15" customHeight="1">
      <c r="A9" s="10" t="s">
        <v>15</v>
      </c>
      <c r="B9" s="7">
        <v>0</v>
      </c>
      <c r="C9" s="7">
        <v>0.7</v>
      </c>
      <c r="D9" s="7">
        <v>0.7</v>
      </c>
      <c r="E9" s="7">
        <v>0</v>
      </c>
      <c r="F9" s="7">
        <v>0</v>
      </c>
      <c r="G9" s="7">
        <v>0</v>
      </c>
      <c r="H9" s="7">
        <v>0</v>
      </c>
      <c r="I9" s="7">
        <v>0.1</v>
      </c>
      <c r="J9" s="7">
        <v>0</v>
      </c>
      <c r="K9" s="8">
        <v>0.8</v>
      </c>
      <c r="L9" s="9">
        <v>0</v>
      </c>
      <c r="M9" s="8">
        <v>0.8</v>
      </c>
      <c r="N9" s="67"/>
      <c r="O9" s="5"/>
      <c r="P9" s="67"/>
      <c r="Q9" s="67"/>
      <c r="R9" s="67"/>
      <c r="S9" s="67"/>
      <c r="T9" s="6"/>
    </row>
    <row r="10" spans="1:20" ht="15" customHeight="1">
      <c r="A10" s="10" t="s">
        <v>16</v>
      </c>
      <c r="B10" s="7">
        <v>0</v>
      </c>
      <c r="C10" s="7">
        <v>0.1</v>
      </c>
      <c r="D10" s="7">
        <v>0.1</v>
      </c>
      <c r="E10" s="7">
        <v>0</v>
      </c>
      <c r="F10" s="7">
        <v>0</v>
      </c>
      <c r="G10" s="7">
        <v>0</v>
      </c>
      <c r="H10" s="7">
        <v>0</v>
      </c>
      <c r="I10" s="7">
        <v>0</v>
      </c>
      <c r="J10" s="7">
        <v>0</v>
      </c>
      <c r="K10" s="8">
        <v>0.1</v>
      </c>
      <c r="L10" s="9">
        <v>0</v>
      </c>
      <c r="M10" s="8">
        <v>0.1</v>
      </c>
      <c r="N10" s="67"/>
      <c r="O10" s="5"/>
      <c r="P10" s="67"/>
      <c r="Q10" s="67"/>
      <c r="R10" s="67"/>
      <c r="S10" s="67"/>
      <c r="T10" s="6"/>
    </row>
    <row r="11" spans="1:20" ht="18" customHeight="1">
      <c r="A11" s="10" t="s">
        <v>1685</v>
      </c>
      <c r="B11" s="7">
        <v>0</v>
      </c>
      <c r="C11" s="7">
        <v>0.1</v>
      </c>
      <c r="D11" s="7">
        <v>0.1</v>
      </c>
      <c r="E11" s="7">
        <v>0</v>
      </c>
      <c r="F11" s="7">
        <v>0</v>
      </c>
      <c r="G11" s="7">
        <v>0</v>
      </c>
      <c r="H11" s="7">
        <v>0</v>
      </c>
      <c r="I11" s="7">
        <v>0</v>
      </c>
      <c r="J11" s="7">
        <v>0</v>
      </c>
      <c r="K11" s="8">
        <v>0.1</v>
      </c>
      <c r="L11" s="9">
        <v>0</v>
      </c>
      <c r="M11" s="8">
        <v>0.1</v>
      </c>
      <c r="N11" s="67"/>
      <c r="O11" s="5"/>
      <c r="P11" s="67"/>
      <c r="Q11" s="67"/>
      <c r="R11" s="67"/>
      <c r="S11" s="67"/>
      <c r="T11" s="6"/>
    </row>
    <row r="12" spans="1:20" ht="15" customHeight="1">
      <c r="A12" s="11" t="s">
        <v>17</v>
      </c>
      <c r="B12" s="12">
        <v>9.3000000000000007</v>
      </c>
      <c r="C12" s="12">
        <v>40.799999999999997</v>
      </c>
      <c r="D12" s="12">
        <v>26.3</v>
      </c>
      <c r="E12" s="12">
        <v>14.5</v>
      </c>
      <c r="F12" s="12">
        <v>18.3</v>
      </c>
      <c r="G12" s="12">
        <v>14</v>
      </c>
      <c r="H12" s="12">
        <v>4.4000000000000004</v>
      </c>
      <c r="I12" s="12">
        <v>28.9</v>
      </c>
      <c r="J12" s="12">
        <v>23.3</v>
      </c>
      <c r="K12" s="13">
        <v>120.6</v>
      </c>
      <c r="L12" s="14">
        <v>3.7</v>
      </c>
      <c r="M12" s="13">
        <v>124.3</v>
      </c>
      <c r="N12" s="67"/>
      <c r="O12" s="5"/>
      <c r="P12" s="67"/>
      <c r="Q12" s="67"/>
      <c r="R12" s="67"/>
      <c r="S12" s="67"/>
      <c r="T12" s="6"/>
    </row>
    <row r="13" spans="1:20" ht="15" customHeight="1">
      <c r="A13" s="10" t="s">
        <v>18</v>
      </c>
      <c r="B13" s="7">
        <v>9.6</v>
      </c>
      <c r="C13" s="7">
        <v>31.7</v>
      </c>
      <c r="D13" s="15"/>
      <c r="E13" s="15"/>
      <c r="F13" s="7">
        <v>0.2</v>
      </c>
      <c r="G13" s="7">
        <v>0</v>
      </c>
      <c r="H13" s="7">
        <v>0.2</v>
      </c>
      <c r="I13" s="7">
        <v>0</v>
      </c>
      <c r="J13" s="7">
        <v>0.1</v>
      </c>
      <c r="K13" s="8">
        <v>41.7</v>
      </c>
      <c r="L13" s="9"/>
      <c r="M13" s="8"/>
      <c r="N13" s="67"/>
      <c r="O13" s="5"/>
      <c r="P13" s="67"/>
      <c r="Q13" s="67"/>
      <c r="R13" s="67"/>
      <c r="S13" s="67"/>
      <c r="T13" s="6"/>
    </row>
    <row r="14" spans="1:20" ht="15" customHeight="1">
      <c r="A14" s="16" t="s">
        <v>1446</v>
      </c>
      <c r="B14" s="12">
        <v>0.2</v>
      </c>
      <c r="C14" s="12">
        <v>9.1999999999999993</v>
      </c>
      <c r="D14" s="17"/>
      <c r="E14" s="17"/>
      <c r="F14" s="12">
        <v>18</v>
      </c>
      <c r="G14" s="12">
        <v>13.9</v>
      </c>
      <c r="H14" s="12">
        <v>4.0999999999999996</v>
      </c>
      <c r="I14" s="12">
        <v>28.2</v>
      </c>
      <c r="J14" s="12">
        <v>23.1</v>
      </c>
      <c r="K14" s="13">
        <v>78.599999999999994</v>
      </c>
      <c r="L14" s="14"/>
      <c r="M14" s="13"/>
      <c r="N14" s="67"/>
      <c r="O14" s="11"/>
      <c r="P14" s="18"/>
      <c r="Q14" s="18"/>
      <c r="R14" s="18"/>
      <c r="S14" s="18"/>
      <c r="T14" s="19"/>
    </row>
    <row r="15" spans="1:20" ht="17.25" customHeight="1">
      <c r="A15" s="5" t="s">
        <v>2354</v>
      </c>
      <c r="B15" s="20">
        <v>94</v>
      </c>
      <c r="C15" s="20">
        <v>1464</v>
      </c>
      <c r="D15" s="20">
        <v>1150</v>
      </c>
      <c r="E15" s="20">
        <v>314</v>
      </c>
      <c r="F15" s="20">
        <v>588</v>
      </c>
      <c r="G15" s="20">
        <v>372</v>
      </c>
      <c r="H15" s="20">
        <v>216</v>
      </c>
      <c r="I15" s="20">
        <v>469</v>
      </c>
      <c r="J15" s="20">
        <v>119</v>
      </c>
      <c r="K15" s="21">
        <v>2734</v>
      </c>
      <c r="L15" s="22"/>
      <c r="M15" s="23"/>
      <c r="N15" s="36"/>
      <c r="O15" s="24">
        <v>1037</v>
      </c>
      <c r="P15" s="20">
        <v>10003</v>
      </c>
      <c r="Q15" s="20">
        <v>7667</v>
      </c>
      <c r="R15" s="20">
        <v>640</v>
      </c>
      <c r="S15" s="20">
        <v>0</v>
      </c>
      <c r="T15" s="21">
        <v>0</v>
      </c>
    </row>
    <row r="16" spans="1:20" ht="15" customHeight="1">
      <c r="A16" s="10" t="s">
        <v>19</v>
      </c>
      <c r="B16" s="20">
        <v>9</v>
      </c>
      <c r="C16" s="20">
        <v>71</v>
      </c>
      <c r="D16" s="20">
        <v>71</v>
      </c>
      <c r="E16" s="20">
        <v>0</v>
      </c>
      <c r="F16" s="20">
        <v>0</v>
      </c>
      <c r="G16" s="20">
        <v>0</v>
      </c>
      <c r="H16" s="20">
        <v>0</v>
      </c>
      <c r="I16" s="20">
        <v>0</v>
      </c>
      <c r="J16" s="20">
        <v>0</v>
      </c>
      <c r="K16" s="21">
        <v>80</v>
      </c>
      <c r="L16" s="24"/>
      <c r="M16" s="21"/>
      <c r="N16" s="36"/>
      <c r="O16" s="24">
        <v>0</v>
      </c>
      <c r="P16" s="20">
        <v>260</v>
      </c>
      <c r="Q16" s="20">
        <v>180</v>
      </c>
      <c r="R16" s="20">
        <v>0</v>
      </c>
      <c r="S16" s="20">
        <v>0</v>
      </c>
      <c r="T16" s="21">
        <v>0</v>
      </c>
    </row>
    <row r="17" spans="1:20" ht="15" customHeight="1">
      <c r="A17" s="25" t="s">
        <v>20</v>
      </c>
      <c r="B17" s="20">
        <v>0</v>
      </c>
      <c r="C17" s="20">
        <v>79</v>
      </c>
      <c r="D17" s="20">
        <v>32</v>
      </c>
      <c r="E17" s="20">
        <v>47</v>
      </c>
      <c r="F17" s="20">
        <v>0</v>
      </c>
      <c r="G17" s="20">
        <v>0</v>
      </c>
      <c r="H17" s="20">
        <v>0</v>
      </c>
      <c r="I17" s="20">
        <v>0</v>
      </c>
      <c r="J17" s="20">
        <v>0</v>
      </c>
      <c r="K17" s="21">
        <v>79</v>
      </c>
      <c r="L17" s="24"/>
      <c r="M17" s="21"/>
      <c r="N17" s="36"/>
      <c r="O17" s="24">
        <v>0</v>
      </c>
      <c r="P17" s="20">
        <v>259</v>
      </c>
      <c r="Q17" s="20">
        <v>180</v>
      </c>
      <c r="R17" s="20">
        <v>0</v>
      </c>
      <c r="S17" s="20">
        <v>0</v>
      </c>
      <c r="T17" s="21">
        <v>0</v>
      </c>
    </row>
    <row r="18" spans="1:20" ht="15" customHeight="1">
      <c r="A18" s="25" t="s">
        <v>21</v>
      </c>
      <c r="B18" s="20">
        <v>9</v>
      </c>
      <c r="C18" s="20">
        <v>-8</v>
      </c>
      <c r="D18" s="20">
        <v>39</v>
      </c>
      <c r="E18" s="20">
        <v>-46</v>
      </c>
      <c r="F18" s="20">
        <v>0</v>
      </c>
      <c r="G18" s="20">
        <v>0</v>
      </c>
      <c r="H18" s="20">
        <v>0</v>
      </c>
      <c r="I18" s="20">
        <v>0</v>
      </c>
      <c r="J18" s="20">
        <v>0</v>
      </c>
      <c r="K18" s="21">
        <v>1</v>
      </c>
      <c r="L18" s="24"/>
      <c r="M18" s="21"/>
      <c r="N18" s="36"/>
      <c r="O18" s="24">
        <v>0</v>
      </c>
      <c r="P18" s="20">
        <v>1</v>
      </c>
      <c r="Q18" s="20">
        <v>0</v>
      </c>
      <c r="R18" s="20">
        <v>0</v>
      </c>
      <c r="S18" s="20">
        <v>0</v>
      </c>
      <c r="T18" s="21">
        <v>0</v>
      </c>
    </row>
    <row r="19" spans="1:20" ht="15" customHeight="1">
      <c r="A19" s="10" t="s">
        <v>22</v>
      </c>
      <c r="B19" s="20">
        <v>0</v>
      </c>
      <c r="C19" s="20">
        <v>760</v>
      </c>
      <c r="D19" s="20">
        <v>618</v>
      </c>
      <c r="E19" s="20">
        <v>142</v>
      </c>
      <c r="F19" s="20">
        <v>5</v>
      </c>
      <c r="G19" s="20">
        <v>1</v>
      </c>
      <c r="H19" s="20">
        <v>4</v>
      </c>
      <c r="I19" s="20">
        <v>434</v>
      </c>
      <c r="J19" s="20">
        <v>0</v>
      </c>
      <c r="K19" s="21">
        <v>1200</v>
      </c>
      <c r="L19" s="24"/>
      <c r="M19" s="21"/>
      <c r="N19" s="36"/>
      <c r="O19" s="24">
        <v>97</v>
      </c>
      <c r="P19" s="20">
        <v>8066</v>
      </c>
      <c r="Q19" s="20">
        <v>6354</v>
      </c>
      <c r="R19" s="20">
        <v>609</v>
      </c>
      <c r="S19" s="20">
        <v>0</v>
      </c>
      <c r="T19" s="21">
        <v>0</v>
      </c>
    </row>
    <row r="20" spans="1:20" ht="15" customHeight="1">
      <c r="A20" s="25" t="s">
        <v>23</v>
      </c>
      <c r="B20" s="20">
        <v>0</v>
      </c>
      <c r="C20" s="20">
        <v>2351</v>
      </c>
      <c r="D20" s="20">
        <v>118</v>
      </c>
      <c r="E20" s="20">
        <v>2234</v>
      </c>
      <c r="F20" s="20">
        <v>0</v>
      </c>
      <c r="G20" s="20">
        <v>0</v>
      </c>
      <c r="H20" s="20">
        <v>0</v>
      </c>
      <c r="I20" s="20">
        <v>0</v>
      </c>
      <c r="J20" s="20">
        <v>0</v>
      </c>
      <c r="K20" s="21">
        <v>2351</v>
      </c>
      <c r="L20" s="24"/>
      <c r="M20" s="21"/>
      <c r="N20" s="36"/>
      <c r="O20" s="24">
        <v>62</v>
      </c>
      <c r="P20" s="20">
        <v>4214</v>
      </c>
      <c r="Q20" s="20">
        <v>1925</v>
      </c>
      <c r="R20" s="20">
        <v>0</v>
      </c>
      <c r="S20" s="20">
        <v>0</v>
      </c>
      <c r="T20" s="21">
        <v>0</v>
      </c>
    </row>
    <row r="21" spans="1:20" ht="15" customHeight="1">
      <c r="A21" s="25" t="s">
        <v>2355</v>
      </c>
      <c r="B21" s="20">
        <v>0</v>
      </c>
      <c r="C21" s="20">
        <v>-1591</v>
      </c>
      <c r="D21" s="20">
        <v>501</v>
      </c>
      <c r="E21" s="20">
        <v>-2091</v>
      </c>
      <c r="F21" s="20">
        <v>5</v>
      </c>
      <c r="G21" s="20">
        <v>1</v>
      </c>
      <c r="H21" s="20">
        <v>4</v>
      </c>
      <c r="I21" s="20">
        <v>434</v>
      </c>
      <c r="J21" s="20">
        <v>0</v>
      </c>
      <c r="K21" s="21">
        <v>-1152</v>
      </c>
      <c r="L21" s="24"/>
      <c r="M21" s="21"/>
      <c r="N21" s="36"/>
      <c r="O21" s="24">
        <v>35</v>
      </c>
      <c r="P21" s="20">
        <v>3852</v>
      </c>
      <c r="Q21" s="20">
        <v>4429</v>
      </c>
      <c r="R21" s="20">
        <v>609</v>
      </c>
      <c r="S21" s="20">
        <v>0</v>
      </c>
      <c r="T21" s="21">
        <v>0</v>
      </c>
    </row>
    <row r="22" spans="1:20" ht="15" customHeight="1">
      <c r="A22" s="10" t="s">
        <v>24</v>
      </c>
      <c r="B22" s="20">
        <v>124</v>
      </c>
      <c r="C22" s="20">
        <v>336</v>
      </c>
      <c r="D22" s="20">
        <v>270</v>
      </c>
      <c r="E22" s="20">
        <v>67</v>
      </c>
      <c r="F22" s="20">
        <v>308</v>
      </c>
      <c r="G22" s="20">
        <v>236</v>
      </c>
      <c r="H22" s="20">
        <v>72</v>
      </c>
      <c r="I22" s="20">
        <v>3</v>
      </c>
      <c r="J22" s="20">
        <v>82</v>
      </c>
      <c r="K22" s="21">
        <v>854</v>
      </c>
      <c r="L22" s="24"/>
      <c r="M22" s="21"/>
      <c r="N22" s="36"/>
      <c r="O22" s="24">
        <v>250</v>
      </c>
      <c r="P22" s="20">
        <v>1631</v>
      </c>
      <c r="Q22" s="20">
        <v>997</v>
      </c>
      <c r="R22" s="20">
        <v>31</v>
      </c>
      <c r="S22" s="20">
        <v>0</v>
      </c>
      <c r="T22" s="21">
        <v>0</v>
      </c>
    </row>
    <row r="23" spans="1:20" ht="15" customHeight="1">
      <c r="A23" s="10" t="s">
        <v>1077</v>
      </c>
      <c r="B23" s="20">
        <v>0</v>
      </c>
      <c r="C23" s="20">
        <v>0</v>
      </c>
      <c r="D23" s="20">
        <v>-32</v>
      </c>
      <c r="E23" s="20">
        <v>32</v>
      </c>
      <c r="F23" s="20">
        <v>0</v>
      </c>
      <c r="G23" s="20">
        <v>0</v>
      </c>
      <c r="H23" s="20">
        <v>0</v>
      </c>
      <c r="I23" s="20">
        <v>0</v>
      </c>
      <c r="J23" s="20">
        <v>0</v>
      </c>
      <c r="K23" s="21">
        <v>1</v>
      </c>
      <c r="L23" s="24"/>
      <c r="M23" s="21"/>
      <c r="N23" s="36"/>
      <c r="O23" s="24">
        <v>0</v>
      </c>
      <c r="P23" s="20">
        <v>1</v>
      </c>
      <c r="Q23" s="20">
        <v>0</v>
      </c>
      <c r="R23" s="20">
        <v>0</v>
      </c>
      <c r="S23" s="20">
        <v>0</v>
      </c>
      <c r="T23" s="21">
        <v>0</v>
      </c>
    </row>
    <row r="24" spans="1:20" ht="15" customHeight="1">
      <c r="A24" s="26" t="s">
        <v>25</v>
      </c>
      <c r="B24" s="20">
        <v>35</v>
      </c>
      <c r="C24" s="20">
        <v>0</v>
      </c>
      <c r="D24" s="20">
        <v>0</v>
      </c>
      <c r="E24" s="20">
        <v>0</v>
      </c>
      <c r="F24" s="20">
        <v>0</v>
      </c>
      <c r="G24" s="20">
        <v>0</v>
      </c>
      <c r="H24" s="20">
        <v>0</v>
      </c>
      <c r="I24" s="20">
        <v>0</v>
      </c>
      <c r="J24" s="20">
        <v>0</v>
      </c>
      <c r="K24" s="21">
        <v>35</v>
      </c>
      <c r="L24" s="24"/>
      <c r="M24" s="21"/>
      <c r="N24" s="20"/>
      <c r="O24" s="24">
        <v>35</v>
      </c>
      <c r="P24" s="20">
        <v>0</v>
      </c>
      <c r="Q24" s="20">
        <v>0</v>
      </c>
      <c r="R24" s="20">
        <v>0</v>
      </c>
      <c r="S24" s="20">
        <v>0</v>
      </c>
      <c r="T24" s="21">
        <v>0</v>
      </c>
    </row>
    <row r="25" spans="1:20" ht="15" customHeight="1">
      <c r="A25" s="26" t="s">
        <v>26</v>
      </c>
      <c r="B25" s="20">
        <v>-54</v>
      </c>
      <c r="C25" s="20">
        <v>146</v>
      </c>
      <c r="D25" s="20">
        <v>146</v>
      </c>
      <c r="E25" s="20">
        <v>0</v>
      </c>
      <c r="F25" s="20">
        <v>197</v>
      </c>
      <c r="G25" s="20">
        <v>80</v>
      </c>
      <c r="H25" s="20">
        <v>117</v>
      </c>
      <c r="I25" s="20">
        <v>31</v>
      </c>
      <c r="J25" s="20">
        <v>5</v>
      </c>
      <c r="K25" s="21">
        <v>325</v>
      </c>
      <c r="L25" s="24"/>
      <c r="M25" s="21"/>
      <c r="N25" s="20"/>
      <c r="O25" s="24">
        <v>415</v>
      </c>
      <c r="P25" s="20">
        <v>46</v>
      </c>
      <c r="Q25" s="20">
        <v>136</v>
      </c>
      <c r="R25" s="20">
        <v>0</v>
      </c>
      <c r="S25" s="20">
        <v>0</v>
      </c>
      <c r="T25" s="21">
        <v>0</v>
      </c>
    </row>
    <row r="26" spans="1:20" ht="15" customHeight="1">
      <c r="A26" s="27" t="s">
        <v>27</v>
      </c>
      <c r="B26" s="20">
        <v>327</v>
      </c>
      <c r="C26" s="20">
        <v>0</v>
      </c>
      <c r="D26" s="20">
        <v>0</v>
      </c>
      <c r="E26" s="20">
        <v>0</v>
      </c>
      <c r="F26" s="20">
        <v>0</v>
      </c>
      <c r="G26" s="20">
        <v>0</v>
      </c>
      <c r="H26" s="20">
        <v>0</v>
      </c>
      <c r="I26" s="20">
        <v>0</v>
      </c>
      <c r="J26" s="20">
        <v>3</v>
      </c>
      <c r="K26" s="21">
        <v>330</v>
      </c>
      <c r="L26" s="24"/>
      <c r="M26" s="21"/>
      <c r="N26" s="20"/>
      <c r="O26" s="24">
        <v>330</v>
      </c>
      <c r="P26" s="20">
        <v>0</v>
      </c>
      <c r="Q26" s="20">
        <v>0</v>
      </c>
      <c r="R26" s="20">
        <v>0</v>
      </c>
      <c r="S26" s="20">
        <v>0</v>
      </c>
      <c r="T26" s="21">
        <v>0</v>
      </c>
    </row>
    <row r="27" spans="1:20" ht="15" customHeight="1">
      <c r="A27" s="27" t="s">
        <v>28</v>
      </c>
      <c r="B27" s="20">
        <v>25</v>
      </c>
      <c r="C27" s="20">
        <v>7</v>
      </c>
      <c r="D27" s="20">
        <v>7</v>
      </c>
      <c r="E27" s="20">
        <v>0</v>
      </c>
      <c r="F27" s="20">
        <v>46</v>
      </c>
      <c r="G27" s="20">
        <v>32</v>
      </c>
      <c r="H27" s="20">
        <v>14</v>
      </c>
      <c r="I27" s="20">
        <v>0</v>
      </c>
      <c r="J27" s="20">
        <v>7</v>
      </c>
      <c r="K27" s="21">
        <v>84</v>
      </c>
      <c r="L27" s="24"/>
      <c r="M27" s="21"/>
      <c r="N27" s="20"/>
      <c r="O27" s="24">
        <v>84</v>
      </c>
      <c r="P27" s="20">
        <v>0</v>
      </c>
      <c r="Q27" s="20">
        <v>0</v>
      </c>
      <c r="R27" s="20">
        <v>0</v>
      </c>
      <c r="S27" s="20">
        <v>0</v>
      </c>
      <c r="T27" s="21">
        <v>0</v>
      </c>
    </row>
    <row r="28" spans="1:20" ht="15" customHeight="1">
      <c r="A28" s="27" t="s">
        <v>29</v>
      </c>
      <c r="B28" s="20">
        <v>0</v>
      </c>
      <c r="C28" s="20">
        <v>0</v>
      </c>
      <c r="D28" s="20">
        <v>0</v>
      </c>
      <c r="E28" s="20">
        <v>0</v>
      </c>
      <c r="F28" s="20">
        <v>0</v>
      </c>
      <c r="G28" s="20">
        <v>0</v>
      </c>
      <c r="H28" s="20">
        <v>0</v>
      </c>
      <c r="I28" s="20">
        <v>0</v>
      </c>
      <c r="J28" s="20">
        <v>0</v>
      </c>
      <c r="K28" s="21">
        <v>0</v>
      </c>
      <c r="L28" s="24"/>
      <c r="M28" s="21"/>
      <c r="N28" s="20"/>
      <c r="O28" s="24">
        <v>0</v>
      </c>
      <c r="P28" s="20">
        <v>0</v>
      </c>
      <c r="Q28" s="20">
        <v>0</v>
      </c>
      <c r="R28" s="20">
        <v>0</v>
      </c>
      <c r="S28" s="20">
        <v>0</v>
      </c>
      <c r="T28" s="21">
        <v>0</v>
      </c>
    </row>
    <row r="29" spans="1:20" ht="15" customHeight="1">
      <c r="A29" s="25" t="s">
        <v>2482</v>
      </c>
      <c r="B29" s="20">
        <v>-406</v>
      </c>
      <c r="C29" s="20">
        <v>140</v>
      </c>
      <c r="D29" s="20">
        <v>140</v>
      </c>
      <c r="E29" s="20">
        <v>0</v>
      </c>
      <c r="F29" s="20">
        <v>151</v>
      </c>
      <c r="G29" s="20">
        <v>48</v>
      </c>
      <c r="H29" s="20">
        <v>103</v>
      </c>
      <c r="I29" s="20">
        <v>31</v>
      </c>
      <c r="J29" s="20">
        <v>-6</v>
      </c>
      <c r="K29" s="21">
        <v>-90</v>
      </c>
      <c r="L29" s="24"/>
      <c r="M29" s="21"/>
      <c r="N29" s="20"/>
      <c r="O29" s="24">
        <v>0</v>
      </c>
      <c r="P29" s="20">
        <v>46</v>
      </c>
      <c r="Q29" s="20">
        <v>136</v>
      </c>
      <c r="R29" s="20">
        <v>0</v>
      </c>
      <c r="S29" s="20">
        <v>0</v>
      </c>
      <c r="T29" s="21">
        <v>0</v>
      </c>
    </row>
    <row r="30" spans="1:20" ht="15" customHeight="1">
      <c r="A30" s="10" t="s">
        <v>30</v>
      </c>
      <c r="B30" s="20">
        <v>-29</v>
      </c>
      <c r="C30" s="20">
        <v>7</v>
      </c>
      <c r="D30" s="20">
        <v>24</v>
      </c>
      <c r="E30" s="20">
        <v>-17</v>
      </c>
      <c r="F30" s="20">
        <v>60</v>
      </c>
      <c r="G30" s="20">
        <v>38</v>
      </c>
      <c r="H30" s="20">
        <v>22</v>
      </c>
      <c r="I30" s="20">
        <v>0</v>
      </c>
      <c r="J30" s="20">
        <v>18</v>
      </c>
      <c r="K30" s="21">
        <v>56</v>
      </c>
      <c r="L30" s="24"/>
      <c r="M30" s="21"/>
      <c r="N30" s="20"/>
      <c r="O30" s="24">
        <v>56</v>
      </c>
      <c r="P30" s="20">
        <v>0</v>
      </c>
      <c r="Q30" s="20">
        <v>0</v>
      </c>
      <c r="R30" s="20">
        <v>0</v>
      </c>
      <c r="S30" s="20">
        <v>0</v>
      </c>
      <c r="T30" s="21">
        <v>0</v>
      </c>
    </row>
    <row r="31" spans="1:20" ht="15" customHeight="1">
      <c r="A31" s="25" t="s">
        <v>918</v>
      </c>
      <c r="B31" s="20">
        <v>4</v>
      </c>
      <c r="C31" s="20">
        <v>0</v>
      </c>
      <c r="D31" s="20">
        <v>0</v>
      </c>
      <c r="E31" s="20">
        <v>0</v>
      </c>
      <c r="F31" s="20">
        <v>0</v>
      </c>
      <c r="G31" s="20">
        <v>0</v>
      </c>
      <c r="H31" s="20">
        <v>0</v>
      </c>
      <c r="I31" s="20">
        <v>0</v>
      </c>
      <c r="J31" s="20">
        <v>12</v>
      </c>
      <c r="K31" s="21">
        <v>16</v>
      </c>
      <c r="L31" s="24"/>
      <c r="M31" s="21"/>
      <c r="N31" s="20"/>
      <c r="O31" s="24">
        <v>16</v>
      </c>
      <c r="P31" s="20">
        <v>0</v>
      </c>
      <c r="Q31" s="20">
        <v>0</v>
      </c>
      <c r="R31" s="20">
        <v>0</v>
      </c>
      <c r="S31" s="20">
        <v>0</v>
      </c>
      <c r="T31" s="21">
        <v>0</v>
      </c>
    </row>
    <row r="32" spans="1:20" ht="15" customHeight="1">
      <c r="A32" s="25" t="s">
        <v>28</v>
      </c>
      <c r="B32" s="20">
        <v>0</v>
      </c>
      <c r="C32" s="20">
        <v>0</v>
      </c>
      <c r="D32" s="20">
        <v>0</v>
      </c>
      <c r="E32" s="20">
        <v>0</v>
      </c>
      <c r="F32" s="20">
        <v>1</v>
      </c>
      <c r="G32" s="20">
        <v>1</v>
      </c>
      <c r="H32" s="20">
        <v>1</v>
      </c>
      <c r="I32" s="20">
        <v>0</v>
      </c>
      <c r="J32" s="20">
        <v>0</v>
      </c>
      <c r="K32" s="21">
        <v>1</v>
      </c>
      <c r="L32" s="24"/>
      <c r="M32" s="21"/>
      <c r="N32" s="20"/>
      <c r="O32" s="24">
        <v>1</v>
      </c>
      <c r="P32" s="20">
        <v>0</v>
      </c>
      <c r="Q32" s="20">
        <v>0</v>
      </c>
      <c r="R32" s="20">
        <v>0</v>
      </c>
      <c r="S32" s="20">
        <v>0</v>
      </c>
      <c r="T32" s="21">
        <v>0</v>
      </c>
    </row>
    <row r="33" spans="1:20" ht="15" customHeight="1">
      <c r="A33" s="25" t="s">
        <v>32</v>
      </c>
      <c r="B33" s="20">
        <v>2</v>
      </c>
      <c r="C33" s="20">
        <v>0</v>
      </c>
      <c r="D33" s="20">
        <v>0</v>
      </c>
      <c r="E33" s="20">
        <v>0</v>
      </c>
      <c r="F33" s="20">
        <v>34</v>
      </c>
      <c r="G33" s="20">
        <v>21</v>
      </c>
      <c r="H33" s="20">
        <v>13</v>
      </c>
      <c r="I33" s="20">
        <v>0</v>
      </c>
      <c r="J33" s="20">
        <v>2</v>
      </c>
      <c r="K33" s="21">
        <v>38</v>
      </c>
      <c r="L33" s="24"/>
      <c r="M33" s="21"/>
      <c r="N33" s="20"/>
      <c r="O33" s="24">
        <v>38</v>
      </c>
      <c r="P33" s="20">
        <v>0</v>
      </c>
      <c r="Q33" s="20">
        <v>0</v>
      </c>
      <c r="R33" s="20">
        <v>0</v>
      </c>
      <c r="S33" s="20">
        <v>0</v>
      </c>
      <c r="T33" s="21">
        <v>0</v>
      </c>
    </row>
    <row r="34" spans="1:20" ht="15" customHeight="1">
      <c r="A34" s="25" t="s">
        <v>2356</v>
      </c>
      <c r="B34" s="20">
        <v>-35</v>
      </c>
      <c r="C34" s="20">
        <v>7</v>
      </c>
      <c r="D34" s="20">
        <v>23</v>
      </c>
      <c r="E34" s="20">
        <v>-17</v>
      </c>
      <c r="F34" s="20">
        <v>25</v>
      </c>
      <c r="G34" s="20">
        <v>16</v>
      </c>
      <c r="H34" s="20">
        <v>8</v>
      </c>
      <c r="I34" s="20">
        <v>0</v>
      </c>
      <c r="J34" s="20">
        <v>3</v>
      </c>
      <c r="K34" s="21">
        <v>0</v>
      </c>
      <c r="L34" s="24"/>
      <c r="M34" s="21"/>
      <c r="N34" s="20"/>
      <c r="O34" s="24">
        <v>0</v>
      </c>
      <c r="P34" s="20">
        <v>0</v>
      </c>
      <c r="Q34" s="20">
        <v>0</v>
      </c>
      <c r="R34" s="20">
        <v>0</v>
      </c>
      <c r="S34" s="20">
        <v>0</v>
      </c>
      <c r="T34" s="21">
        <v>0</v>
      </c>
    </row>
    <row r="35" spans="1:20" ht="15" customHeight="1">
      <c r="A35" s="26" t="s">
        <v>33</v>
      </c>
      <c r="B35" s="20">
        <v>9</v>
      </c>
      <c r="C35" s="20">
        <v>70</v>
      </c>
      <c r="D35" s="20">
        <v>10</v>
      </c>
      <c r="E35" s="20">
        <v>60</v>
      </c>
      <c r="F35" s="20">
        <v>18</v>
      </c>
      <c r="G35" s="20">
        <v>16</v>
      </c>
      <c r="H35" s="20">
        <v>2</v>
      </c>
      <c r="I35" s="20">
        <v>0</v>
      </c>
      <c r="J35" s="20">
        <v>14</v>
      </c>
      <c r="K35" s="21">
        <v>111</v>
      </c>
      <c r="L35" s="24"/>
      <c r="M35" s="21"/>
      <c r="N35" s="20"/>
      <c r="O35" s="24">
        <v>111</v>
      </c>
      <c r="P35" s="20">
        <v>0</v>
      </c>
      <c r="Q35" s="20">
        <v>0</v>
      </c>
      <c r="R35" s="20">
        <v>0</v>
      </c>
      <c r="S35" s="20">
        <v>0</v>
      </c>
      <c r="T35" s="21">
        <v>0</v>
      </c>
    </row>
    <row r="36" spans="1:20" ht="15" customHeight="1">
      <c r="A36" s="27" t="s">
        <v>1697</v>
      </c>
      <c r="B36" s="20">
        <v>9</v>
      </c>
      <c r="C36" s="20">
        <v>25</v>
      </c>
      <c r="D36" s="20">
        <v>6</v>
      </c>
      <c r="E36" s="20">
        <v>19</v>
      </c>
      <c r="F36" s="20">
        <v>18</v>
      </c>
      <c r="G36" s="20">
        <v>16</v>
      </c>
      <c r="H36" s="20">
        <v>2</v>
      </c>
      <c r="I36" s="20">
        <v>0</v>
      </c>
      <c r="J36" s="20">
        <v>5</v>
      </c>
      <c r="K36" s="21">
        <v>57</v>
      </c>
      <c r="L36" s="24"/>
      <c r="M36" s="21"/>
      <c r="N36" s="20"/>
      <c r="O36" s="24">
        <v>57</v>
      </c>
      <c r="P36" s="20">
        <v>0</v>
      </c>
      <c r="Q36" s="20">
        <v>0</v>
      </c>
      <c r="R36" s="20">
        <v>0</v>
      </c>
      <c r="S36" s="20">
        <v>0</v>
      </c>
      <c r="T36" s="21">
        <v>0</v>
      </c>
    </row>
    <row r="37" spans="1:20" ht="15" customHeight="1">
      <c r="A37" s="27" t="s">
        <v>34</v>
      </c>
      <c r="B37" s="20">
        <v>0</v>
      </c>
      <c r="C37" s="20">
        <v>33</v>
      </c>
      <c r="D37" s="20">
        <v>0</v>
      </c>
      <c r="E37" s="20">
        <v>33</v>
      </c>
      <c r="F37" s="20">
        <v>0</v>
      </c>
      <c r="G37" s="20">
        <v>0</v>
      </c>
      <c r="H37" s="20">
        <v>0</v>
      </c>
      <c r="I37" s="20">
        <v>0</v>
      </c>
      <c r="J37" s="20">
        <v>0</v>
      </c>
      <c r="K37" s="21">
        <v>33</v>
      </c>
      <c r="L37" s="24"/>
      <c r="M37" s="21"/>
      <c r="N37" s="20"/>
      <c r="O37" s="24">
        <v>33</v>
      </c>
      <c r="P37" s="20">
        <v>0</v>
      </c>
      <c r="Q37" s="20">
        <v>0</v>
      </c>
      <c r="R37" s="20">
        <v>0</v>
      </c>
      <c r="S37" s="20">
        <v>0</v>
      </c>
      <c r="T37" s="21">
        <v>0</v>
      </c>
    </row>
    <row r="38" spans="1:20" ht="15" customHeight="1">
      <c r="A38" s="27" t="s">
        <v>35</v>
      </c>
      <c r="B38" s="20">
        <v>0</v>
      </c>
      <c r="C38" s="20">
        <v>11</v>
      </c>
      <c r="D38" s="20">
        <v>4</v>
      </c>
      <c r="E38" s="20">
        <v>7</v>
      </c>
      <c r="F38" s="20">
        <v>0</v>
      </c>
      <c r="G38" s="20">
        <v>0</v>
      </c>
      <c r="H38" s="20">
        <v>0</v>
      </c>
      <c r="I38" s="20">
        <v>0</v>
      </c>
      <c r="J38" s="20">
        <v>10</v>
      </c>
      <c r="K38" s="21">
        <v>21</v>
      </c>
      <c r="L38" s="24"/>
      <c r="M38" s="21"/>
      <c r="N38" s="20"/>
      <c r="O38" s="24">
        <v>21</v>
      </c>
      <c r="P38" s="20">
        <v>0</v>
      </c>
      <c r="Q38" s="20">
        <v>0</v>
      </c>
      <c r="R38" s="20">
        <v>0</v>
      </c>
      <c r="S38" s="20">
        <v>0</v>
      </c>
      <c r="T38" s="21">
        <v>0</v>
      </c>
    </row>
    <row r="39" spans="1:20" ht="17.25" customHeight="1">
      <c r="A39" s="28" t="s">
        <v>36</v>
      </c>
      <c r="B39" s="29">
        <v>0</v>
      </c>
      <c r="C39" s="29">
        <v>73</v>
      </c>
      <c r="D39" s="29">
        <v>43</v>
      </c>
      <c r="E39" s="29">
        <v>29</v>
      </c>
      <c r="F39" s="29">
        <v>0</v>
      </c>
      <c r="G39" s="29">
        <v>0</v>
      </c>
      <c r="H39" s="29">
        <v>0</v>
      </c>
      <c r="I39" s="29">
        <v>0</v>
      </c>
      <c r="J39" s="29">
        <v>0</v>
      </c>
      <c r="K39" s="30">
        <v>73</v>
      </c>
      <c r="L39" s="24"/>
      <c r="M39" s="21"/>
      <c r="N39" s="20"/>
      <c r="O39" s="31">
        <v>73</v>
      </c>
      <c r="P39" s="29">
        <v>0</v>
      </c>
      <c r="Q39" s="29">
        <v>0</v>
      </c>
      <c r="R39" s="29">
        <v>0</v>
      </c>
      <c r="S39" s="29">
        <v>0</v>
      </c>
      <c r="T39" s="30">
        <v>0</v>
      </c>
    </row>
    <row r="40" spans="1:20" ht="15" customHeight="1">
      <c r="A40" s="4" t="s">
        <v>2357</v>
      </c>
      <c r="B40" s="20">
        <v>0</v>
      </c>
      <c r="C40" s="20">
        <v>568</v>
      </c>
      <c r="D40" s="20">
        <v>568</v>
      </c>
      <c r="E40" s="20">
        <v>0</v>
      </c>
      <c r="F40" s="20">
        <v>0</v>
      </c>
      <c r="G40" s="20">
        <v>0</v>
      </c>
      <c r="H40" s="20">
        <v>0</v>
      </c>
      <c r="I40" s="20">
        <v>3</v>
      </c>
      <c r="J40" s="20">
        <v>0</v>
      </c>
      <c r="K40" s="21">
        <v>570</v>
      </c>
      <c r="L40" s="24"/>
      <c r="M40" s="21"/>
      <c r="N40" s="20"/>
      <c r="O40" s="24"/>
      <c r="P40" s="20"/>
      <c r="Q40" s="20"/>
      <c r="R40" s="20"/>
      <c r="S40" s="20"/>
      <c r="T40" s="21"/>
    </row>
    <row r="41" spans="1:20" ht="15" customHeight="1">
      <c r="A41" s="26" t="s">
        <v>19</v>
      </c>
      <c r="B41" s="20">
        <v>0</v>
      </c>
      <c r="C41" s="20">
        <v>0</v>
      </c>
      <c r="D41" s="20">
        <v>0</v>
      </c>
      <c r="E41" s="20">
        <v>0</v>
      </c>
      <c r="F41" s="20">
        <v>0</v>
      </c>
      <c r="G41" s="20">
        <v>0</v>
      </c>
      <c r="H41" s="20">
        <v>0</v>
      </c>
      <c r="I41" s="20">
        <v>0</v>
      </c>
      <c r="J41" s="20">
        <v>0</v>
      </c>
      <c r="K41" s="21">
        <v>0</v>
      </c>
      <c r="L41" s="24"/>
      <c r="M41" s="21"/>
      <c r="N41" s="20"/>
      <c r="O41" s="24"/>
      <c r="P41" s="20"/>
      <c r="Q41" s="20"/>
      <c r="R41" s="20"/>
      <c r="S41" s="20"/>
      <c r="T41" s="21"/>
    </row>
    <row r="42" spans="1:20" ht="15" customHeight="1">
      <c r="A42" s="26" t="s">
        <v>22</v>
      </c>
      <c r="B42" s="20">
        <v>0</v>
      </c>
      <c r="C42" s="20">
        <v>484</v>
      </c>
      <c r="D42" s="20">
        <v>484</v>
      </c>
      <c r="E42" s="20">
        <v>0</v>
      </c>
      <c r="F42" s="20">
        <v>0</v>
      </c>
      <c r="G42" s="20">
        <v>0</v>
      </c>
      <c r="H42" s="20">
        <v>0</v>
      </c>
      <c r="I42" s="20">
        <v>3</v>
      </c>
      <c r="J42" s="20">
        <v>0</v>
      </c>
      <c r="K42" s="21">
        <v>487</v>
      </c>
      <c r="L42" s="24"/>
      <c r="M42" s="21"/>
      <c r="N42" s="20"/>
      <c r="O42" s="24"/>
      <c r="P42" s="20"/>
      <c r="Q42" s="20"/>
      <c r="R42" s="20"/>
      <c r="S42" s="20"/>
      <c r="T42" s="21"/>
    </row>
    <row r="43" spans="1:20" ht="17.25" customHeight="1">
      <c r="A43" s="28" t="s">
        <v>24</v>
      </c>
      <c r="B43" s="29">
        <v>0</v>
      </c>
      <c r="C43" s="29">
        <v>84</v>
      </c>
      <c r="D43" s="29">
        <v>84</v>
      </c>
      <c r="E43" s="29">
        <v>0</v>
      </c>
      <c r="F43" s="29">
        <v>0</v>
      </c>
      <c r="G43" s="29">
        <v>0</v>
      </c>
      <c r="H43" s="29">
        <v>0</v>
      </c>
      <c r="I43" s="29">
        <v>0</v>
      </c>
      <c r="J43" s="29">
        <v>0</v>
      </c>
      <c r="K43" s="30">
        <v>84</v>
      </c>
      <c r="L43" s="24"/>
      <c r="M43" s="21"/>
      <c r="N43" s="20"/>
      <c r="O43" s="24"/>
      <c r="P43" s="20"/>
      <c r="Q43" s="20"/>
      <c r="R43" s="20"/>
      <c r="S43" s="20"/>
      <c r="T43" s="21"/>
    </row>
    <row r="44" spans="1:20" ht="17.25" customHeight="1">
      <c r="A44" s="2" t="s">
        <v>2358</v>
      </c>
      <c r="B44" s="20">
        <v>174</v>
      </c>
      <c r="C44" s="20">
        <v>146</v>
      </c>
      <c r="D44" s="20">
        <v>30</v>
      </c>
      <c r="E44" s="20">
        <v>116</v>
      </c>
      <c r="F44" s="20">
        <v>4</v>
      </c>
      <c r="G44" s="20">
        <v>0</v>
      </c>
      <c r="H44" s="20">
        <v>4</v>
      </c>
      <c r="I44" s="20">
        <v>0</v>
      </c>
      <c r="J44" s="20">
        <v>77</v>
      </c>
      <c r="K44" s="21">
        <v>401</v>
      </c>
      <c r="L44" s="24"/>
      <c r="M44" s="21"/>
      <c r="N44" s="20"/>
      <c r="O44" s="24"/>
      <c r="P44" s="20"/>
      <c r="Q44" s="20"/>
      <c r="R44" s="20"/>
      <c r="S44" s="20"/>
      <c r="T44" s="21"/>
    </row>
    <row r="45" spans="1:20" ht="15" customHeight="1">
      <c r="A45" s="2" t="s">
        <v>2359</v>
      </c>
      <c r="B45" s="20">
        <v>75</v>
      </c>
      <c r="C45" s="20">
        <v>31</v>
      </c>
      <c r="D45" s="20">
        <v>10</v>
      </c>
      <c r="E45" s="20">
        <v>21</v>
      </c>
      <c r="F45" s="20">
        <v>1</v>
      </c>
      <c r="G45" s="20">
        <v>0</v>
      </c>
      <c r="H45" s="20">
        <v>1</v>
      </c>
      <c r="I45" s="20">
        <v>0</v>
      </c>
      <c r="J45" s="20">
        <v>31</v>
      </c>
      <c r="K45" s="21">
        <v>138</v>
      </c>
      <c r="L45" s="24"/>
      <c r="M45" s="21"/>
      <c r="N45" s="20"/>
      <c r="O45" s="24"/>
      <c r="P45" s="20"/>
      <c r="Q45" s="20"/>
      <c r="R45" s="20"/>
      <c r="S45" s="20"/>
      <c r="T45" s="21"/>
    </row>
    <row r="46" spans="1:20">
      <c r="A46" s="2" t="s">
        <v>2360</v>
      </c>
      <c r="B46" s="20">
        <v>26</v>
      </c>
      <c r="C46" s="20">
        <v>44</v>
      </c>
      <c r="D46" s="20">
        <v>14</v>
      </c>
      <c r="E46" s="20">
        <v>30</v>
      </c>
      <c r="F46" s="20">
        <v>2</v>
      </c>
      <c r="G46" s="20">
        <v>0</v>
      </c>
      <c r="H46" s="20">
        <v>2</v>
      </c>
      <c r="I46" s="20">
        <v>0</v>
      </c>
      <c r="J46" s="20">
        <v>36</v>
      </c>
      <c r="K46" s="21">
        <v>108</v>
      </c>
      <c r="L46" s="24"/>
      <c r="M46" s="21"/>
      <c r="N46" s="20"/>
      <c r="O46" s="24"/>
      <c r="P46" s="20"/>
      <c r="Q46" s="20"/>
      <c r="R46" s="20"/>
      <c r="S46" s="20"/>
      <c r="T46" s="21"/>
    </row>
    <row r="47" spans="1:20" ht="15" customHeight="1" thickBot="1">
      <c r="A47" s="32" t="s">
        <v>2361</v>
      </c>
      <c r="B47" s="33">
        <v>21</v>
      </c>
      <c r="C47" s="33">
        <v>178</v>
      </c>
      <c r="D47" s="33">
        <v>156</v>
      </c>
      <c r="E47" s="33">
        <v>21</v>
      </c>
      <c r="F47" s="33">
        <v>198</v>
      </c>
      <c r="G47" s="33">
        <v>80</v>
      </c>
      <c r="H47" s="33">
        <v>118</v>
      </c>
      <c r="I47" s="33">
        <v>31</v>
      </c>
      <c r="J47" s="33">
        <v>35</v>
      </c>
      <c r="K47" s="34">
        <v>464</v>
      </c>
      <c r="L47" s="35"/>
      <c r="M47" s="34"/>
      <c r="N47" s="20"/>
      <c r="O47" s="35"/>
      <c r="P47" s="33"/>
      <c r="Q47" s="33"/>
      <c r="R47" s="33"/>
      <c r="S47" s="33"/>
      <c r="T47" s="34"/>
    </row>
    <row r="48" spans="1:20" ht="17.25" customHeight="1">
      <c r="A48" s="489" t="s">
        <v>1702</v>
      </c>
      <c r="B48" s="489"/>
      <c r="C48" s="489"/>
      <c r="D48" s="489"/>
      <c r="E48" s="489"/>
      <c r="F48" s="489"/>
      <c r="G48" s="489"/>
      <c r="H48" s="489"/>
      <c r="I48" s="489"/>
      <c r="J48" s="489"/>
      <c r="K48" s="489"/>
      <c r="L48" s="489"/>
      <c r="M48" s="489"/>
      <c r="N48" s="489"/>
      <c r="O48" s="489"/>
      <c r="P48" s="489"/>
      <c r="Q48" s="489"/>
      <c r="R48" s="489"/>
      <c r="S48" s="489"/>
      <c r="T48" s="489"/>
    </row>
    <row r="49" spans="1:20" ht="17.25" customHeight="1"/>
    <row r="50" spans="1:20" ht="17.25" customHeight="1">
      <c r="A50" s="487" t="s">
        <v>1703</v>
      </c>
      <c r="B50" s="487"/>
      <c r="C50" s="487"/>
      <c r="D50" s="487"/>
      <c r="E50" s="487"/>
      <c r="F50" s="487"/>
      <c r="G50" s="487"/>
      <c r="H50" s="487"/>
      <c r="I50" s="487"/>
      <c r="J50" s="487"/>
      <c r="K50" s="487"/>
      <c r="L50" s="487"/>
      <c r="M50" s="487"/>
      <c r="N50" s="487"/>
      <c r="O50" s="487"/>
      <c r="P50" s="487"/>
      <c r="Q50" s="487"/>
      <c r="R50" s="487"/>
      <c r="S50" s="487"/>
      <c r="T50" s="487"/>
    </row>
    <row r="51" spans="1:20" ht="17.25" customHeight="1">
      <c r="A51" s="487" t="s">
        <v>2362</v>
      </c>
      <c r="B51" s="487"/>
      <c r="C51" s="487"/>
      <c r="D51" s="487"/>
      <c r="E51" s="487"/>
      <c r="F51" s="487"/>
      <c r="G51" s="487"/>
      <c r="H51" s="487"/>
      <c r="I51" s="487"/>
      <c r="J51" s="487"/>
      <c r="K51" s="487"/>
      <c r="L51" s="487"/>
      <c r="M51" s="487"/>
      <c r="N51" s="487"/>
      <c r="O51" s="487"/>
      <c r="P51" s="487"/>
      <c r="Q51" s="487"/>
      <c r="R51" s="487"/>
      <c r="S51" s="487"/>
      <c r="T51" s="487"/>
    </row>
    <row r="52" spans="1:20" ht="32.25" customHeight="1">
      <c r="A52" s="487" t="s">
        <v>2363</v>
      </c>
      <c r="B52" s="487"/>
      <c r="C52" s="487"/>
      <c r="D52" s="487"/>
      <c r="E52" s="487"/>
      <c r="F52" s="487"/>
      <c r="G52" s="487"/>
      <c r="H52" s="487"/>
      <c r="I52" s="487"/>
      <c r="J52" s="487"/>
      <c r="K52" s="487"/>
      <c r="L52" s="487"/>
      <c r="M52" s="487"/>
      <c r="N52" s="487"/>
      <c r="O52" s="487"/>
      <c r="P52" s="487"/>
      <c r="Q52" s="487"/>
      <c r="R52" s="487"/>
      <c r="S52" s="487"/>
      <c r="T52" s="487"/>
    </row>
    <row r="53" spans="1:20" ht="17.25" customHeight="1">
      <c r="A53" s="487" t="s">
        <v>1714</v>
      </c>
      <c r="B53" s="487"/>
      <c r="C53" s="487"/>
      <c r="D53" s="487"/>
      <c r="E53" s="487"/>
      <c r="F53" s="487"/>
      <c r="G53" s="487"/>
      <c r="H53" s="487"/>
      <c r="I53" s="487"/>
      <c r="J53" s="487"/>
      <c r="K53" s="487"/>
      <c r="L53" s="487"/>
      <c r="M53" s="487"/>
      <c r="N53" s="487"/>
      <c r="O53" s="487"/>
      <c r="P53" s="487"/>
      <c r="Q53" s="487"/>
      <c r="R53" s="487"/>
      <c r="S53" s="487"/>
      <c r="T53" s="487"/>
    </row>
    <row r="54" spans="1:20" ht="17.25" customHeight="1">
      <c r="A54" s="493" t="s">
        <v>2364</v>
      </c>
      <c r="B54" s="493"/>
      <c r="C54" s="493"/>
      <c r="D54" s="493"/>
      <c r="E54" s="493"/>
      <c r="F54" s="493"/>
      <c r="G54" s="493"/>
      <c r="H54" s="493"/>
      <c r="I54" s="493"/>
      <c r="J54" s="493"/>
      <c r="K54" s="493"/>
      <c r="L54" s="493"/>
      <c r="M54" s="493"/>
      <c r="N54" s="493"/>
      <c r="O54" s="493"/>
      <c r="P54" s="493"/>
      <c r="Q54" s="493"/>
      <c r="R54" s="493"/>
      <c r="S54" s="493"/>
      <c r="T54" s="493"/>
    </row>
    <row r="55" spans="1:20" ht="16" customHeight="1">
      <c r="A55" s="491" t="s">
        <v>2365</v>
      </c>
      <c r="B55" s="491"/>
      <c r="C55" s="491"/>
      <c r="D55" s="491"/>
      <c r="E55" s="491"/>
      <c r="F55" s="491"/>
      <c r="G55" s="491"/>
      <c r="H55" s="491"/>
      <c r="I55" s="491"/>
      <c r="J55" s="491"/>
      <c r="K55" s="491"/>
      <c r="L55" s="491"/>
      <c r="M55" s="491"/>
      <c r="N55" s="491"/>
      <c r="O55" s="491"/>
      <c r="P55" s="491"/>
      <c r="Q55" s="491"/>
      <c r="R55" s="491"/>
      <c r="S55" s="491"/>
      <c r="T55" s="491"/>
    </row>
    <row r="56" spans="1:20" ht="17" customHeight="1">
      <c r="A56" s="487" t="s">
        <v>1715</v>
      </c>
      <c r="B56" s="487"/>
      <c r="C56" s="487"/>
      <c r="D56" s="487"/>
      <c r="E56" s="487"/>
      <c r="F56" s="487"/>
      <c r="G56" s="487"/>
      <c r="H56" s="487"/>
      <c r="I56" s="487"/>
      <c r="J56" s="487"/>
      <c r="K56" s="487"/>
      <c r="L56" s="487"/>
      <c r="M56" s="487"/>
      <c r="N56" s="487"/>
      <c r="O56" s="487"/>
      <c r="P56" s="487"/>
      <c r="Q56" s="487"/>
      <c r="R56" s="487"/>
      <c r="S56" s="487"/>
      <c r="T56" s="487"/>
    </row>
    <row r="57" spans="1:20">
      <c r="A57" s="488" t="s">
        <v>1716</v>
      </c>
      <c r="B57" s="488"/>
      <c r="C57" s="488"/>
      <c r="D57" s="488"/>
      <c r="E57" s="488"/>
      <c r="F57" s="488"/>
      <c r="G57" s="488"/>
      <c r="H57" s="488"/>
      <c r="I57" s="488"/>
      <c r="J57" s="488"/>
      <c r="K57" s="488"/>
      <c r="L57" s="488"/>
      <c r="M57" s="488"/>
      <c r="N57" s="488"/>
      <c r="O57" s="488"/>
      <c r="P57" s="488"/>
      <c r="Q57" s="488"/>
      <c r="R57" s="488"/>
      <c r="S57" s="488"/>
      <c r="T57" s="488"/>
    </row>
    <row r="58" spans="1:20" ht="17">
      <c r="A58" s="492" t="s">
        <v>1717</v>
      </c>
      <c r="B58" s="492"/>
      <c r="C58" s="492"/>
      <c r="D58" s="492"/>
      <c r="E58" s="492"/>
      <c r="F58" s="492"/>
      <c r="G58" s="492"/>
      <c r="H58" s="492"/>
      <c r="I58" s="492"/>
      <c r="J58" s="492"/>
      <c r="K58" s="492"/>
      <c r="L58" s="492"/>
      <c r="M58" s="492"/>
      <c r="N58" s="492"/>
      <c r="O58" s="492"/>
      <c r="P58" s="492"/>
      <c r="Q58" s="492"/>
      <c r="R58" s="492"/>
      <c r="S58" s="492"/>
      <c r="T58" s="492"/>
    </row>
    <row r="59" spans="1:20" ht="17">
      <c r="A59" s="490" t="s">
        <v>1718</v>
      </c>
      <c r="B59" s="490"/>
      <c r="C59" s="490"/>
      <c r="D59" s="490"/>
      <c r="E59" s="490"/>
      <c r="F59" s="490"/>
      <c r="G59" s="490"/>
      <c r="H59" s="490"/>
      <c r="I59" s="490"/>
      <c r="J59" s="490"/>
      <c r="K59" s="490"/>
      <c r="L59" s="490"/>
      <c r="M59" s="490"/>
      <c r="N59" s="490"/>
      <c r="O59" s="490"/>
      <c r="P59" s="490"/>
      <c r="Q59" s="490"/>
      <c r="R59" s="490"/>
      <c r="S59" s="490"/>
      <c r="T59" s="490"/>
    </row>
    <row r="60" spans="1:20" ht="17">
      <c r="A60" s="491" t="s">
        <v>1719</v>
      </c>
      <c r="B60" s="491"/>
      <c r="C60" s="491"/>
      <c r="D60" s="491"/>
      <c r="E60" s="491"/>
      <c r="F60" s="491"/>
      <c r="G60" s="491"/>
      <c r="H60" s="491"/>
      <c r="I60" s="491"/>
      <c r="J60" s="491"/>
      <c r="K60" s="491"/>
      <c r="L60" s="491"/>
      <c r="M60" s="491"/>
      <c r="N60" s="491"/>
      <c r="O60" s="491"/>
      <c r="P60" s="491"/>
      <c r="Q60" s="491"/>
      <c r="R60" s="491"/>
      <c r="S60" s="491"/>
      <c r="T60" s="491"/>
    </row>
  </sheetData>
  <mergeCells count="12">
    <mergeCell ref="A59:T59"/>
    <mergeCell ref="A60:T60"/>
    <mergeCell ref="A48:T48"/>
    <mergeCell ref="A50:T50"/>
    <mergeCell ref="A51:T51"/>
    <mergeCell ref="A52:T52"/>
    <mergeCell ref="A53:T53"/>
    <mergeCell ref="A55:T55"/>
    <mergeCell ref="A56:T56"/>
    <mergeCell ref="A57:T57"/>
    <mergeCell ref="A58:T58"/>
    <mergeCell ref="A54:T5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5A829-43A0-064B-AADE-653CB6B0D8FA}">
  <sheetPr>
    <tabColor theme="7" tint="0.39997558519241921"/>
  </sheetPr>
  <dimension ref="A1:J13"/>
  <sheetViews>
    <sheetView workbookViewId="0"/>
  </sheetViews>
  <sheetFormatPr baseColWidth="10" defaultColWidth="10.6640625" defaultRowHeight="16"/>
  <cols>
    <col min="1" max="1" width="43.5" customWidth="1"/>
  </cols>
  <sheetData>
    <row r="1" spans="1:10" ht="15" customHeight="1">
      <c r="A1" s="1" t="s">
        <v>1760</v>
      </c>
    </row>
    <row r="2" spans="1:10" ht="17" thickBot="1"/>
    <row r="3" spans="1:10" ht="15" customHeight="1" thickBot="1">
      <c r="A3" s="94"/>
      <c r="B3" s="494" t="s">
        <v>856</v>
      </c>
      <c r="C3" s="495"/>
      <c r="D3" s="495"/>
      <c r="E3" s="495"/>
      <c r="F3" s="495"/>
      <c r="G3" s="496"/>
      <c r="H3" s="494" t="s">
        <v>857</v>
      </c>
      <c r="I3" s="495"/>
      <c r="J3" s="497"/>
    </row>
    <row r="4" spans="1:10" ht="15" customHeight="1">
      <c r="A4" s="134"/>
      <c r="B4" s="135">
        <v>2000</v>
      </c>
      <c r="C4" s="136">
        <v>2005</v>
      </c>
      <c r="D4" s="136">
        <v>2010</v>
      </c>
      <c r="E4" s="136">
        <v>2015</v>
      </c>
      <c r="F4" s="136">
        <v>2020</v>
      </c>
      <c r="G4" s="137">
        <v>2021</v>
      </c>
      <c r="H4" s="136">
        <v>2025</v>
      </c>
      <c r="I4" s="136">
        <v>2030</v>
      </c>
      <c r="J4" s="138">
        <v>2040</v>
      </c>
    </row>
    <row r="5" spans="1:10" ht="15" customHeight="1">
      <c r="A5" s="95" t="s">
        <v>1761</v>
      </c>
      <c r="B5" s="50">
        <v>15.9</v>
      </c>
      <c r="C5" s="7">
        <v>16.3</v>
      </c>
      <c r="D5" s="7">
        <v>16.600000000000001</v>
      </c>
      <c r="E5" s="7">
        <v>16.899999999999999</v>
      </c>
      <c r="F5" s="7">
        <v>17.399999999999999</v>
      </c>
      <c r="G5" s="51">
        <v>17.5</v>
      </c>
      <c r="H5" s="7">
        <v>18</v>
      </c>
      <c r="I5" s="7">
        <v>18.5</v>
      </c>
      <c r="J5" s="8">
        <v>19.2</v>
      </c>
    </row>
    <row r="6" spans="1:10" ht="17">
      <c r="A6" s="95" t="s">
        <v>1762</v>
      </c>
      <c r="B6" s="50">
        <v>10.8</v>
      </c>
      <c r="C6" s="7">
        <v>11</v>
      </c>
      <c r="D6" s="7">
        <v>11.1</v>
      </c>
      <c r="E6" s="7">
        <v>11.1</v>
      </c>
      <c r="F6" s="7">
        <v>11.6</v>
      </c>
      <c r="G6" s="51">
        <v>11.6</v>
      </c>
      <c r="H6" s="7">
        <v>11.9</v>
      </c>
      <c r="I6" s="7">
        <v>12</v>
      </c>
      <c r="J6" s="8">
        <v>11.9</v>
      </c>
    </row>
    <row r="7" spans="1:10" ht="15" customHeight="1">
      <c r="A7" s="95" t="s">
        <v>1763</v>
      </c>
      <c r="B7" s="50">
        <v>6.8</v>
      </c>
      <c r="C7" s="7">
        <v>7.1</v>
      </c>
      <c r="D7" s="7">
        <v>7.4</v>
      </c>
      <c r="E7" s="7">
        <v>7.7</v>
      </c>
      <c r="F7" s="7">
        <v>8</v>
      </c>
      <c r="G7" s="51">
        <v>8</v>
      </c>
      <c r="H7" s="7">
        <v>8.4</v>
      </c>
      <c r="I7" s="7">
        <v>8.6999999999999993</v>
      </c>
      <c r="J7" s="8">
        <v>9</v>
      </c>
    </row>
    <row r="8" spans="1:10" ht="15" customHeight="1">
      <c r="A8" s="95" t="s">
        <v>1764</v>
      </c>
      <c r="B8" s="50">
        <v>2.2999999999999998</v>
      </c>
      <c r="C8" s="7">
        <v>2.4</v>
      </c>
      <c r="D8" s="7">
        <v>2.7</v>
      </c>
      <c r="E8" s="7">
        <v>2.9</v>
      </c>
      <c r="F8" s="7">
        <v>3.1</v>
      </c>
      <c r="G8" s="51">
        <v>3.1</v>
      </c>
      <c r="H8" s="7">
        <v>3.3</v>
      </c>
      <c r="I8" s="7">
        <v>3.5</v>
      </c>
      <c r="J8" s="8">
        <v>3.7</v>
      </c>
    </row>
    <row r="9" spans="1:10" ht="17" thickBot="1">
      <c r="A9" s="96" t="s">
        <v>1765</v>
      </c>
      <c r="B9" s="97">
        <v>2.2999999999999998</v>
      </c>
      <c r="C9" s="98">
        <v>2.2999999999999998</v>
      </c>
      <c r="D9" s="98">
        <v>2.2000000000000002</v>
      </c>
      <c r="E9" s="98">
        <v>2.2000000000000002</v>
      </c>
      <c r="F9" s="98">
        <v>2.1</v>
      </c>
      <c r="G9" s="99">
        <v>2.1</v>
      </c>
      <c r="H9" s="98">
        <v>2.1</v>
      </c>
      <c r="I9" s="98">
        <v>2.1</v>
      </c>
      <c r="J9" s="100">
        <v>2.1</v>
      </c>
    </row>
    <row r="10" spans="1:10" ht="15" customHeight="1">
      <c r="B10" s="101"/>
      <c r="C10" s="101"/>
      <c r="D10" s="101"/>
      <c r="E10" s="101"/>
      <c r="F10" s="101"/>
      <c r="G10" s="101"/>
      <c r="H10" s="101"/>
      <c r="I10" s="101"/>
      <c r="J10" s="101"/>
    </row>
    <row r="11" spans="1:10" ht="17">
      <c r="A11" s="489" t="s">
        <v>1766</v>
      </c>
      <c r="B11" s="489"/>
      <c r="C11" s="489"/>
      <c r="D11" s="489"/>
      <c r="E11" s="489"/>
      <c r="F11" s="489"/>
      <c r="G11" s="489"/>
      <c r="H11" s="489"/>
      <c r="I11" s="489"/>
      <c r="J11" s="489"/>
    </row>
    <row r="13" spans="1:10">
      <c r="A13" s="139"/>
    </row>
  </sheetData>
  <mergeCells count="3">
    <mergeCell ref="B3:G3"/>
    <mergeCell ref="H3:J3"/>
    <mergeCell ref="A11:J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B5D8F-7C26-A041-B641-9708E83B8A8F}">
  <sheetPr>
    <tabColor theme="7" tint="0.39997558519241921"/>
  </sheetPr>
  <dimension ref="B1:K9"/>
  <sheetViews>
    <sheetView workbookViewId="0"/>
  </sheetViews>
  <sheetFormatPr baseColWidth="10" defaultRowHeight="16"/>
  <cols>
    <col min="1" max="1" width="2.6640625" customWidth="1"/>
    <col min="2" max="2" width="87" bestFit="1" customWidth="1"/>
  </cols>
  <sheetData>
    <row r="1" spans="2:11" ht="17">
      <c r="B1" s="1" t="s">
        <v>2426</v>
      </c>
    </row>
    <row r="2" spans="2:11" ht="17" thickBot="1"/>
    <row r="3" spans="2:11">
      <c r="B3" s="73"/>
      <c r="C3" s="192">
        <v>2000</v>
      </c>
      <c r="D3" s="136">
        <v>2005</v>
      </c>
      <c r="E3" s="136">
        <v>2010</v>
      </c>
      <c r="F3" s="136">
        <v>2015</v>
      </c>
      <c r="G3" s="136">
        <v>2020</v>
      </c>
      <c r="H3" s="137">
        <v>2021</v>
      </c>
      <c r="I3" s="136">
        <v>2025</v>
      </c>
      <c r="J3" s="136">
        <v>2030</v>
      </c>
      <c r="K3" s="138">
        <v>2040</v>
      </c>
    </row>
    <row r="4" spans="2:11" ht="18">
      <c r="B4" s="193" t="s">
        <v>2427</v>
      </c>
      <c r="C4" s="9">
        <v>67.099999999999994</v>
      </c>
      <c r="D4" s="7">
        <v>75.900000000000006</v>
      </c>
      <c r="E4" s="7">
        <v>85</v>
      </c>
      <c r="F4" s="7">
        <v>91.9</v>
      </c>
      <c r="G4" s="7">
        <v>97.2</v>
      </c>
      <c r="H4" s="51">
        <v>100</v>
      </c>
      <c r="I4" s="7">
        <v>115</v>
      </c>
      <c r="J4" s="7">
        <v>125.8</v>
      </c>
      <c r="K4" s="8">
        <v>146</v>
      </c>
    </row>
    <row r="5" spans="2:11" ht="19" thickBot="1">
      <c r="B5" s="194" t="s">
        <v>2428</v>
      </c>
      <c r="C5" s="195">
        <v>0.92</v>
      </c>
      <c r="D5" s="52">
        <v>1.24</v>
      </c>
      <c r="E5" s="52">
        <v>1.33</v>
      </c>
      <c r="F5" s="52">
        <v>1.1100000000000001</v>
      </c>
      <c r="G5" s="52">
        <v>1.1399999999999999</v>
      </c>
      <c r="H5" s="53">
        <v>1.18</v>
      </c>
      <c r="I5" s="52">
        <v>1.17</v>
      </c>
      <c r="J5" s="52">
        <v>1.27</v>
      </c>
      <c r="K5" s="54">
        <v>1.27</v>
      </c>
    </row>
    <row r="7" spans="2:11" ht="17">
      <c r="B7" s="487" t="s">
        <v>2429</v>
      </c>
      <c r="C7" s="487"/>
      <c r="D7" s="487"/>
      <c r="E7" s="487"/>
      <c r="F7" s="487"/>
      <c r="G7" s="487"/>
      <c r="H7" s="487"/>
      <c r="I7" s="487"/>
      <c r="J7" s="487"/>
      <c r="K7" s="487"/>
    </row>
    <row r="8" spans="2:11">
      <c r="B8" s="498" t="s">
        <v>2430</v>
      </c>
      <c r="C8" s="498"/>
      <c r="D8" s="498"/>
      <c r="E8" s="498"/>
      <c r="F8" s="498"/>
      <c r="G8" s="498"/>
      <c r="H8" s="498"/>
      <c r="I8" s="498"/>
      <c r="J8" s="498"/>
      <c r="K8" s="498"/>
    </row>
    <row r="9" spans="2:11">
      <c r="B9" s="498" t="s">
        <v>2431</v>
      </c>
      <c r="C9" s="498"/>
      <c r="D9" s="498"/>
      <c r="E9" s="498"/>
      <c r="F9" s="498"/>
      <c r="G9" s="498"/>
      <c r="H9" s="498"/>
      <c r="I9" s="498"/>
      <c r="J9" s="498"/>
      <c r="K9" s="498"/>
    </row>
  </sheetData>
  <mergeCells count="3">
    <mergeCell ref="B7:K7"/>
    <mergeCell ref="B8:K8"/>
    <mergeCell ref="B9:K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C6875-BC0D-374C-B686-93483B021D25}">
  <sheetPr>
    <tabColor theme="9" tint="-0.499984740745262"/>
  </sheetPr>
  <dimension ref="B4:AB102"/>
  <sheetViews>
    <sheetView workbookViewId="0">
      <selection activeCell="X34" sqref="X34"/>
    </sheetView>
  </sheetViews>
  <sheetFormatPr baseColWidth="10" defaultRowHeight="16"/>
  <cols>
    <col min="3" max="3" width="17" bestFit="1" customWidth="1"/>
    <col min="4" max="4" width="19.83203125" bestFit="1" customWidth="1"/>
    <col min="5" max="5" width="26.1640625" bestFit="1" customWidth="1"/>
    <col min="6" max="6" width="21.6640625" bestFit="1" customWidth="1"/>
    <col min="12" max="12" width="9.1640625" bestFit="1" customWidth="1"/>
    <col min="13" max="13" width="0" hidden="1" customWidth="1"/>
    <col min="17" max="17" width="4.5" customWidth="1"/>
    <col min="19" max="19" width="20.6640625" bestFit="1" customWidth="1"/>
    <col min="20" max="20" width="6.1640625" customWidth="1"/>
    <col min="21" max="21" width="5.5" customWidth="1"/>
    <col min="22" max="22" width="44.6640625" style="112" customWidth="1"/>
    <col min="23" max="23" width="12.83203125" bestFit="1" customWidth="1"/>
  </cols>
  <sheetData>
    <row r="4" spans="13:28">
      <c r="M4" s="37" t="s">
        <v>30</v>
      </c>
      <c r="R4" s="467" t="s">
        <v>1926</v>
      </c>
      <c r="S4" s="468"/>
      <c r="T4" s="468"/>
      <c r="U4" s="468"/>
      <c r="V4" s="479"/>
      <c r="W4" s="468"/>
      <c r="X4" s="468"/>
      <c r="Y4" s="468"/>
      <c r="Z4" s="468"/>
      <c r="AA4" s="468"/>
      <c r="AB4" s="469"/>
    </row>
    <row r="5" spans="13:28">
      <c r="M5" s="60">
        <f>IFERROR(M15/M26,0)</f>
        <v>0</v>
      </c>
      <c r="R5" s="470">
        <v>1</v>
      </c>
      <c r="S5" s="471" t="s">
        <v>863</v>
      </c>
      <c r="T5" s="472" t="s">
        <v>1754</v>
      </c>
      <c r="U5" s="472" t="s">
        <v>1741</v>
      </c>
      <c r="V5" s="480"/>
      <c r="W5" s="472"/>
      <c r="X5" s="472"/>
      <c r="Y5" s="472"/>
      <c r="Z5" s="472"/>
      <c r="AA5" s="472"/>
      <c r="AB5" s="473"/>
    </row>
    <row r="6" spans="13:28">
      <c r="M6" s="60">
        <f>IFERROR(M16/M27,0)</f>
        <v>-1</v>
      </c>
      <c r="R6" s="470"/>
      <c r="S6" s="472"/>
      <c r="T6" s="472"/>
      <c r="U6" s="472"/>
      <c r="V6" s="480"/>
      <c r="W6" s="472"/>
      <c r="X6" s="472"/>
      <c r="Y6" s="472"/>
      <c r="Z6" s="472"/>
      <c r="AA6" s="472"/>
      <c r="AB6" s="473"/>
    </row>
    <row r="7" spans="13:28">
      <c r="M7" s="60">
        <f>IFERROR(M17/M28,0)</f>
        <v>-1</v>
      </c>
      <c r="R7" s="470">
        <v>2</v>
      </c>
      <c r="S7" s="471" t="s">
        <v>1</v>
      </c>
      <c r="T7" s="472" t="s">
        <v>2802</v>
      </c>
      <c r="U7" s="472"/>
      <c r="V7" s="480"/>
      <c r="W7" s="472"/>
      <c r="X7" s="472"/>
      <c r="Y7" s="472"/>
      <c r="Z7" s="472"/>
      <c r="AA7" s="472"/>
      <c r="AB7" s="472"/>
    </row>
    <row r="8" spans="13:28">
      <c r="M8" s="60">
        <f>IFERROR(M18/M29,0)</f>
        <v>0</v>
      </c>
      <c r="R8" s="470"/>
      <c r="S8" s="472"/>
      <c r="T8" s="472"/>
      <c r="U8" s="472"/>
      <c r="V8" s="480"/>
      <c r="W8" s="472"/>
      <c r="X8" s="472"/>
      <c r="Y8" s="472"/>
      <c r="Z8" s="472"/>
      <c r="AA8" s="472"/>
      <c r="AB8" s="473"/>
    </row>
    <row r="9" spans="13:28" ht="34">
      <c r="R9" s="470"/>
      <c r="S9" s="472"/>
      <c r="T9" s="472"/>
      <c r="U9" s="472" t="s">
        <v>1754</v>
      </c>
      <c r="V9" s="480" t="s">
        <v>1748</v>
      </c>
      <c r="W9" s="472"/>
      <c r="X9" s="472"/>
      <c r="Y9" s="472"/>
      <c r="Z9" s="472"/>
      <c r="AA9" s="472"/>
      <c r="AB9" s="473"/>
    </row>
    <row r="10" spans="13:28">
      <c r="M10" s="60">
        <f>IFERROR(M20/M31,0)</f>
        <v>0</v>
      </c>
      <c r="R10" s="470"/>
      <c r="S10" s="472"/>
      <c r="T10" s="472"/>
      <c r="U10" s="472"/>
      <c r="V10" s="472" t="s">
        <v>1749</v>
      </c>
      <c r="W10" s="474">
        <v>12</v>
      </c>
      <c r="X10" s="472" t="s">
        <v>912</v>
      </c>
      <c r="Y10" s="472" t="s">
        <v>1827</v>
      </c>
      <c r="Z10" s="87"/>
      <c r="AA10" s="472"/>
      <c r="AB10" s="473"/>
    </row>
    <row r="11" spans="13:28">
      <c r="R11" s="470"/>
      <c r="S11" s="472"/>
      <c r="T11" s="472"/>
      <c r="U11" s="472"/>
      <c r="V11" s="472" t="s">
        <v>1828</v>
      </c>
      <c r="W11" s="474">
        <f>'Overzicht - 2019 (vraag)'!T38</f>
        <v>6</v>
      </c>
      <c r="X11" s="472" t="s">
        <v>912</v>
      </c>
      <c r="Y11" s="472" t="s">
        <v>2205</v>
      </c>
      <c r="Z11" s="87"/>
      <c r="AA11" s="472"/>
      <c r="AB11" s="473"/>
    </row>
    <row r="12" spans="13:28">
      <c r="M12" s="60">
        <f>IFERROR(M22/M34,0)</f>
        <v>0</v>
      </c>
      <c r="R12" s="470"/>
      <c r="S12" s="472"/>
      <c r="T12" s="472"/>
      <c r="U12" s="472"/>
      <c r="V12" s="480"/>
      <c r="W12" s="472"/>
      <c r="X12" s="472"/>
      <c r="Y12" s="472"/>
      <c r="Z12" s="472"/>
      <c r="AA12" s="472"/>
      <c r="AB12" s="473"/>
    </row>
    <row r="13" spans="13:28">
      <c r="R13" s="470">
        <v>3</v>
      </c>
      <c r="S13" s="471" t="s">
        <v>980</v>
      </c>
      <c r="T13" s="471" t="s">
        <v>1754</v>
      </c>
      <c r="U13" s="472" t="s">
        <v>1729</v>
      </c>
      <c r="V13" s="480"/>
      <c r="W13" s="472"/>
      <c r="X13" s="472"/>
      <c r="Y13" s="472"/>
      <c r="Z13" s="472"/>
      <c r="AA13" s="472"/>
      <c r="AB13" s="473"/>
    </row>
    <row r="14" spans="13:28" ht="17">
      <c r="M14" s="37" t="s">
        <v>30</v>
      </c>
      <c r="R14" s="470"/>
      <c r="S14" s="472"/>
      <c r="T14" s="472"/>
      <c r="U14" s="472"/>
      <c r="V14" s="480" t="s">
        <v>1742</v>
      </c>
      <c r="W14" s="474">
        <f>'EB 2030 KEV'!J44</f>
        <v>77</v>
      </c>
      <c r="X14" s="472">
        <f>SUM(W16:W18)</f>
        <v>90</v>
      </c>
      <c r="Y14" s="472"/>
      <c r="Z14" s="472"/>
      <c r="AA14" s="472"/>
      <c r="AB14" s="473"/>
    </row>
    <row r="15" spans="13:28">
      <c r="M15" s="20" t="e">
        <f>M38-M26</f>
        <v>#REF!</v>
      </c>
      <c r="R15" s="470"/>
      <c r="S15" s="472"/>
      <c r="T15" s="472"/>
      <c r="U15" s="472"/>
      <c r="V15" s="480"/>
      <c r="W15" s="474"/>
      <c r="X15" s="472"/>
      <c r="Y15" s="472"/>
      <c r="Z15" s="472"/>
      <c r="AA15" s="472"/>
      <c r="AB15" s="473"/>
    </row>
    <row r="16" spans="13:28" ht="17">
      <c r="M16" s="20">
        <f>M39-M27</f>
        <v>-17</v>
      </c>
      <c r="R16" s="470"/>
      <c r="S16" s="472"/>
      <c r="T16" s="472"/>
      <c r="U16" s="472"/>
      <c r="V16" s="480" t="s">
        <v>24</v>
      </c>
      <c r="W16" s="472">
        <v>76</v>
      </c>
      <c r="X16" s="472" t="s">
        <v>2207</v>
      </c>
      <c r="Y16" s="472"/>
      <c r="Z16" s="472"/>
      <c r="AA16" s="472"/>
      <c r="AB16" s="473"/>
    </row>
    <row r="17" spans="13:28">
      <c r="M17" s="20">
        <f>M40-M28</f>
        <v>-9</v>
      </c>
      <c r="R17" s="470"/>
      <c r="S17" s="472"/>
      <c r="T17" s="472"/>
      <c r="U17" s="472"/>
      <c r="V17" s="480"/>
      <c r="W17" s="472"/>
      <c r="X17" s="472"/>
      <c r="Y17" s="472"/>
      <c r="Z17" s="472"/>
      <c r="AA17" s="472"/>
      <c r="AB17" s="473"/>
    </row>
    <row r="18" spans="13:28" ht="17">
      <c r="M18" s="20">
        <f>M41-M29</f>
        <v>0</v>
      </c>
      <c r="R18" s="470"/>
      <c r="S18" s="472"/>
      <c r="T18" s="472"/>
      <c r="U18" s="472"/>
      <c r="V18" s="480" t="s">
        <v>33</v>
      </c>
      <c r="W18" s="472">
        <v>14</v>
      </c>
      <c r="X18" s="472" t="s">
        <v>2207</v>
      </c>
      <c r="Y18" s="472"/>
      <c r="Z18" s="472"/>
      <c r="AA18" s="472"/>
      <c r="AB18" s="473"/>
    </row>
    <row r="19" spans="13:28" ht="17">
      <c r="M19" s="20"/>
      <c r="R19" s="470"/>
      <c r="S19" s="472"/>
      <c r="T19" s="472"/>
      <c r="U19" s="472"/>
      <c r="V19" s="480" t="s">
        <v>1743</v>
      </c>
      <c r="W19" s="474">
        <f>'EB 2030 KEV'!J45</f>
        <v>31</v>
      </c>
      <c r="X19" s="472"/>
      <c r="Y19" s="472"/>
      <c r="Z19" s="472"/>
      <c r="AA19" s="472"/>
      <c r="AB19" s="473"/>
    </row>
    <row r="20" spans="13:28" ht="17">
      <c r="M20" s="20" t="e">
        <f>M43-M31</f>
        <v>#REF!</v>
      </c>
      <c r="R20" s="470"/>
      <c r="S20" s="472"/>
      <c r="T20" s="472"/>
      <c r="U20" s="472"/>
      <c r="V20" s="480" t="s">
        <v>1744</v>
      </c>
      <c r="W20" s="474">
        <f>'EB 2030 KEV'!J46</f>
        <v>36</v>
      </c>
      <c r="X20" s="472"/>
      <c r="Y20" s="472"/>
      <c r="Z20" s="472"/>
      <c r="AA20" s="472"/>
      <c r="AB20" s="473"/>
    </row>
    <row r="21" spans="13:28">
      <c r="M21" s="20"/>
      <c r="R21" s="470"/>
      <c r="S21" s="472"/>
      <c r="T21" s="472"/>
      <c r="U21" s="472"/>
      <c r="V21" s="480"/>
      <c r="W21" s="472"/>
      <c r="X21" s="472"/>
      <c r="Y21" s="472"/>
      <c r="Z21" s="472"/>
      <c r="AA21" s="472"/>
      <c r="AB21" s="473"/>
    </row>
    <row r="22" spans="13:28">
      <c r="M22" s="20" t="e">
        <f>M45-M34</f>
        <v>#VALUE!</v>
      </c>
      <c r="R22" s="470">
        <v>4</v>
      </c>
      <c r="S22" s="471" t="s">
        <v>979</v>
      </c>
      <c r="T22" s="471" t="s">
        <v>1754</v>
      </c>
      <c r="U22" s="472" t="s">
        <v>1733</v>
      </c>
      <c r="V22" s="480"/>
      <c r="W22" s="472"/>
      <c r="X22" s="472"/>
      <c r="Y22" s="472"/>
      <c r="Z22" s="472"/>
      <c r="AA22" s="472"/>
      <c r="AB22" s="473"/>
    </row>
    <row r="23" spans="13:28">
      <c r="R23" s="470"/>
      <c r="S23" s="472"/>
      <c r="T23" s="472"/>
      <c r="U23" s="472"/>
      <c r="V23" s="480"/>
      <c r="W23" s="472" t="s">
        <v>1745</v>
      </c>
      <c r="X23" s="472"/>
      <c r="Y23" s="472"/>
      <c r="Z23" s="472"/>
      <c r="AA23" s="472"/>
      <c r="AB23" s="473"/>
    </row>
    <row r="24" spans="13:28" ht="17">
      <c r="R24" s="470"/>
      <c r="S24" s="472"/>
      <c r="T24" s="472"/>
      <c r="U24" s="472"/>
      <c r="V24" s="480" t="s">
        <v>1731</v>
      </c>
      <c r="W24" s="474">
        <f>Tabel_34b_Mob_Energie_VV!I8</f>
        <v>11</v>
      </c>
      <c r="X24" s="472"/>
      <c r="Y24" s="472"/>
      <c r="Z24" s="472"/>
      <c r="AA24" s="472"/>
      <c r="AB24" s="473"/>
    </row>
    <row r="25" spans="13:28" ht="17">
      <c r="M25" s="37" t="s">
        <v>30</v>
      </c>
      <c r="R25" s="470"/>
      <c r="S25" s="472"/>
      <c r="T25" s="472"/>
      <c r="U25" s="472"/>
      <c r="V25" s="480" t="s">
        <v>1089</v>
      </c>
      <c r="W25" s="474">
        <f>Tabel_34b_Mob_Energie_VV!I11</f>
        <v>29</v>
      </c>
      <c r="X25" s="472"/>
      <c r="Y25" s="472"/>
      <c r="Z25" s="472"/>
      <c r="AA25" s="472"/>
      <c r="AB25" s="473"/>
    </row>
    <row r="26" spans="13:28">
      <c r="M26" s="20" t="e">
        <f>SUM(M27:M34)</f>
        <v>#REF!</v>
      </c>
      <c r="R26" s="470"/>
      <c r="S26" s="472"/>
      <c r="T26" s="472"/>
      <c r="U26" s="472"/>
      <c r="V26" s="480"/>
      <c r="W26" s="474"/>
      <c r="X26" s="472"/>
      <c r="Y26" s="472"/>
      <c r="Z26" s="472"/>
      <c r="AA26" s="472"/>
      <c r="AB26" s="473"/>
    </row>
    <row r="27" spans="13:28">
      <c r="M27" s="20">
        <f>'EB 2030 KEV'!G30-W48</f>
        <v>17</v>
      </c>
      <c r="R27" s="470"/>
      <c r="S27" s="472"/>
      <c r="T27" s="472"/>
      <c r="U27" s="472"/>
      <c r="V27" s="480"/>
      <c r="W27" s="472"/>
      <c r="X27" s="472"/>
      <c r="Y27" s="472"/>
      <c r="Z27" s="472"/>
      <c r="AA27" s="472"/>
      <c r="AB27" s="473"/>
    </row>
    <row r="28" spans="13:28">
      <c r="M28" s="20">
        <f>'EB 2030 KEV'!H30-W41</f>
        <v>9</v>
      </c>
      <c r="R28" s="470"/>
      <c r="S28" s="472"/>
      <c r="T28" s="472"/>
      <c r="U28" s="472"/>
      <c r="V28" s="480"/>
      <c r="W28" s="472"/>
      <c r="X28" s="472"/>
      <c r="Y28" s="472"/>
      <c r="Z28" s="472"/>
      <c r="AA28" s="472"/>
      <c r="AB28" s="473"/>
    </row>
    <row r="29" spans="13:28">
      <c r="M29" s="20">
        <f>'EB 2030 KEV'!I30</f>
        <v>0</v>
      </c>
      <c r="R29" s="470"/>
      <c r="S29" s="472"/>
      <c r="T29" s="472" t="s">
        <v>1755</v>
      </c>
      <c r="U29" s="472" t="s">
        <v>2019</v>
      </c>
      <c r="V29" s="480"/>
      <c r="W29" s="472"/>
      <c r="X29" s="472"/>
      <c r="Y29" s="472"/>
      <c r="Z29" s="472"/>
      <c r="AA29" s="472"/>
      <c r="AB29" s="473"/>
    </row>
    <row r="30" spans="13:28" ht="17">
      <c r="M30" s="20"/>
      <c r="R30" s="470"/>
      <c r="S30" s="472"/>
      <c r="T30" s="472"/>
      <c r="U30" s="472"/>
      <c r="V30" s="480" t="s">
        <v>1735</v>
      </c>
      <c r="W30" s="474">
        <f>'EB 2030 KEV'!I42</f>
        <v>3</v>
      </c>
      <c r="X30" s="472"/>
      <c r="Y30" s="472"/>
      <c r="Z30" s="472"/>
      <c r="AA30" s="472"/>
      <c r="AB30" s="473"/>
    </row>
    <row r="31" spans="13:28">
      <c r="M31" s="20" t="e">
        <f>'EB 2030 KEV'!C30+#REF!</f>
        <v>#REF!</v>
      </c>
      <c r="R31" s="470"/>
      <c r="S31" s="472"/>
      <c r="T31" s="472"/>
      <c r="U31" s="472"/>
      <c r="V31" s="480"/>
      <c r="W31" s="472"/>
      <c r="X31" s="472"/>
      <c r="Y31" s="472"/>
      <c r="Z31" s="472"/>
      <c r="AA31" s="472"/>
      <c r="AB31" s="473"/>
    </row>
    <row r="32" spans="13:28">
      <c r="M32" s="20"/>
      <c r="R32" s="470">
        <v>5</v>
      </c>
      <c r="S32" s="471" t="s">
        <v>1737</v>
      </c>
      <c r="T32" s="471"/>
      <c r="U32" s="472"/>
      <c r="V32" s="480"/>
      <c r="W32" s="472"/>
      <c r="X32" s="472"/>
      <c r="Y32" s="472"/>
      <c r="Z32" s="472"/>
      <c r="AA32" s="472"/>
      <c r="AB32" s="473"/>
    </row>
    <row r="33" spans="2:28">
      <c r="B33" s="260"/>
      <c r="C33" s="260"/>
      <c r="D33" s="260"/>
      <c r="E33" s="260"/>
      <c r="F33" s="260"/>
      <c r="G33" s="260"/>
      <c r="H33" s="260"/>
      <c r="I33" s="260"/>
      <c r="J33" s="260"/>
      <c r="K33" s="260"/>
      <c r="L33" s="260"/>
      <c r="M33" s="310"/>
      <c r="N33" s="260"/>
      <c r="O33" s="260"/>
      <c r="P33" s="260"/>
      <c r="R33" s="470"/>
      <c r="S33" s="471"/>
      <c r="T33" s="471"/>
      <c r="U33" s="472"/>
      <c r="V33" s="480"/>
      <c r="W33" s="472"/>
      <c r="X33" s="472"/>
      <c r="Y33" s="472"/>
      <c r="Z33" s="472"/>
      <c r="AA33" s="472"/>
      <c r="AB33" s="473"/>
    </row>
    <row r="34" spans="2:28">
      <c r="B34" s="426" t="s">
        <v>1734</v>
      </c>
      <c r="C34" s="260"/>
      <c r="D34" s="260"/>
      <c r="E34" s="260"/>
      <c r="F34" s="260"/>
      <c r="G34" s="260"/>
      <c r="H34" s="260"/>
      <c r="I34" s="260"/>
      <c r="J34" s="260"/>
      <c r="K34" s="260"/>
      <c r="L34" s="260"/>
      <c r="M34" s="310">
        <f>'EB 2030 KEV'!J30+W20</f>
        <v>54</v>
      </c>
      <c r="N34" s="260"/>
      <c r="O34" s="260"/>
      <c r="P34" s="260"/>
      <c r="R34" s="470"/>
      <c r="S34" s="472"/>
      <c r="T34" s="472" t="s">
        <v>1754</v>
      </c>
      <c r="U34" s="472" t="s">
        <v>1736</v>
      </c>
      <c r="V34" s="480"/>
      <c r="W34" s="472"/>
      <c r="X34" s="472"/>
      <c r="Y34" s="472"/>
      <c r="Z34" s="472"/>
      <c r="AA34" s="472"/>
      <c r="AB34" s="473"/>
    </row>
    <row r="35" spans="2:28" ht="17">
      <c r="B35" s="260"/>
      <c r="C35" s="260" t="s">
        <v>2457</v>
      </c>
      <c r="D35" s="426"/>
      <c r="E35" s="462"/>
      <c r="F35" s="426"/>
      <c r="G35" s="426" t="s">
        <v>24</v>
      </c>
      <c r="H35" s="426" t="s">
        <v>19</v>
      </c>
      <c r="I35" s="426" t="s">
        <v>22</v>
      </c>
      <c r="J35" s="426" t="s">
        <v>26</v>
      </c>
      <c r="K35" s="426" t="s">
        <v>1077</v>
      </c>
      <c r="L35" s="426" t="s">
        <v>33</v>
      </c>
      <c r="M35" s="426"/>
      <c r="N35" s="426" t="s">
        <v>30</v>
      </c>
      <c r="O35" s="309" t="s">
        <v>2458</v>
      </c>
      <c r="P35" s="426" t="s">
        <v>1071</v>
      </c>
      <c r="R35" s="470"/>
      <c r="S35" s="472"/>
      <c r="T35" s="472"/>
      <c r="U35" s="472"/>
      <c r="V35" s="480" t="s">
        <v>1735</v>
      </c>
      <c r="W35" s="474">
        <f>'EB 2030 KEV'!H42</f>
        <v>0</v>
      </c>
      <c r="X35" s="472"/>
      <c r="Y35" s="472"/>
      <c r="Z35" s="472"/>
      <c r="AA35" s="472"/>
      <c r="AB35" s="473"/>
    </row>
    <row r="36" spans="2:28">
      <c r="B36" s="260"/>
      <c r="C36" s="260"/>
      <c r="D36" s="426"/>
      <c r="E36" s="426"/>
      <c r="F36" s="310"/>
      <c r="G36" s="310"/>
      <c r="H36" s="310"/>
      <c r="I36" s="310"/>
      <c r="J36" s="310"/>
      <c r="K36" s="310"/>
      <c r="L36" s="310"/>
      <c r="M36" s="260"/>
      <c r="N36" s="260"/>
      <c r="O36" s="463"/>
      <c r="P36" s="260"/>
      <c r="R36" s="470"/>
      <c r="S36" s="472"/>
      <c r="T36" s="472"/>
      <c r="U36" s="472"/>
      <c r="V36" s="480"/>
      <c r="W36" s="472"/>
      <c r="X36" s="472"/>
      <c r="Y36" s="472"/>
      <c r="Z36" s="472"/>
      <c r="AA36" s="472"/>
      <c r="AB36" s="473"/>
    </row>
    <row r="37" spans="2:28">
      <c r="B37" s="260"/>
      <c r="C37" s="260"/>
      <c r="D37" s="426" t="s">
        <v>4</v>
      </c>
      <c r="E37" s="426" t="s">
        <v>1992</v>
      </c>
      <c r="F37" s="310" t="s">
        <v>2041</v>
      </c>
      <c r="G37" s="310">
        <f t="shared" ref="G37:L37" si="0">G58</f>
        <v>236</v>
      </c>
      <c r="H37" s="310">
        <f t="shared" si="0"/>
        <v>0</v>
      </c>
      <c r="I37" s="310">
        <f t="shared" si="0"/>
        <v>1</v>
      </c>
      <c r="J37" s="310">
        <f t="shared" si="0"/>
        <v>80</v>
      </c>
      <c r="K37" s="310">
        <f t="shared" si="0"/>
        <v>0</v>
      </c>
      <c r="L37" s="310">
        <f t="shared" si="0"/>
        <v>16</v>
      </c>
      <c r="M37" s="310">
        <f>M58</f>
        <v>0</v>
      </c>
      <c r="N37" s="310">
        <f>N58</f>
        <v>16</v>
      </c>
      <c r="O37" s="464">
        <f>SUM(G37:N37)</f>
        <v>349</v>
      </c>
      <c r="P37" s="260" t="s">
        <v>912</v>
      </c>
      <c r="R37" s="470"/>
      <c r="S37" s="472"/>
      <c r="T37" s="472" t="s">
        <v>1755</v>
      </c>
      <c r="U37" s="472" t="s">
        <v>1739</v>
      </c>
      <c r="V37" s="480"/>
      <c r="W37" s="472"/>
      <c r="X37" s="472"/>
      <c r="Y37" s="472"/>
      <c r="Z37" s="472"/>
      <c r="AA37" s="472"/>
      <c r="AB37" s="473"/>
    </row>
    <row r="38" spans="2:28" ht="17">
      <c r="B38" s="310"/>
      <c r="C38" s="260"/>
      <c r="D38" s="426"/>
      <c r="E38" s="426"/>
      <c r="F38" s="260" t="s">
        <v>2204</v>
      </c>
      <c r="G38" s="310">
        <f t="shared" ref="G38:L38" si="1">G69</f>
        <v>234.244683713386</v>
      </c>
      <c r="H38" s="310">
        <f t="shared" si="1"/>
        <v>0</v>
      </c>
      <c r="I38" s="310">
        <f t="shared" si="1"/>
        <v>0</v>
      </c>
      <c r="J38" s="310">
        <f t="shared" si="1"/>
        <v>78.336873569326499</v>
      </c>
      <c r="K38" s="310">
        <f t="shared" si="1"/>
        <v>0</v>
      </c>
      <c r="L38" s="310">
        <f t="shared" si="1"/>
        <v>16.0796523553479</v>
      </c>
      <c r="M38" s="310">
        <f>M69</f>
        <v>0</v>
      </c>
      <c r="N38" s="310">
        <f>N69</f>
        <v>17.680308657993901</v>
      </c>
      <c r="O38" s="464">
        <f t="shared" ref="O38:O50" si="2">SUM(G38:N38)</f>
        <v>346.34151829605429</v>
      </c>
      <c r="P38" s="260" t="s">
        <v>912</v>
      </c>
      <c r="R38" s="470"/>
      <c r="S38" s="472"/>
      <c r="T38" s="472"/>
      <c r="U38" s="472"/>
      <c r="V38" s="480" t="s">
        <v>1740</v>
      </c>
      <c r="W38" s="474">
        <f>Tabel_31b_GODiensten_Energie_VV!I11</f>
        <v>2</v>
      </c>
      <c r="X38" s="472"/>
      <c r="Y38" s="472" t="s">
        <v>1738</v>
      </c>
      <c r="Z38" s="472"/>
      <c r="AA38" s="472"/>
      <c r="AB38" s="473"/>
    </row>
    <row r="39" spans="2:28">
      <c r="B39" s="260"/>
      <c r="C39" s="310"/>
      <c r="D39" s="426" t="s">
        <v>944</v>
      </c>
      <c r="E39" s="426" t="s">
        <v>1992</v>
      </c>
      <c r="F39" s="310" t="s">
        <v>2041</v>
      </c>
      <c r="G39" s="310">
        <f t="shared" ref="G39:L39" si="3">G59</f>
        <v>72</v>
      </c>
      <c r="H39" s="310">
        <f t="shared" si="3"/>
        <v>0</v>
      </c>
      <c r="I39" s="310">
        <f t="shared" si="3"/>
        <v>4</v>
      </c>
      <c r="J39" s="310">
        <f t="shared" si="3"/>
        <v>99</v>
      </c>
      <c r="K39" s="310">
        <f t="shared" si="3"/>
        <v>0</v>
      </c>
      <c r="L39" s="310">
        <f t="shared" si="3"/>
        <v>2</v>
      </c>
      <c r="M39" s="310">
        <f>M59</f>
        <v>0</v>
      </c>
      <c r="N39" s="310">
        <f>N59</f>
        <v>8</v>
      </c>
      <c r="O39" s="464">
        <f t="shared" si="2"/>
        <v>185</v>
      </c>
      <c r="P39" s="260" t="s">
        <v>912</v>
      </c>
      <c r="R39" s="470"/>
      <c r="S39" s="472"/>
      <c r="T39" s="472"/>
      <c r="U39" s="472"/>
      <c r="V39" s="480"/>
      <c r="W39" s="472"/>
      <c r="X39" s="472"/>
      <c r="Y39" s="472"/>
      <c r="Z39" s="472"/>
      <c r="AA39" s="472"/>
      <c r="AB39" s="473"/>
    </row>
    <row r="40" spans="2:28">
      <c r="B40" s="260"/>
      <c r="C40" s="310"/>
      <c r="D40" s="426"/>
      <c r="E40" s="426"/>
      <c r="F40" s="260" t="s">
        <v>2204</v>
      </c>
      <c r="G40" s="310">
        <f t="shared" ref="G40:L40" si="4">G70</f>
        <v>73.351585047264706</v>
      </c>
      <c r="H40" s="310">
        <f t="shared" si="4"/>
        <v>9.9793482421648996E-2</v>
      </c>
      <c r="I40" s="310">
        <f t="shared" si="4"/>
        <v>3.1128992404246199</v>
      </c>
      <c r="J40" s="310">
        <f t="shared" si="4"/>
        <v>99.492655942778001</v>
      </c>
      <c r="K40" s="310">
        <f t="shared" si="4"/>
        <v>0</v>
      </c>
      <c r="L40" s="310">
        <f t="shared" si="4"/>
        <v>2.1877335106180298</v>
      </c>
      <c r="M40" s="310">
        <f>M70</f>
        <v>0</v>
      </c>
      <c r="N40" s="310">
        <f>N70</f>
        <v>7.7737464077294298</v>
      </c>
      <c r="O40" s="464">
        <f t="shared" si="2"/>
        <v>186.0184136312364</v>
      </c>
      <c r="P40" s="260" t="s">
        <v>912</v>
      </c>
      <c r="R40" s="470"/>
      <c r="S40" s="472"/>
      <c r="T40" s="472" t="s">
        <v>1756</v>
      </c>
      <c r="U40" s="472" t="s">
        <v>2206</v>
      </c>
      <c r="V40" s="480"/>
      <c r="W40" s="474"/>
      <c r="X40" s="472"/>
      <c r="Y40" s="472"/>
      <c r="Z40" s="472"/>
      <c r="AA40" s="472"/>
      <c r="AB40" s="473"/>
    </row>
    <row r="41" spans="2:28" ht="17">
      <c r="B41" s="260"/>
      <c r="C41" s="310"/>
      <c r="D41" s="426" t="s">
        <v>979</v>
      </c>
      <c r="E41" s="426" t="s">
        <v>1992</v>
      </c>
      <c r="F41" s="310" t="s">
        <v>2041</v>
      </c>
      <c r="G41" s="310">
        <f t="shared" ref="G41:L41" si="5">G60</f>
        <v>3</v>
      </c>
      <c r="H41" s="310">
        <f t="shared" si="5"/>
        <v>0</v>
      </c>
      <c r="I41" s="310">
        <f t="shared" si="5"/>
        <v>391</v>
      </c>
      <c r="J41" s="310">
        <f t="shared" si="5"/>
        <v>31</v>
      </c>
      <c r="K41" s="310">
        <f t="shared" si="5"/>
        <v>0</v>
      </c>
      <c r="L41" s="310">
        <f t="shared" si="5"/>
        <v>40</v>
      </c>
      <c r="M41" s="310">
        <f>M60</f>
        <v>0</v>
      </c>
      <c r="N41" s="310">
        <f>N60</f>
        <v>0</v>
      </c>
      <c r="O41" s="464">
        <f t="shared" si="2"/>
        <v>465</v>
      </c>
      <c r="P41" s="260" t="s">
        <v>912</v>
      </c>
      <c r="R41" s="470"/>
      <c r="S41" s="472"/>
      <c r="T41" s="472"/>
      <c r="U41" s="472"/>
      <c r="V41" s="480" t="s">
        <v>1746</v>
      </c>
      <c r="W41" s="474">
        <f>'EB 2030 KEV'!H33</f>
        <v>13</v>
      </c>
      <c r="X41" s="472" t="s">
        <v>912</v>
      </c>
      <c r="Y41" s="472"/>
      <c r="Z41" s="472"/>
      <c r="AA41" s="472"/>
      <c r="AB41" s="473"/>
    </row>
    <row r="42" spans="2:28">
      <c r="B42" s="260"/>
      <c r="C42" s="310"/>
      <c r="D42" s="426"/>
      <c r="E42" s="426"/>
      <c r="F42" s="260" t="s">
        <v>2204</v>
      </c>
      <c r="G42" s="310">
        <f t="shared" ref="G42:L42" si="6">G71</f>
        <v>1.9239786832180701</v>
      </c>
      <c r="H42" s="310">
        <f t="shared" si="6"/>
        <v>0</v>
      </c>
      <c r="I42" s="310">
        <f t="shared" si="6"/>
        <v>387.60610991653101</v>
      </c>
      <c r="J42" s="310">
        <f t="shared" si="6"/>
        <v>34.677874417032903</v>
      </c>
      <c r="K42" s="310">
        <f t="shared" si="6"/>
        <v>0</v>
      </c>
      <c r="L42" s="310">
        <f t="shared" si="6"/>
        <v>40.151982363573801</v>
      </c>
      <c r="M42" s="310">
        <f>M71</f>
        <v>0</v>
      </c>
      <c r="N42" s="310">
        <f>N71</f>
        <v>0</v>
      </c>
      <c r="O42" s="464">
        <f t="shared" si="2"/>
        <v>464.35994538035578</v>
      </c>
      <c r="P42" s="260" t="s">
        <v>912</v>
      </c>
      <c r="R42" s="470"/>
      <c r="S42" s="472"/>
      <c r="T42" s="472"/>
      <c r="U42" s="472"/>
      <c r="V42" s="480"/>
      <c r="W42" s="472"/>
      <c r="X42" s="472"/>
      <c r="Y42" s="472"/>
      <c r="Z42" s="472"/>
      <c r="AA42" s="472"/>
      <c r="AB42" s="473"/>
    </row>
    <row r="43" spans="2:28">
      <c r="B43" s="260"/>
      <c r="C43" s="310"/>
      <c r="D43" s="426"/>
      <c r="E43" s="426" t="s">
        <v>1980</v>
      </c>
      <c r="F43" s="310" t="s">
        <v>2041</v>
      </c>
      <c r="G43" s="310">
        <f t="shared" ref="G43:L43" si="7">G61</f>
        <v>0</v>
      </c>
      <c r="H43" s="310">
        <f t="shared" si="7"/>
        <v>0</v>
      </c>
      <c r="I43" s="310">
        <f t="shared" si="7"/>
        <v>3</v>
      </c>
      <c r="J43" s="310">
        <f t="shared" si="7"/>
        <v>0</v>
      </c>
      <c r="K43" s="310">
        <f t="shared" si="7"/>
        <v>0</v>
      </c>
      <c r="L43" s="310">
        <f t="shared" si="7"/>
        <v>0</v>
      </c>
      <c r="M43" s="310">
        <f>M61</f>
        <v>0</v>
      </c>
      <c r="N43" s="310">
        <f>N61</f>
        <v>0</v>
      </c>
      <c r="O43" s="464">
        <f t="shared" si="2"/>
        <v>3</v>
      </c>
      <c r="P43" s="260" t="s">
        <v>912</v>
      </c>
      <c r="R43" s="470"/>
      <c r="S43" s="472"/>
      <c r="T43" s="472" t="s">
        <v>1757</v>
      </c>
      <c r="U43" s="472" t="s">
        <v>1748</v>
      </c>
      <c r="V43" s="480"/>
      <c r="W43" s="472"/>
      <c r="X43" s="472"/>
      <c r="Y43" s="472"/>
      <c r="Z43" s="472"/>
      <c r="AA43" s="472"/>
      <c r="AB43" s="473"/>
    </row>
    <row r="44" spans="2:28" ht="17">
      <c r="B44" s="260"/>
      <c r="C44" s="260"/>
      <c r="D44" s="426"/>
      <c r="E44" s="426"/>
      <c r="F44" s="260" t="s">
        <v>2204</v>
      </c>
      <c r="G44" s="310">
        <f t="shared" ref="G44:L44" si="8">G72</f>
        <v>0</v>
      </c>
      <c r="H44" s="310">
        <f t="shared" si="8"/>
        <v>0</v>
      </c>
      <c r="I44" s="310">
        <f t="shared" si="8"/>
        <v>3</v>
      </c>
      <c r="J44" s="310">
        <f t="shared" si="8"/>
        <v>0</v>
      </c>
      <c r="K44" s="310">
        <f t="shared" si="8"/>
        <v>0</v>
      </c>
      <c r="L44" s="310">
        <f t="shared" si="8"/>
        <v>0</v>
      </c>
      <c r="M44" s="310">
        <f>M72</f>
        <v>0</v>
      </c>
      <c r="N44" s="310">
        <f>N72</f>
        <v>0</v>
      </c>
      <c r="O44" s="464">
        <f t="shared" si="2"/>
        <v>3</v>
      </c>
      <c r="P44" s="260" t="s">
        <v>912</v>
      </c>
      <c r="R44" s="470"/>
      <c r="S44" s="472"/>
      <c r="T44" s="472"/>
      <c r="U44" s="472"/>
      <c r="V44" s="480" t="s">
        <v>1749</v>
      </c>
      <c r="W44" s="475">
        <f>W10</f>
        <v>12</v>
      </c>
      <c r="X44" s="472" t="s">
        <v>912</v>
      </c>
      <c r="Y44" s="472"/>
      <c r="Z44" s="472"/>
      <c r="AA44" s="472"/>
      <c r="AB44" s="473"/>
    </row>
    <row r="45" spans="2:28" ht="17">
      <c r="B45" s="260"/>
      <c r="C45" s="260"/>
      <c r="D45" s="426" t="s">
        <v>1</v>
      </c>
      <c r="E45" s="426" t="s">
        <v>1992</v>
      </c>
      <c r="F45" s="310" t="s">
        <v>2041</v>
      </c>
      <c r="G45" s="310">
        <f t="shared" ref="G45:L45" si="9">G62</f>
        <v>212.19489555555552</v>
      </c>
      <c r="H45" s="310">
        <f t="shared" si="9"/>
        <v>23.012459999999997</v>
      </c>
      <c r="I45" s="310">
        <f t="shared" si="9"/>
        <v>223.13851000000005</v>
      </c>
      <c r="J45" s="310">
        <f t="shared" si="9"/>
        <v>156.70703</v>
      </c>
      <c r="K45" s="310">
        <f t="shared" si="9"/>
        <v>1.4000000000000001E-4</v>
      </c>
      <c r="L45" s="310">
        <f t="shared" si="9"/>
        <v>3.6219999999999999</v>
      </c>
      <c r="M45" s="310" t="str">
        <f>M62</f>
        <v>Warmte</v>
      </c>
      <c r="N45" s="310">
        <f>N62</f>
        <v>60.252950000000006</v>
      </c>
      <c r="O45" s="464">
        <f t="shared" si="2"/>
        <v>678.92798555555555</v>
      </c>
      <c r="P45" s="260" t="s">
        <v>912</v>
      </c>
      <c r="R45" s="470"/>
      <c r="S45" s="471"/>
      <c r="T45" s="471"/>
      <c r="U45" s="472"/>
      <c r="V45" s="480" t="s">
        <v>1828</v>
      </c>
      <c r="W45" s="474">
        <f>'Overzicht - 2019 (vraag)'!T38</f>
        <v>6</v>
      </c>
      <c r="X45" s="472" t="s">
        <v>912</v>
      </c>
      <c r="Y45" s="472"/>
      <c r="Z45" s="472"/>
      <c r="AA45" s="472"/>
      <c r="AB45" s="473"/>
    </row>
    <row r="46" spans="2:28">
      <c r="B46" s="260"/>
      <c r="C46" s="260"/>
      <c r="D46" s="426"/>
      <c r="E46" s="426"/>
      <c r="F46" s="260" t="s">
        <v>2204</v>
      </c>
      <c r="G46" s="310">
        <f t="shared" ref="G46:L46" si="10">G73</f>
        <v>214.54170300932572</v>
      </c>
      <c r="H46" s="310">
        <f t="shared" si="10"/>
        <v>23.169797362991122</v>
      </c>
      <c r="I46" s="310">
        <f t="shared" si="10"/>
        <v>215.41319122160121</v>
      </c>
      <c r="J46" s="310">
        <f t="shared" si="10"/>
        <v>161.38958197207108</v>
      </c>
      <c r="K46" s="310">
        <f t="shared" si="10"/>
        <v>1.4000000000000001E-4</v>
      </c>
      <c r="L46" s="310">
        <f t="shared" si="10"/>
        <v>3.3382975860337298</v>
      </c>
      <c r="M46" s="310">
        <f>M73</f>
        <v>0</v>
      </c>
      <c r="N46" s="310">
        <f>N73</f>
        <v>59.413913629341359</v>
      </c>
      <c r="O46" s="464">
        <f t="shared" si="2"/>
        <v>677.26662478136416</v>
      </c>
      <c r="P46" s="260" t="s">
        <v>912</v>
      </c>
      <c r="R46" s="470"/>
      <c r="S46" s="471" t="s">
        <v>4</v>
      </c>
      <c r="T46" s="471"/>
      <c r="U46" s="472"/>
      <c r="V46" s="480"/>
      <c r="W46" s="474"/>
      <c r="X46" s="472"/>
      <c r="Y46" s="472"/>
      <c r="Z46" s="472"/>
      <c r="AA46" s="472"/>
      <c r="AB46" s="473"/>
    </row>
    <row r="47" spans="2:28">
      <c r="B47" s="260"/>
      <c r="C47" s="260"/>
      <c r="D47" s="426"/>
      <c r="E47" s="426" t="s">
        <v>1980</v>
      </c>
      <c r="F47" s="310" t="s">
        <v>2041</v>
      </c>
      <c r="G47" s="310">
        <f t="shared" ref="G47:L47" si="11">G63</f>
        <v>83.567999999999998</v>
      </c>
      <c r="H47" s="310">
        <f t="shared" si="11"/>
        <v>0</v>
      </c>
      <c r="I47" s="310">
        <f t="shared" si="11"/>
        <v>483.86899999999997</v>
      </c>
      <c r="J47" s="310">
        <f t="shared" si="11"/>
        <v>0</v>
      </c>
      <c r="K47" s="310">
        <f t="shared" si="11"/>
        <v>0</v>
      </c>
      <c r="L47" s="310">
        <f t="shared" si="11"/>
        <v>0</v>
      </c>
      <c r="M47" s="310">
        <f>M63</f>
        <v>0</v>
      </c>
      <c r="N47" s="310">
        <f>N63</f>
        <v>0</v>
      </c>
      <c r="O47" s="464">
        <f t="shared" si="2"/>
        <v>567.43700000000001</v>
      </c>
      <c r="P47" s="260" t="s">
        <v>912</v>
      </c>
      <c r="R47" s="470"/>
      <c r="S47" s="472"/>
      <c r="T47" s="472" t="s">
        <v>1754</v>
      </c>
      <c r="U47" s="472" t="s">
        <v>2206</v>
      </c>
      <c r="V47" s="480"/>
      <c r="W47" s="474"/>
      <c r="X47" s="472"/>
      <c r="Y47" s="472"/>
      <c r="Z47" s="472"/>
      <c r="AA47" s="472"/>
      <c r="AB47" s="473"/>
    </row>
    <row r="48" spans="2:28" ht="17">
      <c r="B48" s="260"/>
      <c r="C48" s="260"/>
      <c r="D48" s="426"/>
      <c r="E48" s="426"/>
      <c r="F48" s="260" t="s">
        <v>2204</v>
      </c>
      <c r="G48" s="310">
        <f t="shared" ref="G48:L48" si="12">G74</f>
        <v>82.023153236195725</v>
      </c>
      <c r="H48" s="310">
        <f t="shared" si="12"/>
        <v>2.3225582177999997</v>
      </c>
      <c r="I48" s="310">
        <f t="shared" si="12"/>
        <v>481.66623413034449</v>
      </c>
      <c r="J48" s="310">
        <f t="shared" si="12"/>
        <v>0</v>
      </c>
      <c r="K48" s="310">
        <f t="shared" si="12"/>
        <v>0</v>
      </c>
      <c r="L48" s="310">
        <f t="shared" si="12"/>
        <v>0</v>
      </c>
      <c r="M48" s="310">
        <f>M74</f>
        <v>0</v>
      </c>
      <c r="N48" s="310">
        <f>N74</f>
        <v>0</v>
      </c>
      <c r="O48" s="464">
        <f t="shared" si="2"/>
        <v>566.0119455843402</v>
      </c>
      <c r="P48" s="260" t="s">
        <v>912</v>
      </c>
      <c r="R48" s="470"/>
      <c r="S48" s="472"/>
      <c r="T48" s="472"/>
      <c r="U48" s="472"/>
      <c r="V48" s="480" t="s">
        <v>1746</v>
      </c>
      <c r="W48" s="474">
        <f>'EB 2030 KEV'!G33</f>
        <v>21</v>
      </c>
      <c r="X48" s="472" t="s">
        <v>912</v>
      </c>
      <c r="Y48" s="472"/>
      <c r="Z48" s="472"/>
      <c r="AA48" s="472"/>
      <c r="AB48" s="473"/>
    </row>
    <row r="49" spans="2:28">
      <c r="B49" s="260"/>
      <c r="C49" s="260"/>
      <c r="D49" s="426" t="s">
        <v>980</v>
      </c>
      <c r="E49" s="426" t="s">
        <v>1992</v>
      </c>
      <c r="F49" s="310" t="s">
        <v>2041</v>
      </c>
      <c r="G49" s="310">
        <f t="shared" ref="G49:L49" si="13">G64</f>
        <v>6</v>
      </c>
      <c r="H49" s="310">
        <f t="shared" si="13"/>
        <v>0</v>
      </c>
      <c r="I49" s="310">
        <f t="shared" si="13"/>
        <v>0</v>
      </c>
      <c r="J49" s="310">
        <f t="shared" si="13"/>
        <v>36</v>
      </c>
      <c r="K49" s="310">
        <f t="shared" si="13"/>
        <v>0</v>
      </c>
      <c r="L49" s="310">
        <f t="shared" si="13"/>
        <v>0</v>
      </c>
      <c r="M49" s="310">
        <f>M64</f>
        <v>0</v>
      </c>
      <c r="N49" s="310">
        <f>N64</f>
        <v>53</v>
      </c>
      <c r="O49" s="464">
        <f t="shared" si="2"/>
        <v>95</v>
      </c>
      <c r="P49" s="260" t="s">
        <v>912</v>
      </c>
      <c r="R49" s="470"/>
      <c r="S49" s="471"/>
      <c r="T49" s="471"/>
      <c r="U49" s="472"/>
      <c r="V49" s="480"/>
      <c r="W49" s="474"/>
      <c r="X49" s="472"/>
      <c r="Y49" s="472"/>
      <c r="Z49" s="472"/>
      <c r="AA49" s="472"/>
      <c r="AB49" s="473"/>
    </row>
    <row r="50" spans="2:28">
      <c r="B50" s="260"/>
      <c r="C50" s="260"/>
      <c r="D50" s="426"/>
      <c r="E50" s="426"/>
      <c r="F50" s="260" t="s">
        <v>2204</v>
      </c>
      <c r="G50" s="310">
        <f t="shared" ref="G50:L50" si="14">G75</f>
        <v>8.4510658160361896</v>
      </c>
      <c r="H50" s="310">
        <f t="shared" si="14"/>
        <v>0</v>
      </c>
      <c r="I50" s="310">
        <f t="shared" si="14"/>
        <v>0</v>
      </c>
      <c r="J50" s="310">
        <f t="shared" si="14"/>
        <v>36.912309173997997</v>
      </c>
      <c r="K50" s="310">
        <f t="shared" si="14"/>
        <v>0</v>
      </c>
      <c r="L50" s="310">
        <f t="shared" si="14"/>
        <v>0</v>
      </c>
      <c r="M50" s="310">
        <f>M75</f>
        <v>0</v>
      </c>
      <c r="N50" s="310">
        <f>N75</f>
        <v>49.720742376906202</v>
      </c>
      <c r="O50" s="464">
        <f t="shared" si="2"/>
        <v>95.08411736694039</v>
      </c>
      <c r="P50" s="260" t="s">
        <v>912</v>
      </c>
      <c r="R50" s="470"/>
      <c r="S50" s="472"/>
      <c r="T50" s="472"/>
      <c r="U50" s="472"/>
      <c r="V50" s="480"/>
      <c r="W50" s="474"/>
      <c r="X50" s="472"/>
      <c r="Y50" s="472"/>
      <c r="Z50" s="472"/>
      <c r="AA50" s="472"/>
      <c r="AB50" s="473"/>
    </row>
    <row r="51" spans="2:28">
      <c r="B51" s="260"/>
      <c r="C51" s="260"/>
      <c r="D51" s="260"/>
      <c r="E51" s="260"/>
      <c r="F51" s="260"/>
      <c r="G51" s="260"/>
      <c r="H51" s="260"/>
      <c r="I51" s="260"/>
      <c r="J51" s="260"/>
      <c r="K51" s="260"/>
      <c r="L51" s="260"/>
      <c r="M51" s="260"/>
      <c r="N51" s="260"/>
      <c r="O51" s="260"/>
      <c r="P51" s="260"/>
      <c r="R51" s="470"/>
      <c r="S51" s="472"/>
      <c r="T51" s="472"/>
      <c r="U51" s="472"/>
      <c r="V51" s="480"/>
      <c r="W51" s="474"/>
      <c r="X51" s="472"/>
      <c r="Y51" s="472"/>
      <c r="Z51" s="472"/>
      <c r="AA51" s="472"/>
      <c r="AB51" s="473"/>
    </row>
    <row r="52" spans="2:28">
      <c r="B52" s="260"/>
      <c r="C52" s="260"/>
      <c r="D52" s="260"/>
      <c r="E52" s="260"/>
      <c r="F52" s="260"/>
      <c r="G52" s="260"/>
      <c r="H52" s="260"/>
      <c r="I52" s="260"/>
      <c r="J52" s="260"/>
      <c r="K52" s="260"/>
      <c r="L52" s="260"/>
      <c r="M52" s="426" t="s">
        <v>30</v>
      </c>
      <c r="N52" s="260"/>
      <c r="O52" s="260"/>
      <c r="P52" s="260"/>
      <c r="R52" s="470"/>
      <c r="S52" s="472"/>
      <c r="T52" s="472"/>
      <c r="U52" s="472"/>
      <c r="V52" s="480"/>
      <c r="W52" s="474"/>
      <c r="X52" s="472"/>
      <c r="Y52" s="472"/>
      <c r="Z52" s="472"/>
      <c r="AA52" s="472"/>
      <c r="AB52" s="473"/>
    </row>
    <row r="53" spans="2:28">
      <c r="B53" s="260"/>
      <c r="C53" s="260"/>
      <c r="D53" s="260"/>
      <c r="E53" s="260"/>
      <c r="F53" s="260"/>
      <c r="G53" s="260"/>
      <c r="H53" s="260"/>
      <c r="I53" s="260"/>
      <c r="J53" s="260"/>
      <c r="K53" s="260"/>
      <c r="L53" s="260"/>
      <c r="M53" s="260"/>
      <c r="N53" s="260"/>
      <c r="O53" s="260"/>
      <c r="P53" s="260"/>
      <c r="R53" s="476"/>
      <c r="S53" s="477"/>
      <c r="T53" s="477"/>
      <c r="U53" s="477"/>
      <c r="V53" s="481"/>
      <c r="W53" s="477"/>
      <c r="X53" s="477"/>
      <c r="Y53" s="477"/>
      <c r="Z53" s="477"/>
      <c r="AA53" s="477"/>
      <c r="AB53" s="478"/>
    </row>
    <row r="54" spans="2:28">
      <c r="B54" s="260"/>
      <c r="C54" s="260"/>
      <c r="D54" s="260"/>
      <c r="E54" s="260"/>
      <c r="F54" s="260"/>
      <c r="G54" s="260"/>
      <c r="H54" s="260"/>
      <c r="I54" s="260"/>
      <c r="J54" s="260"/>
      <c r="K54" s="260"/>
      <c r="L54" s="260"/>
      <c r="M54" s="260">
        <v>0</v>
      </c>
      <c r="N54" s="260"/>
      <c r="O54" s="310"/>
      <c r="P54" s="260"/>
    </row>
    <row r="55" spans="2:28">
      <c r="B55" s="260"/>
      <c r="C55" s="260"/>
      <c r="D55" s="260"/>
      <c r="E55" s="260"/>
      <c r="F55" s="260"/>
      <c r="G55" s="260"/>
      <c r="H55" s="260"/>
      <c r="I55" s="260"/>
      <c r="J55" s="260"/>
      <c r="K55" s="260"/>
      <c r="L55" s="260"/>
      <c r="M55" s="260"/>
      <c r="N55" s="260"/>
      <c r="O55" s="260"/>
      <c r="P55" s="260"/>
    </row>
    <row r="56" spans="2:28">
      <c r="B56" s="260"/>
      <c r="C56" s="260" t="s">
        <v>2457</v>
      </c>
      <c r="D56" s="260"/>
      <c r="E56" s="260"/>
      <c r="F56" s="426" t="s">
        <v>17</v>
      </c>
      <c r="G56" s="426" t="s">
        <v>24</v>
      </c>
      <c r="H56" s="426" t="s">
        <v>19</v>
      </c>
      <c r="I56" s="426" t="s">
        <v>22</v>
      </c>
      <c r="J56" s="426" t="s">
        <v>26</v>
      </c>
      <c r="K56" s="426" t="s">
        <v>1077</v>
      </c>
      <c r="L56" s="426" t="s">
        <v>33</v>
      </c>
      <c r="M56" s="260"/>
      <c r="N56" s="426" t="s">
        <v>30</v>
      </c>
      <c r="O56" s="426"/>
      <c r="P56" s="260"/>
      <c r="Q56" s="20"/>
    </row>
    <row r="57" spans="2:28">
      <c r="B57" s="260"/>
      <c r="C57" s="260"/>
      <c r="D57" s="426" t="s">
        <v>17</v>
      </c>
      <c r="E57" s="260" t="s">
        <v>1993</v>
      </c>
      <c r="F57" s="310">
        <f>SUM(G57:L57)</f>
        <v>2206.1120355555554</v>
      </c>
      <c r="G57" s="310">
        <f t="shared" ref="G57:L57" si="15">SUM(G58:G64)</f>
        <v>612.76289555555547</v>
      </c>
      <c r="H57" s="310">
        <f t="shared" si="15"/>
        <v>23.012459999999997</v>
      </c>
      <c r="I57" s="310">
        <f t="shared" si="15"/>
        <v>1106.0075099999999</v>
      </c>
      <c r="J57" s="310">
        <f t="shared" si="15"/>
        <v>402.70703000000003</v>
      </c>
      <c r="K57" s="310">
        <f t="shared" si="15"/>
        <v>1.4000000000000001E-4</v>
      </c>
      <c r="L57" s="310">
        <f t="shared" si="15"/>
        <v>61.622</v>
      </c>
      <c r="M57" s="260"/>
      <c r="N57" s="310">
        <f>SUM(N58:N64)</f>
        <v>137.25295</v>
      </c>
      <c r="O57" s="310"/>
      <c r="P57" s="260"/>
      <c r="Q57" s="55"/>
    </row>
    <row r="58" spans="2:28">
      <c r="B58" s="260"/>
      <c r="C58" s="465"/>
      <c r="D58" s="426" t="s">
        <v>4</v>
      </c>
      <c r="E58" s="260" t="s">
        <v>1992</v>
      </c>
      <c r="F58" s="310">
        <f>SUM(G58:N58)</f>
        <v>349</v>
      </c>
      <c r="G58" s="310">
        <f>'EB 2030 KEV'!G22</f>
        <v>236</v>
      </c>
      <c r="H58" s="310">
        <f>'EB 2030 KEV'!G16</f>
        <v>0</v>
      </c>
      <c r="I58" s="310">
        <f>'EB 2030 KEV'!G19</f>
        <v>1</v>
      </c>
      <c r="J58" s="310">
        <f>'EB 2030 KEV'!G25</f>
        <v>80</v>
      </c>
      <c r="K58" s="310">
        <f>'EB 2030 KEV'!G23</f>
        <v>0</v>
      </c>
      <c r="L58" s="310">
        <f>'EB 2030 KEV'!G35</f>
        <v>16</v>
      </c>
      <c r="M58" s="260"/>
      <c r="N58" s="310">
        <f>'EB 2030 KEV'!G34</f>
        <v>16</v>
      </c>
      <c r="O58" s="310"/>
      <c r="P58" s="260"/>
      <c r="Q58" s="20"/>
    </row>
    <row r="59" spans="2:28">
      <c r="B59" s="260"/>
      <c r="C59" s="465"/>
      <c r="D59" s="426" t="s">
        <v>944</v>
      </c>
      <c r="E59" s="260" t="s">
        <v>1992</v>
      </c>
      <c r="F59" s="310">
        <f t="shared" ref="F59:F64" si="16">SUM(G59:N59)</f>
        <v>185</v>
      </c>
      <c r="G59" s="310">
        <f>'EB 2030 KEV'!H22</f>
        <v>72</v>
      </c>
      <c r="H59" s="310">
        <f>'EB 2030 KEV'!H16</f>
        <v>0</v>
      </c>
      <c r="I59" s="310">
        <f>'EB 2030 KEV'!H19-W35</f>
        <v>4</v>
      </c>
      <c r="J59" s="310">
        <f>'EB 2030 KEV'!H25-W44-W45</f>
        <v>99</v>
      </c>
      <c r="K59" s="310">
        <f>'EB 2030 KEV'!H23</f>
        <v>0</v>
      </c>
      <c r="L59" s="310">
        <f>W38</f>
        <v>2</v>
      </c>
      <c r="M59" s="260"/>
      <c r="N59" s="310">
        <f>'EB 2030 KEV'!H34</f>
        <v>8</v>
      </c>
      <c r="O59" s="310"/>
      <c r="P59" s="260"/>
    </row>
    <row r="60" spans="2:28">
      <c r="B60" s="260"/>
      <c r="C60" s="465"/>
      <c r="D60" s="426" t="s">
        <v>979</v>
      </c>
      <c r="E60" s="260" t="s">
        <v>1992</v>
      </c>
      <c r="F60" s="310">
        <f t="shared" si="16"/>
        <v>465</v>
      </c>
      <c r="G60" s="428">
        <f>'EB 2030 KEV'!I22</f>
        <v>3</v>
      </c>
      <c r="H60" s="310">
        <f>'EB 2030 KEV'!I16</f>
        <v>0</v>
      </c>
      <c r="I60" s="310">
        <f>'EB 2030 KEV'!I19-W24-W25-W30</f>
        <v>391</v>
      </c>
      <c r="J60" s="310">
        <f>'EB 2030 KEV'!I25</f>
        <v>31</v>
      </c>
      <c r="K60" s="310">
        <f>'EB 2030 KEV'!I23</f>
        <v>0</v>
      </c>
      <c r="L60" s="310">
        <f>'EB 2030 KEV'!I35+W24+W25</f>
        <v>40</v>
      </c>
      <c r="M60" s="260"/>
      <c r="N60" s="310">
        <f>'EB 2030 KEV'!I34</f>
        <v>0</v>
      </c>
      <c r="O60" s="310"/>
      <c r="P60" s="260"/>
    </row>
    <row r="61" spans="2:28">
      <c r="B61" s="260"/>
      <c r="C61" s="465"/>
      <c r="D61" s="426"/>
      <c r="E61" s="260" t="s">
        <v>1980</v>
      </c>
      <c r="F61" s="310">
        <f t="shared" si="16"/>
        <v>3</v>
      </c>
      <c r="G61" s="260"/>
      <c r="H61" s="260"/>
      <c r="I61" s="310">
        <f>'EB 2030 KEV'!I42</f>
        <v>3</v>
      </c>
      <c r="J61" s="260"/>
      <c r="K61" s="260"/>
      <c r="L61" s="260"/>
      <c r="M61" s="260"/>
      <c r="N61" s="260"/>
      <c r="O61" s="260"/>
      <c r="P61" s="260"/>
    </row>
    <row r="62" spans="2:28">
      <c r="B62" s="260"/>
      <c r="C62" s="465"/>
      <c r="D62" s="426" t="s">
        <v>1</v>
      </c>
      <c r="E62" s="260" t="s">
        <v>1992</v>
      </c>
      <c r="F62" s="310">
        <f t="shared" si="16"/>
        <v>678.92798555555555</v>
      </c>
      <c r="G62" s="310">
        <f>SUM('Overzicht - 2030 (industrie)'!C9:J9)</f>
        <v>212.19489555555552</v>
      </c>
      <c r="H62" s="310">
        <f>SUM('Overzicht - 2030 (industrie)'!C6:J8)</f>
        <v>23.012459999999997</v>
      </c>
      <c r="I62" s="310">
        <f>SUM('Overzicht - 2030 (industrie)'!C11:J11)</f>
        <v>223.13851000000005</v>
      </c>
      <c r="J62" s="310">
        <f>SUM('Overzicht - 2030 (industrie)'!C14:J14)</f>
        <v>156.70703</v>
      </c>
      <c r="K62" s="310">
        <f>SUM('Overzicht - 2030 (industrie)'!C13:J13)</f>
        <v>1.4000000000000001E-4</v>
      </c>
      <c r="L62" s="310">
        <f>SUM('Overzicht - 2030 (industrie)'!C10:J10)</f>
        <v>3.6219999999999999</v>
      </c>
      <c r="M62" s="426" t="s">
        <v>30</v>
      </c>
      <c r="N62" s="310">
        <f>SUM('Overzicht - 2030 (industrie)'!C12:J12)</f>
        <v>60.252950000000006</v>
      </c>
      <c r="O62" s="310"/>
      <c r="P62" s="260"/>
    </row>
    <row r="63" spans="2:28">
      <c r="B63" s="260"/>
      <c r="C63" s="465"/>
      <c r="D63" s="426"/>
      <c r="E63" s="260" t="s">
        <v>1980</v>
      </c>
      <c r="F63" s="310">
        <f t="shared" si="16"/>
        <v>567.43700000000001</v>
      </c>
      <c r="G63" s="310">
        <f>SUM('Overzicht - 2030 (industrie)'!C18:J18)</f>
        <v>83.567999999999998</v>
      </c>
      <c r="H63" s="310">
        <f>SUM('Overzicht - 2030 (industrie)'!C16:J17)</f>
        <v>0</v>
      </c>
      <c r="I63" s="310">
        <f>SUM('Overzicht - 2030 (industrie)'!C19:J19)</f>
        <v>483.86899999999997</v>
      </c>
      <c r="J63" s="310"/>
      <c r="K63" s="310">
        <f>SUM('Overzicht - 2030 (industrie)'!C21:J21)</f>
        <v>0</v>
      </c>
      <c r="L63" s="260">
        <f>SUM('Overzicht - 2030 (industrie)'!C20:J20)</f>
        <v>0</v>
      </c>
      <c r="M63" s="260"/>
      <c r="N63" s="260"/>
      <c r="O63" s="260"/>
      <c r="P63" s="260"/>
    </row>
    <row r="64" spans="2:28">
      <c r="B64" s="260"/>
      <c r="C64" s="465"/>
      <c r="D64" s="426" t="s">
        <v>980</v>
      </c>
      <c r="E64" s="260" t="s">
        <v>1992</v>
      </c>
      <c r="F64" s="310">
        <f t="shared" si="16"/>
        <v>95</v>
      </c>
      <c r="G64" s="310">
        <f>'EB 2030 KEV'!J22-W16</f>
        <v>6</v>
      </c>
      <c r="H64" s="310">
        <f>'EB 2030 KEV'!J16</f>
        <v>0</v>
      </c>
      <c r="I64" s="310">
        <f>'EB 2030 KEV'!J19</f>
        <v>0</v>
      </c>
      <c r="J64" s="310">
        <f>'EB 2030 KEV'!J25+W19</f>
        <v>36</v>
      </c>
      <c r="K64" s="310">
        <f>'EB 2030 KEV'!J23</f>
        <v>0</v>
      </c>
      <c r="L64" s="310">
        <f>'EB 2030 KEV'!J35-W18</f>
        <v>0</v>
      </c>
      <c r="M64" s="260">
        <v>0</v>
      </c>
      <c r="N64" s="310">
        <f>'EB 2030 KEV'!J46+'EB 2030 KEV'!J34+'EB 2030 KEV'!J33+'EB 2030 KEV'!J31</f>
        <v>53</v>
      </c>
      <c r="O64" s="310"/>
      <c r="P64" s="260"/>
    </row>
    <row r="65" spans="2:16">
      <c r="B65" s="260"/>
      <c r="C65" s="260"/>
      <c r="D65" s="260"/>
      <c r="E65" s="260"/>
      <c r="F65" s="260"/>
      <c r="G65" s="260"/>
      <c r="H65" s="260"/>
      <c r="I65" s="260"/>
      <c r="J65" s="260"/>
      <c r="K65" s="260"/>
      <c r="L65" s="260"/>
      <c r="M65" s="260"/>
      <c r="N65" s="260"/>
      <c r="O65" s="260"/>
      <c r="P65" s="260"/>
    </row>
    <row r="66" spans="2:16">
      <c r="B66" s="260"/>
      <c r="C66" s="260"/>
      <c r="D66" s="260"/>
      <c r="E66" s="260"/>
      <c r="F66" s="260"/>
      <c r="G66" s="260"/>
      <c r="H66" s="260"/>
      <c r="I66" s="260"/>
      <c r="J66" s="260"/>
      <c r="K66" s="260"/>
      <c r="L66" s="260"/>
      <c r="M66" s="260"/>
      <c r="N66" s="260"/>
      <c r="O66" s="260"/>
      <c r="P66" s="260"/>
    </row>
    <row r="67" spans="2:16">
      <c r="B67" s="260"/>
      <c r="C67" s="260" t="s">
        <v>1726</v>
      </c>
      <c r="D67" s="426"/>
      <c r="E67" s="260"/>
      <c r="F67" s="426" t="s">
        <v>17</v>
      </c>
      <c r="G67" s="426" t="s">
        <v>24</v>
      </c>
      <c r="H67" s="426" t="s">
        <v>19</v>
      </c>
      <c r="I67" s="426" t="s">
        <v>22</v>
      </c>
      <c r="J67" s="426" t="s">
        <v>26</v>
      </c>
      <c r="K67" s="426" t="s">
        <v>1077</v>
      </c>
      <c r="L67" s="426" t="s">
        <v>33</v>
      </c>
      <c r="M67" s="260"/>
      <c r="N67" s="426" t="s">
        <v>30</v>
      </c>
      <c r="O67" s="426"/>
      <c r="P67" s="260"/>
    </row>
    <row r="68" spans="2:16">
      <c r="B68" s="260"/>
      <c r="C68" s="260"/>
      <c r="D68" s="426" t="s">
        <v>17</v>
      </c>
      <c r="E68" s="260" t="s">
        <v>1993</v>
      </c>
      <c r="F68" s="310">
        <f>SUM(G68:N68)</f>
        <v>2338.0825650402912</v>
      </c>
      <c r="G68" s="310">
        <f t="shared" ref="G68:L68" si="17">SUM(G69:G76)</f>
        <v>614.5361695054263</v>
      </c>
      <c r="H68" s="310">
        <f t="shared" si="17"/>
        <v>25.592149063212773</v>
      </c>
      <c r="I68" s="310">
        <f t="shared" si="17"/>
        <v>1090.7984345089012</v>
      </c>
      <c r="J68" s="310">
        <f t="shared" si="17"/>
        <v>410.80929507520648</v>
      </c>
      <c r="K68" s="310">
        <f t="shared" si="17"/>
        <v>1.4000000000000001E-4</v>
      </c>
      <c r="L68" s="310">
        <f t="shared" si="17"/>
        <v>61.757665815573461</v>
      </c>
      <c r="M68" s="260"/>
      <c r="N68" s="310">
        <f>SUM(N69:N75)</f>
        <v>134.58871107197089</v>
      </c>
      <c r="O68" s="310"/>
      <c r="P68" s="260"/>
    </row>
    <row r="69" spans="2:16">
      <c r="B69" s="260"/>
      <c r="C69" s="260"/>
      <c r="D69" s="426" t="s">
        <v>4</v>
      </c>
      <c r="E69" s="260" t="s">
        <v>1992</v>
      </c>
      <c r="F69" s="310">
        <f>SUM(G69:N69)</f>
        <v>346.34151829605429</v>
      </c>
      <c r="G69" s="310">
        <f>queries!F21</f>
        <v>234.244683713386</v>
      </c>
      <c r="H69" s="310">
        <f>queries!F9</f>
        <v>0</v>
      </c>
      <c r="I69" s="310">
        <f>queries!F33</f>
        <v>0</v>
      </c>
      <c r="J69" s="310">
        <f>queries!F17</f>
        <v>78.336873569326499</v>
      </c>
      <c r="K69" s="310">
        <f>queries!F52</f>
        <v>0</v>
      </c>
      <c r="L69" s="310">
        <f>queries!F3</f>
        <v>16.0796523553479</v>
      </c>
      <c r="M69" s="260"/>
      <c r="N69" s="310">
        <f>queries!F28</f>
        <v>17.680308657993901</v>
      </c>
      <c r="O69" s="310"/>
      <c r="P69" s="260"/>
    </row>
    <row r="70" spans="2:16">
      <c r="B70" s="260"/>
      <c r="C70" s="260"/>
      <c r="D70" s="426" t="s">
        <v>944</v>
      </c>
      <c r="E70" s="260" t="s">
        <v>1992</v>
      </c>
      <c r="F70" s="310">
        <f t="shared" ref="F70:F75" si="18">SUM(G70:N70)</f>
        <v>186.0184136312364</v>
      </c>
      <c r="G70" s="310">
        <f>queries!F25</f>
        <v>73.351585047264706</v>
      </c>
      <c r="H70" s="310">
        <f>queries!F13</f>
        <v>9.9793482421648996E-2</v>
      </c>
      <c r="I70" s="310">
        <f>queries!F37</f>
        <v>3.1128992404246199</v>
      </c>
      <c r="J70" s="310">
        <f>queries!F14</f>
        <v>99.492655942778001</v>
      </c>
      <c r="K70" s="310">
        <f>queries!F51</f>
        <v>0</v>
      </c>
      <c r="L70" s="310">
        <f>queries!F4</f>
        <v>2.1877335106180298</v>
      </c>
      <c r="M70" s="260"/>
      <c r="N70" s="310">
        <f>queries!F31</f>
        <v>7.7737464077294298</v>
      </c>
      <c r="O70" s="310"/>
      <c r="P70" s="260"/>
    </row>
    <row r="71" spans="2:16">
      <c r="B71" s="260"/>
      <c r="C71" s="260"/>
      <c r="D71" s="426" t="s">
        <v>979</v>
      </c>
      <c r="E71" s="260" t="s">
        <v>1992</v>
      </c>
      <c r="F71" s="310">
        <f t="shared" si="18"/>
        <v>464.35994538035578</v>
      </c>
      <c r="G71" s="428">
        <f>queries!F22</f>
        <v>1.9239786832180701</v>
      </c>
      <c r="H71" s="310">
        <f>queries!F10</f>
        <v>0</v>
      </c>
      <c r="I71" s="310">
        <f>queries!F34</f>
        <v>387.60610991653101</v>
      </c>
      <c r="J71" s="310">
        <f>queries!F19</f>
        <v>34.677874417032903</v>
      </c>
      <c r="K71" s="310">
        <f>queries!F55</f>
        <v>0</v>
      </c>
      <c r="L71" s="310">
        <f>queries!F5</f>
        <v>40.151982363573801</v>
      </c>
      <c r="M71" s="260"/>
      <c r="N71" s="310">
        <f>queries!F30</f>
        <v>0</v>
      </c>
      <c r="O71" s="310"/>
      <c r="P71" s="260"/>
    </row>
    <row r="72" spans="2:16">
      <c r="B72" s="260"/>
      <c r="C72" s="260"/>
      <c r="D72" s="426"/>
      <c r="E72" s="260" t="s">
        <v>1980</v>
      </c>
      <c r="F72" s="310">
        <f t="shared" si="18"/>
        <v>3</v>
      </c>
      <c r="G72" s="260"/>
      <c r="H72" s="260"/>
      <c r="I72" s="428">
        <f>ROUND(queries!M34,0)</f>
        <v>3</v>
      </c>
      <c r="J72" s="260"/>
      <c r="K72" s="260"/>
      <c r="L72" s="260"/>
      <c r="M72" s="260"/>
      <c r="N72" s="310"/>
      <c r="O72" s="310"/>
      <c r="P72" s="260"/>
    </row>
    <row r="73" spans="2:16">
      <c r="B73" s="260"/>
      <c r="C73" s="260"/>
      <c r="D73" s="426" t="s">
        <v>1</v>
      </c>
      <c r="E73" s="260" t="s">
        <v>1992</v>
      </c>
      <c r="F73" s="310">
        <f t="shared" si="18"/>
        <v>677.26662478136416</v>
      </c>
      <c r="G73" s="310">
        <f>SUM('Overzicht - 2030 (industrie)'!C46:J46)</f>
        <v>214.54170300932572</v>
      </c>
      <c r="H73" s="310">
        <f>SUM('Overzicht - 2030 (industrie)'!C43:J45)</f>
        <v>23.169797362991122</v>
      </c>
      <c r="I73" s="310">
        <f>SUM('Overzicht - 2030 (industrie)'!C48:J48)</f>
        <v>215.41319122160121</v>
      </c>
      <c r="J73" s="310">
        <f>SUM('Overzicht - 2030 (industrie)'!C51:J51)</f>
        <v>161.38958197207108</v>
      </c>
      <c r="K73" s="310">
        <f>SUM('Overzicht - 2030 (industrie)'!C13:J13)</f>
        <v>1.4000000000000001E-4</v>
      </c>
      <c r="L73" s="310">
        <f>SUM('Overzicht - 2030 (industrie)'!C47:J47)</f>
        <v>3.3382975860337298</v>
      </c>
      <c r="M73" s="260"/>
      <c r="N73" s="310">
        <f>SUM('Overzicht - 2030 (industrie)'!C49:J49)</f>
        <v>59.413913629341359</v>
      </c>
      <c r="O73" s="310"/>
      <c r="P73" s="260"/>
    </row>
    <row r="74" spans="2:16">
      <c r="B74" s="260"/>
      <c r="C74" s="260"/>
      <c r="D74" s="426"/>
      <c r="E74" s="260" t="s">
        <v>1980</v>
      </c>
      <c r="F74" s="310">
        <f t="shared" si="18"/>
        <v>566.0119455843402</v>
      </c>
      <c r="G74" s="310">
        <f>SUM('Overzicht - 2030 (industrie)'!C55:J55)</f>
        <v>82.023153236195725</v>
      </c>
      <c r="H74" s="310">
        <f>SUM('Overzicht - 2030 (industrie)'!C53:J54)</f>
        <v>2.3225582177999997</v>
      </c>
      <c r="I74" s="310">
        <f>SUM('Overzicht - 2030 (industrie)'!C56:J56)</f>
        <v>481.66623413034449</v>
      </c>
      <c r="J74" s="260"/>
      <c r="K74" s="260">
        <f>SUM('Overzicht - 2030 (industrie)'!C58:J58)</f>
        <v>0</v>
      </c>
      <c r="L74" s="260">
        <f>SUM('Overzicht - 2030 (industrie)'!C57:J57)</f>
        <v>0</v>
      </c>
      <c r="M74" s="260"/>
      <c r="N74" s="310"/>
      <c r="O74" s="310"/>
      <c r="P74" s="260"/>
    </row>
    <row r="75" spans="2:16">
      <c r="B75" s="260"/>
      <c r="C75" s="260"/>
      <c r="D75" s="426" t="s">
        <v>980</v>
      </c>
      <c r="E75" s="260" t="s">
        <v>1992</v>
      </c>
      <c r="F75" s="310">
        <f t="shared" si="18"/>
        <v>95.08411736694039</v>
      </c>
      <c r="G75" s="310">
        <f>queries!F23</f>
        <v>8.4510658160361896</v>
      </c>
      <c r="H75" s="310">
        <f>queries!F11</f>
        <v>0</v>
      </c>
      <c r="I75" s="310">
        <f>queries!F35</f>
        <v>0</v>
      </c>
      <c r="J75" s="310">
        <f>queries!F16</f>
        <v>36.912309173997997</v>
      </c>
      <c r="K75" s="310">
        <f>queries!F50</f>
        <v>0</v>
      </c>
      <c r="L75" s="310">
        <f>queries!F7</f>
        <v>0</v>
      </c>
      <c r="M75" s="260"/>
      <c r="N75" s="310">
        <f>queries!F27</f>
        <v>49.720742376906202</v>
      </c>
      <c r="O75" s="310"/>
      <c r="P75" s="260"/>
    </row>
    <row r="76" spans="2:16">
      <c r="B76" s="260"/>
      <c r="C76" s="260"/>
      <c r="D76" s="426"/>
      <c r="E76" s="260"/>
      <c r="F76" s="310"/>
      <c r="G76" s="310"/>
      <c r="H76" s="310"/>
      <c r="I76" s="310"/>
      <c r="J76" s="310"/>
      <c r="K76" s="310"/>
      <c r="L76" s="310"/>
      <c r="M76" s="260"/>
      <c r="N76" s="260"/>
      <c r="O76" s="260"/>
      <c r="P76" s="260"/>
    </row>
    <row r="77" spans="2:16">
      <c r="B77" s="260"/>
      <c r="C77" s="260"/>
      <c r="D77" s="260"/>
      <c r="E77" s="260"/>
      <c r="F77" s="260"/>
      <c r="G77" s="260"/>
      <c r="H77" s="260"/>
      <c r="I77" s="260"/>
      <c r="J77" s="260"/>
      <c r="K77" s="260"/>
      <c r="L77" s="260"/>
      <c r="M77" s="260"/>
      <c r="N77" s="260"/>
      <c r="O77" s="260"/>
      <c r="P77" s="260"/>
    </row>
    <row r="78" spans="2:16">
      <c r="B78" s="260"/>
      <c r="C78" s="426" t="s">
        <v>989</v>
      </c>
      <c r="D78" s="260"/>
      <c r="E78" s="260"/>
      <c r="F78" s="426" t="s">
        <v>17</v>
      </c>
      <c r="G78" s="426" t="s">
        <v>24</v>
      </c>
      <c r="H78" s="426" t="s">
        <v>19</v>
      </c>
      <c r="I78" s="426" t="s">
        <v>22</v>
      </c>
      <c r="J78" s="426" t="s">
        <v>26</v>
      </c>
      <c r="K78" s="426" t="s">
        <v>1077</v>
      </c>
      <c r="L78" s="426" t="s">
        <v>33</v>
      </c>
      <c r="M78" s="260"/>
      <c r="N78" s="426" t="s">
        <v>30</v>
      </c>
      <c r="O78" s="426"/>
      <c r="P78" s="260"/>
    </row>
    <row r="79" spans="2:16">
      <c r="B79" s="260"/>
      <c r="C79" s="260"/>
      <c r="D79" s="426" t="s">
        <v>17</v>
      </c>
      <c r="E79" s="260"/>
      <c r="F79" s="466">
        <f t="shared" ref="F79:L86" si="19">IFERROR(F89/F57,0)</f>
        <v>5.9820411365237976E-2</v>
      </c>
      <c r="G79" s="466">
        <f t="shared" si="19"/>
        <v>2.8938990313098277E-3</v>
      </c>
      <c r="H79" s="466">
        <f t="shared" si="19"/>
        <v>0.11209966527753989</v>
      </c>
      <c r="I79" s="466">
        <f t="shared" si="19"/>
        <v>-1.3751331119893302E-2</v>
      </c>
      <c r="J79" s="466">
        <f t="shared" si="19"/>
        <v>2.0119502446248445E-2</v>
      </c>
      <c r="K79" s="466">
        <f t="shared" si="19"/>
        <v>0</v>
      </c>
      <c r="L79" s="466">
        <f t="shared" si="19"/>
        <v>2.2015808570552838E-3</v>
      </c>
      <c r="M79" s="260"/>
      <c r="N79" s="466">
        <f t="shared" ref="N79:N86" si="20">IFERROR(N89/N57,0)</f>
        <v>-1.9411159672918558E-2</v>
      </c>
      <c r="O79" s="466"/>
      <c r="P79" s="260"/>
    </row>
    <row r="80" spans="2:16">
      <c r="B80" s="260"/>
      <c r="C80" s="260"/>
      <c r="D80" s="426" t="s">
        <v>4</v>
      </c>
      <c r="E80" s="260" t="s">
        <v>1992</v>
      </c>
      <c r="F80" s="466">
        <f t="shared" si="19"/>
        <v>-7.617426085804329E-3</v>
      </c>
      <c r="G80" s="466">
        <f t="shared" si="19"/>
        <v>-7.4377808754830686E-3</v>
      </c>
      <c r="H80" s="466">
        <f t="shared" si="19"/>
        <v>0</v>
      </c>
      <c r="I80" s="466">
        <f t="shared" si="19"/>
        <v>-1</v>
      </c>
      <c r="J80" s="466">
        <f t="shared" si="19"/>
        <v>-2.0789080383418757E-2</v>
      </c>
      <c r="K80" s="466">
        <f t="shared" si="19"/>
        <v>0</v>
      </c>
      <c r="L80" s="466">
        <f t="shared" si="19"/>
        <v>4.9782722092437393E-3</v>
      </c>
      <c r="M80" s="260"/>
      <c r="N80" s="466">
        <f t="shared" si="20"/>
        <v>0.10501929112461883</v>
      </c>
      <c r="O80" s="466"/>
      <c r="P80" s="260"/>
    </row>
    <row r="81" spans="2:16">
      <c r="B81" s="426"/>
      <c r="C81" s="260"/>
      <c r="D81" s="426" t="s">
        <v>944</v>
      </c>
      <c r="E81" s="260" t="s">
        <v>1992</v>
      </c>
      <c r="F81" s="466">
        <f t="shared" si="19"/>
        <v>5.5049385472237785E-3</v>
      </c>
      <c r="G81" s="466">
        <f t="shared" si="19"/>
        <v>1.8772014545343139E-2</v>
      </c>
      <c r="H81" s="466">
        <f t="shared" si="19"/>
        <v>0</v>
      </c>
      <c r="I81" s="466">
        <f t="shared" si="19"/>
        <v>-0.22177518989384504</v>
      </c>
      <c r="J81" s="466">
        <f t="shared" si="19"/>
        <v>4.9763226543232389E-3</v>
      </c>
      <c r="K81" s="466">
        <f t="shared" si="19"/>
        <v>0</v>
      </c>
      <c r="L81" s="466">
        <f t="shared" si="19"/>
        <v>9.3866755309014893E-2</v>
      </c>
      <c r="M81" s="260"/>
      <c r="N81" s="466">
        <f t="shared" si="20"/>
        <v>-2.8281699033821273E-2</v>
      </c>
      <c r="O81" s="466"/>
      <c r="P81" s="260"/>
    </row>
    <row r="82" spans="2:16">
      <c r="B82" s="260"/>
      <c r="C82" s="260"/>
      <c r="D82" s="426" t="s">
        <v>979</v>
      </c>
      <c r="E82" s="260" t="s">
        <v>1992</v>
      </c>
      <c r="F82" s="466">
        <f t="shared" si="19"/>
        <v>-1.3764615476219739E-3</v>
      </c>
      <c r="G82" s="466">
        <f t="shared" si="19"/>
        <v>-0.35867377226064329</v>
      </c>
      <c r="H82" s="466">
        <f t="shared" si="19"/>
        <v>0</v>
      </c>
      <c r="I82" s="466">
        <f t="shared" si="19"/>
        <v>-8.6800257889232454E-3</v>
      </c>
      <c r="J82" s="466">
        <f t="shared" si="19"/>
        <v>0.11864111022686785</v>
      </c>
      <c r="K82" s="466">
        <f t="shared" si="19"/>
        <v>0</v>
      </c>
      <c r="L82" s="466">
        <f t="shared" si="19"/>
        <v>3.7995590893450172E-3</v>
      </c>
      <c r="M82" s="260"/>
      <c r="N82" s="466">
        <f t="shared" si="20"/>
        <v>0</v>
      </c>
      <c r="O82" s="466"/>
      <c r="P82" s="260"/>
    </row>
    <row r="83" spans="2:16">
      <c r="B83" s="260"/>
      <c r="C83" s="260"/>
      <c r="D83" s="260"/>
      <c r="E83" s="260" t="s">
        <v>1980</v>
      </c>
      <c r="F83" s="466">
        <f t="shared" si="19"/>
        <v>0</v>
      </c>
      <c r="G83" s="466">
        <f t="shared" si="19"/>
        <v>0</v>
      </c>
      <c r="H83" s="466">
        <f t="shared" si="19"/>
        <v>0</v>
      </c>
      <c r="I83" s="466">
        <f t="shared" si="19"/>
        <v>0</v>
      </c>
      <c r="J83" s="466">
        <f t="shared" si="19"/>
        <v>0</v>
      </c>
      <c r="K83" s="466">
        <f t="shared" si="19"/>
        <v>0</v>
      </c>
      <c r="L83" s="466">
        <f t="shared" si="19"/>
        <v>0</v>
      </c>
      <c r="M83" s="260"/>
      <c r="N83" s="466">
        <f t="shared" si="20"/>
        <v>0</v>
      </c>
      <c r="O83" s="466"/>
      <c r="P83" s="260"/>
    </row>
    <row r="84" spans="2:16">
      <c r="B84" s="260"/>
      <c r="C84" s="260"/>
      <c r="D84" s="426" t="s">
        <v>1991</v>
      </c>
      <c r="E84" s="260" t="s">
        <v>1992</v>
      </c>
      <c r="F84" s="466">
        <f t="shared" si="19"/>
        <v>-2.4470353403268975E-3</v>
      </c>
      <c r="G84" s="466">
        <f t="shared" si="19"/>
        <v>1.1059679110687044E-2</v>
      </c>
      <c r="H84" s="466">
        <f t="shared" si="19"/>
        <v>6.8370510145862387E-3</v>
      </c>
      <c r="I84" s="466">
        <f t="shared" si="19"/>
        <v>-3.462118115962521E-2</v>
      </c>
      <c r="J84" s="466">
        <f t="shared" si="19"/>
        <v>2.9880931136727441E-2</v>
      </c>
      <c r="K84" s="466">
        <f t="shared" si="19"/>
        <v>0</v>
      </c>
      <c r="L84" s="466">
        <f t="shared" si="19"/>
        <v>-7.8327557693614047E-2</v>
      </c>
      <c r="M84" s="260"/>
      <c r="N84" s="466">
        <f t="shared" si="20"/>
        <v>-1.3925233049313717E-2</v>
      </c>
      <c r="O84" s="466"/>
      <c r="P84" s="260"/>
    </row>
    <row r="85" spans="2:16">
      <c r="B85" s="260"/>
      <c r="C85" s="260"/>
      <c r="D85" s="260"/>
      <c r="E85" s="260" t="s">
        <v>1980</v>
      </c>
      <c r="F85" s="466">
        <f t="shared" si="19"/>
        <v>-2.5113878997312746E-3</v>
      </c>
      <c r="G85" s="466">
        <f t="shared" si="19"/>
        <v>-1.8486104295953869E-2</v>
      </c>
      <c r="H85" s="466">
        <f t="shared" si="19"/>
        <v>0</v>
      </c>
      <c r="I85" s="466">
        <f t="shared" si="19"/>
        <v>-4.5524013103866532E-3</v>
      </c>
      <c r="J85" s="466">
        <f t="shared" si="19"/>
        <v>0</v>
      </c>
      <c r="K85" s="466">
        <f t="shared" si="19"/>
        <v>0</v>
      </c>
      <c r="L85" s="466">
        <f t="shared" si="19"/>
        <v>0</v>
      </c>
      <c r="M85" s="260"/>
      <c r="N85" s="466">
        <f t="shared" si="20"/>
        <v>0</v>
      </c>
      <c r="O85" s="466"/>
      <c r="P85" s="260"/>
    </row>
    <row r="86" spans="2:16">
      <c r="B86" s="260"/>
      <c r="C86" s="260"/>
      <c r="D86" s="426" t="s">
        <v>980</v>
      </c>
      <c r="E86" s="260" t="s">
        <v>1992</v>
      </c>
      <c r="F86" s="466">
        <f t="shared" si="19"/>
        <v>8.8544596779357965E-4</v>
      </c>
      <c r="G86" s="466">
        <f t="shared" si="19"/>
        <v>0.40851096933936493</v>
      </c>
      <c r="H86" s="466">
        <f t="shared" si="19"/>
        <v>0</v>
      </c>
      <c r="I86" s="466">
        <f t="shared" si="19"/>
        <v>0</v>
      </c>
      <c r="J86" s="466">
        <f t="shared" si="19"/>
        <v>2.534192149994436E-2</v>
      </c>
      <c r="K86" s="466">
        <f t="shared" si="19"/>
        <v>0</v>
      </c>
      <c r="L86" s="466">
        <f t="shared" si="19"/>
        <v>0</v>
      </c>
      <c r="M86" s="260"/>
      <c r="N86" s="466">
        <f t="shared" si="20"/>
        <v>-6.1872785341392421E-2</v>
      </c>
      <c r="O86" s="466"/>
      <c r="P86" s="260"/>
    </row>
    <row r="87" spans="2:16">
      <c r="B87" s="260"/>
      <c r="C87" s="260"/>
      <c r="D87" s="260"/>
      <c r="E87" s="260"/>
      <c r="F87" s="260"/>
      <c r="G87" s="260"/>
      <c r="H87" s="260"/>
      <c r="I87" s="260"/>
      <c r="J87" s="260"/>
      <c r="K87" s="260"/>
      <c r="L87" s="260"/>
      <c r="M87" s="260"/>
      <c r="N87" s="260"/>
      <c r="O87" s="260"/>
      <c r="P87" s="260"/>
    </row>
    <row r="88" spans="2:16">
      <c r="B88" s="260"/>
      <c r="C88" s="426" t="s">
        <v>1728</v>
      </c>
      <c r="D88" s="426"/>
      <c r="E88" s="260"/>
      <c r="F88" s="426" t="s">
        <v>17</v>
      </c>
      <c r="G88" s="426" t="s">
        <v>24</v>
      </c>
      <c r="H88" s="426" t="s">
        <v>19</v>
      </c>
      <c r="I88" s="426" t="s">
        <v>22</v>
      </c>
      <c r="J88" s="426" t="s">
        <v>26</v>
      </c>
      <c r="K88" s="426" t="s">
        <v>1077</v>
      </c>
      <c r="L88" s="426" t="s">
        <v>33</v>
      </c>
      <c r="M88" s="260"/>
      <c r="N88" s="426" t="s">
        <v>30</v>
      </c>
      <c r="O88" s="426"/>
      <c r="P88" s="260"/>
    </row>
    <row r="89" spans="2:16">
      <c r="B89" s="260"/>
      <c r="C89" s="260"/>
      <c r="D89" s="426" t="s">
        <v>17</v>
      </c>
      <c r="E89" s="260" t="s">
        <v>1993</v>
      </c>
      <c r="F89" s="310">
        <f t="shared" ref="F89:L96" si="21">F68-F57</f>
        <v>131.97052948473583</v>
      </c>
      <c r="G89" s="310">
        <f t="shared" si="21"/>
        <v>1.773273949870827</v>
      </c>
      <c r="H89" s="310">
        <f t="shared" si="21"/>
        <v>2.5796890632127756</v>
      </c>
      <c r="I89" s="310">
        <f t="shared" si="21"/>
        <v>-15.209075491098702</v>
      </c>
      <c r="J89" s="310">
        <f t="shared" si="21"/>
        <v>8.1022650752064465</v>
      </c>
      <c r="K89" s="310">
        <f t="shared" si="21"/>
        <v>0</v>
      </c>
      <c r="L89" s="310">
        <f t="shared" si="21"/>
        <v>0.13566581557346069</v>
      </c>
      <c r="M89" s="260"/>
      <c r="N89" s="310">
        <f t="shared" ref="N89:N96" si="22">N68-N57</f>
        <v>-2.664238928029107</v>
      </c>
      <c r="O89" s="310"/>
      <c r="P89" s="260"/>
    </row>
    <row r="90" spans="2:16">
      <c r="B90" s="260"/>
      <c r="C90" s="260"/>
      <c r="D90" s="426" t="s">
        <v>4</v>
      </c>
      <c r="E90" s="260" t="s">
        <v>1992</v>
      </c>
      <c r="F90" s="310">
        <f t="shared" si="21"/>
        <v>-2.6584817039457107</v>
      </c>
      <c r="G90" s="310">
        <f t="shared" si="21"/>
        <v>-1.7553162866140042</v>
      </c>
      <c r="H90" s="310">
        <f t="shared" si="21"/>
        <v>0</v>
      </c>
      <c r="I90" s="310">
        <f t="shared" si="21"/>
        <v>-1</v>
      </c>
      <c r="J90" s="310">
        <f t="shared" si="21"/>
        <v>-1.6631264306735005</v>
      </c>
      <c r="K90" s="310">
        <f t="shared" si="21"/>
        <v>0</v>
      </c>
      <c r="L90" s="310">
        <f t="shared" si="21"/>
        <v>7.9652355347899828E-2</v>
      </c>
      <c r="M90" s="260"/>
      <c r="N90" s="310">
        <f t="shared" si="22"/>
        <v>1.6803086579939013</v>
      </c>
      <c r="O90" s="310"/>
      <c r="P90" s="260"/>
    </row>
    <row r="91" spans="2:16">
      <c r="B91" s="260"/>
      <c r="C91" s="260"/>
      <c r="D91" s="426" t="s">
        <v>944</v>
      </c>
      <c r="E91" s="260" t="s">
        <v>1992</v>
      </c>
      <c r="F91" s="310">
        <f t="shared" si="21"/>
        <v>1.0184136312363989</v>
      </c>
      <c r="G91" s="310">
        <f t="shared" si="21"/>
        <v>1.351585047264706</v>
      </c>
      <c r="H91" s="310">
        <f t="shared" si="21"/>
        <v>9.9793482421648996E-2</v>
      </c>
      <c r="I91" s="310">
        <f t="shared" si="21"/>
        <v>-0.88710075957538015</v>
      </c>
      <c r="J91" s="310">
        <f t="shared" si="21"/>
        <v>0.49265594277800062</v>
      </c>
      <c r="K91" s="310">
        <f t="shared" si="21"/>
        <v>0</v>
      </c>
      <c r="L91" s="310">
        <f t="shared" si="21"/>
        <v>0.18773351061802979</v>
      </c>
      <c r="M91" s="260"/>
      <c r="N91" s="310">
        <f t="shared" si="22"/>
        <v>-0.22625359227057018</v>
      </c>
      <c r="O91" s="310"/>
      <c r="P91" s="260"/>
    </row>
    <row r="92" spans="2:16">
      <c r="B92" s="260"/>
      <c r="C92" s="260"/>
      <c r="D92" s="426" t="s">
        <v>979</v>
      </c>
      <c r="E92" s="260" t="s">
        <v>1992</v>
      </c>
      <c r="F92" s="310">
        <f t="shared" si="21"/>
        <v>-0.64005461964421784</v>
      </c>
      <c r="G92" s="310">
        <f t="shared" si="21"/>
        <v>-1.0760213167819299</v>
      </c>
      <c r="H92" s="310">
        <f t="shared" si="21"/>
        <v>0</v>
      </c>
      <c r="I92" s="310">
        <f t="shared" si="21"/>
        <v>-3.3938900834689889</v>
      </c>
      <c r="J92" s="310">
        <f t="shared" si="21"/>
        <v>3.6778744170329034</v>
      </c>
      <c r="K92" s="310">
        <f t="shared" si="21"/>
        <v>0</v>
      </c>
      <c r="L92" s="310">
        <f t="shared" si="21"/>
        <v>0.15198236357380068</v>
      </c>
      <c r="M92" s="260"/>
      <c r="N92" s="310">
        <f t="shared" si="22"/>
        <v>0</v>
      </c>
      <c r="O92" s="310"/>
      <c r="P92" s="260"/>
    </row>
    <row r="93" spans="2:16">
      <c r="B93" s="260"/>
      <c r="C93" s="260"/>
      <c r="D93" s="426"/>
      <c r="E93" s="260" t="s">
        <v>1980</v>
      </c>
      <c r="F93" s="310">
        <f t="shared" si="21"/>
        <v>0</v>
      </c>
      <c r="G93" s="310">
        <f t="shared" si="21"/>
        <v>0</v>
      </c>
      <c r="H93" s="310">
        <f t="shared" si="21"/>
        <v>0</v>
      </c>
      <c r="I93" s="310">
        <f t="shared" si="21"/>
        <v>0</v>
      </c>
      <c r="J93" s="310">
        <f t="shared" si="21"/>
        <v>0</v>
      </c>
      <c r="K93" s="310">
        <f t="shared" si="21"/>
        <v>0</v>
      </c>
      <c r="L93" s="310">
        <f t="shared" si="21"/>
        <v>0</v>
      </c>
      <c r="M93" s="260"/>
      <c r="N93" s="310">
        <f t="shared" si="22"/>
        <v>0</v>
      </c>
      <c r="O93" s="310"/>
      <c r="P93" s="260"/>
    </row>
    <row r="94" spans="2:16">
      <c r="B94" s="260"/>
      <c r="C94" s="260"/>
      <c r="D94" s="426" t="s">
        <v>1</v>
      </c>
      <c r="E94" s="260" t="s">
        <v>1992</v>
      </c>
      <c r="F94" s="310">
        <f t="shared" si="21"/>
        <v>-1.6613607741913938</v>
      </c>
      <c r="G94" s="310">
        <f t="shared" si="21"/>
        <v>2.3468074537701966</v>
      </c>
      <c r="H94" s="310">
        <f t="shared" si="21"/>
        <v>0.15733736299112522</v>
      </c>
      <c r="I94" s="310">
        <f t="shared" si="21"/>
        <v>-7.7253187783988437</v>
      </c>
      <c r="J94" s="310">
        <f t="shared" si="21"/>
        <v>4.6825519720710815</v>
      </c>
      <c r="K94" s="310">
        <f t="shared" si="21"/>
        <v>0</v>
      </c>
      <c r="L94" s="310">
        <f t="shared" si="21"/>
        <v>-0.28370241396627005</v>
      </c>
      <c r="M94" s="260"/>
      <c r="N94" s="310">
        <f t="shared" si="22"/>
        <v>-0.839036370658647</v>
      </c>
      <c r="O94" s="310"/>
      <c r="P94" s="260"/>
    </row>
    <row r="95" spans="2:16">
      <c r="B95" s="260"/>
      <c r="C95" s="260"/>
      <c r="D95" s="426"/>
      <c r="E95" s="260" t="s">
        <v>1980</v>
      </c>
      <c r="F95" s="310">
        <f t="shared" si="21"/>
        <v>-1.4250544156598153</v>
      </c>
      <c r="G95" s="310">
        <f t="shared" si="21"/>
        <v>-1.5448467638042729</v>
      </c>
      <c r="H95" s="310">
        <f t="shared" si="21"/>
        <v>2.3225582177999997</v>
      </c>
      <c r="I95" s="310">
        <f t="shared" si="21"/>
        <v>-2.2027658696554795</v>
      </c>
      <c r="J95" s="310">
        <f t="shared" si="21"/>
        <v>0</v>
      </c>
      <c r="K95" s="310">
        <f t="shared" si="21"/>
        <v>0</v>
      </c>
      <c r="L95" s="310">
        <f t="shared" si="21"/>
        <v>0</v>
      </c>
      <c r="M95" s="260"/>
      <c r="N95" s="310">
        <f t="shared" si="22"/>
        <v>0</v>
      </c>
      <c r="O95" s="310"/>
      <c r="P95" s="260"/>
    </row>
    <row r="96" spans="2:16">
      <c r="B96" s="260"/>
      <c r="C96" s="260"/>
      <c r="D96" s="426" t="s">
        <v>980</v>
      </c>
      <c r="E96" s="260" t="s">
        <v>1992</v>
      </c>
      <c r="F96" s="310">
        <f t="shared" si="21"/>
        <v>8.411736694039007E-2</v>
      </c>
      <c r="G96" s="310">
        <f t="shared" si="21"/>
        <v>2.4510658160361896</v>
      </c>
      <c r="H96" s="310">
        <f t="shared" si="21"/>
        <v>0</v>
      </c>
      <c r="I96" s="310">
        <f t="shared" si="21"/>
        <v>0</v>
      </c>
      <c r="J96" s="310">
        <f t="shared" si="21"/>
        <v>0.91230917399799694</v>
      </c>
      <c r="K96" s="310">
        <f t="shared" si="21"/>
        <v>0</v>
      </c>
      <c r="L96" s="310">
        <f t="shared" si="21"/>
        <v>0</v>
      </c>
      <c r="M96" s="260"/>
      <c r="N96" s="310">
        <f t="shared" si="22"/>
        <v>-3.2792576230937982</v>
      </c>
      <c r="O96" s="310"/>
      <c r="P96" s="260"/>
    </row>
    <row r="97" spans="2:16">
      <c r="B97" s="260"/>
      <c r="C97" s="260"/>
      <c r="D97" s="260"/>
      <c r="E97" s="260"/>
      <c r="F97" s="260"/>
      <c r="G97" s="260"/>
      <c r="H97" s="260"/>
      <c r="I97" s="260"/>
      <c r="J97" s="260"/>
      <c r="K97" s="260"/>
      <c r="L97" s="260"/>
      <c r="M97" s="260"/>
      <c r="N97" s="260"/>
      <c r="O97" s="260"/>
      <c r="P97" s="260"/>
    </row>
    <row r="98" spans="2:16">
      <c r="B98" s="260"/>
      <c r="C98" s="260"/>
      <c r="D98" s="260"/>
      <c r="E98" s="260"/>
      <c r="F98" s="260"/>
      <c r="G98" s="260"/>
      <c r="H98" s="260"/>
      <c r="I98" s="260"/>
      <c r="J98" s="260"/>
      <c r="K98" s="260"/>
      <c r="L98" s="260"/>
      <c r="M98" s="260"/>
      <c r="N98" s="260"/>
      <c r="O98" s="260"/>
      <c r="P98" s="260"/>
    </row>
    <row r="99" spans="2:16">
      <c r="B99" s="260"/>
      <c r="C99" s="260"/>
      <c r="D99" s="260"/>
      <c r="E99" s="260"/>
      <c r="F99" s="260"/>
      <c r="G99" s="260"/>
      <c r="H99" s="260"/>
      <c r="I99" s="260"/>
      <c r="J99" s="260"/>
      <c r="K99" s="260"/>
      <c r="L99" s="260"/>
      <c r="M99" s="260"/>
      <c r="N99" s="260"/>
      <c r="O99" s="260"/>
      <c r="P99" s="260"/>
    </row>
    <row r="100" spans="2:16">
      <c r="B100" s="260"/>
      <c r="C100" s="260"/>
      <c r="D100" s="260"/>
      <c r="E100" s="260"/>
      <c r="F100" s="260"/>
      <c r="G100" s="260"/>
      <c r="H100" s="260"/>
      <c r="I100" s="260"/>
      <c r="J100" s="260"/>
      <c r="K100" s="260"/>
      <c r="L100" s="260"/>
      <c r="M100" s="260"/>
      <c r="N100" s="260"/>
      <c r="O100" s="260"/>
      <c r="P100" s="260"/>
    </row>
    <row r="101" spans="2:16">
      <c r="B101" s="260"/>
      <c r="C101" s="260"/>
      <c r="D101" s="260"/>
      <c r="E101" s="260"/>
      <c r="F101" s="260"/>
      <c r="G101" s="260"/>
      <c r="H101" s="260"/>
      <c r="I101" s="260"/>
      <c r="J101" s="260"/>
      <c r="K101" s="260"/>
      <c r="L101" s="260"/>
      <c r="M101" s="260"/>
      <c r="N101" s="260"/>
      <c r="O101" s="260"/>
      <c r="P101" s="260"/>
    </row>
    <row r="102" spans="2:16">
      <c r="B102" s="260"/>
      <c r="C102" s="260"/>
      <c r="D102" s="260"/>
      <c r="E102" s="260"/>
      <c r="F102" s="260"/>
      <c r="G102" s="260"/>
      <c r="H102" s="260"/>
      <c r="I102" s="260"/>
      <c r="J102" s="260"/>
      <c r="K102" s="260"/>
      <c r="L102" s="260"/>
      <c r="M102" s="260"/>
      <c r="N102" s="260"/>
      <c r="O102" s="260"/>
      <c r="P102" s="260"/>
    </row>
  </sheetData>
  <conditionalFormatting sqref="F89:L96 M15:M22">
    <cfRule type="colorScale" priority="2">
      <colorScale>
        <cfvo type="min"/>
        <cfvo type="percentile" val="50"/>
        <cfvo type="max"/>
        <color rgb="FF63BE7B"/>
        <color rgb="FFFFEB84"/>
        <color rgb="FFF8696B"/>
      </colorScale>
    </cfRule>
  </conditionalFormatting>
  <conditionalFormatting sqref="N89:O96">
    <cfRule type="colorScale" priority="1">
      <colorScale>
        <cfvo type="min"/>
        <cfvo type="percentile" val="50"/>
        <cfvo type="max"/>
        <color rgb="FF63BE7B"/>
        <color rgb="FFFFEB84"/>
        <color rgb="FFF8696B"/>
      </colorScale>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BD789-DB87-F343-8757-9E387D96E848}">
  <sheetPr>
    <tabColor theme="7" tint="0.39997558519241921"/>
  </sheetPr>
  <dimension ref="A1:L33"/>
  <sheetViews>
    <sheetView workbookViewId="0"/>
  </sheetViews>
  <sheetFormatPr baseColWidth="10" defaultRowHeight="16"/>
  <cols>
    <col min="1" max="1" width="64.83203125" bestFit="1" customWidth="1"/>
    <col min="2" max="2" width="34" customWidth="1"/>
    <col min="3" max="3" width="26.33203125" customWidth="1"/>
    <col min="4" max="1024" width="10.6640625" customWidth="1"/>
  </cols>
  <sheetData>
    <row r="1" spans="1:12" ht="15" customHeight="1">
      <c r="A1" s="1" t="s">
        <v>2224</v>
      </c>
    </row>
    <row r="2" spans="1:12" ht="17" thickBot="1"/>
    <row r="3" spans="1:12" ht="51">
      <c r="A3" s="134"/>
      <c r="B3" s="140">
        <v>2000</v>
      </c>
      <c r="C3" s="140">
        <v>2005</v>
      </c>
      <c r="D3" s="140">
        <v>2010</v>
      </c>
      <c r="E3" s="140">
        <v>2015</v>
      </c>
      <c r="F3" s="140">
        <v>2020</v>
      </c>
      <c r="G3" s="141">
        <v>2021</v>
      </c>
      <c r="H3" s="140">
        <v>2025</v>
      </c>
      <c r="I3" s="140">
        <v>2030</v>
      </c>
      <c r="J3" s="142" t="s">
        <v>2225</v>
      </c>
      <c r="K3" s="142" t="s">
        <v>2226</v>
      </c>
      <c r="L3" s="143">
        <v>2040</v>
      </c>
    </row>
    <row r="4" spans="1:12" ht="17.25" customHeight="1">
      <c r="A4" s="95" t="s">
        <v>2227</v>
      </c>
      <c r="B4" s="20">
        <v>46</v>
      </c>
      <c r="C4" s="20">
        <v>58</v>
      </c>
      <c r="D4" s="20">
        <v>71</v>
      </c>
      <c r="E4" s="20">
        <v>53</v>
      </c>
      <c r="F4" s="20">
        <v>39</v>
      </c>
      <c r="G4" s="49">
        <v>60</v>
      </c>
      <c r="H4" s="20">
        <v>92</v>
      </c>
      <c r="I4" s="20">
        <v>92</v>
      </c>
      <c r="J4" s="144">
        <v>70</v>
      </c>
      <c r="K4" s="144">
        <v>107</v>
      </c>
      <c r="L4" s="21">
        <v>97</v>
      </c>
    </row>
    <row r="5" spans="1:12" ht="17.25" customHeight="1">
      <c r="A5" s="95" t="s">
        <v>2228</v>
      </c>
      <c r="B5" s="7"/>
      <c r="C5" s="7"/>
      <c r="D5" s="55">
        <v>0.22</v>
      </c>
      <c r="E5" s="55">
        <v>0.23</v>
      </c>
      <c r="F5" s="55">
        <v>0.13</v>
      </c>
      <c r="G5" s="56">
        <v>0.31</v>
      </c>
      <c r="H5" s="55">
        <v>0.43</v>
      </c>
      <c r="I5" s="55">
        <v>0.37</v>
      </c>
      <c r="J5" s="145">
        <v>0.21</v>
      </c>
      <c r="K5" s="145">
        <v>0.45</v>
      </c>
      <c r="L5" s="57">
        <v>0.37</v>
      </c>
    </row>
    <row r="6" spans="1:12" ht="17.25" customHeight="1">
      <c r="A6" s="95" t="s">
        <v>2229</v>
      </c>
      <c r="B6" s="20">
        <v>48</v>
      </c>
      <c r="C6" s="20">
        <v>71</v>
      </c>
      <c r="D6" s="20">
        <v>82</v>
      </c>
      <c r="E6" s="20">
        <v>65</v>
      </c>
      <c r="F6" s="20">
        <v>58</v>
      </c>
      <c r="G6" s="49">
        <v>94</v>
      </c>
      <c r="H6" s="20">
        <v>81</v>
      </c>
      <c r="I6" s="20">
        <v>81</v>
      </c>
      <c r="J6" s="144">
        <v>60</v>
      </c>
      <c r="K6" s="144">
        <v>120</v>
      </c>
      <c r="L6" s="21">
        <v>86</v>
      </c>
    </row>
    <row r="7" spans="1:12" ht="17.25" customHeight="1">
      <c r="A7" s="95" t="s">
        <v>2230</v>
      </c>
      <c r="B7" s="20">
        <v>63</v>
      </c>
      <c r="C7" s="20">
        <v>56</v>
      </c>
      <c r="D7" s="20">
        <v>58</v>
      </c>
      <c r="E7" s="20">
        <v>44</v>
      </c>
      <c r="F7" s="20">
        <v>33</v>
      </c>
      <c r="G7" s="49">
        <v>103</v>
      </c>
      <c r="H7" s="20">
        <v>93</v>
      </c>
      <c r="I7" s="20">
        <v>73</v>
      </c>
      <c r="J7" s="146">
        <v>50</v>
      </c>
      <c r="K7" s="144">
        <v>93</v>
      </c>
      <c r="L7" s="21">
        <v>87</v>
      </c>
    </row>
    <row r="8" spans="1:12" ht="19" thickBot="1">
      <c r="A8" s="147" t="s">
        <v>2231</v>
      </c>
      <c r="B8" s="148"/>
      <c r="C8" s="148"/>
      <c r="D8" s="33">
        <v>17</v>
      </c>
      <c r="E8" s="33">
        <v>8</v>
      </c>
      <c r="F8" s="33">
        <v>26</v>
      </c>
      <c r="G8" s="149">
        <v>53</v>
      </c>
      <c r="H8" s="150">
        <v>86</v>
      </c>
      <c r="I8" s="33">
        <v>110</v>
      </c>
      <c r="J8" s="151">
        <v>87</v>
      </c>
      <c r="K8" s="152">
        <v>149</v>
      </c>
      <c r="L8" s="34">
        <v>179</v>
      </c>
    </row>
    <row r="9" spans="1:12" ht="15" customHeight="1"/>
    <row r="10" spans="1:12" ht="17.25" customHeight="1">
      <c r="A10" s="488" t="s">
        <v>2232</v>
      </c>
      <c r="B10" s="488"/>
      <c r="C10" s="488"/>
      <c r="D10" s="488"/>
      <c r="E10" s="488"/>
      <c r="F10" s="488"/>
      <c r="G10" s="488"/>
      <c r="H10" s="488"/>
      <c r="I10" s="488"/>
      <c r="J10" s="488"/>
      <c r="K10" s="488"/>
      <c r="L10" s="488"/>
    </row>
    <row r="11" spans="1:12" ht="17.25" customHeight="1">
      <c r="A11" s="500" t="s">
        <v>2233</v>
      </c>
      <c r="B11" s="500"/>
      <c r="C11" s="500"/>
      <c r="D11" s="500"/>
      <c r="E11" s="500"/>
      <c r="F11" s="500"/>
      <c r="G11" s="500"/>
      <c r="H11" s="500"/>
      <c r="I11" s="500"/>
      <c r="J11" s="500"/>
      <c r="K11" s="500"/>
      <c r="L11" s="500"/>
    </row>
    <row r="12" spans="1:12" ht="15" customHeight="1"/>
    <row r="13" spans="1:12" ht="15" customHeight="1">
      <c r="A13" s="499"/>
      <c r="B13" s="499"/>
      <c r="C13" s="499"/>
      <c r="D13" s="499"/>
      <c r="E13" s="499"/>
      <c r="F13" s="499"/>
      <c r="G13" s="499"/>
      <c r="H13" s="499"/>
      <c r="I13" s="499"/>
      <c r="J13" s="499"/>
      <c r="K13" s="499"/>
      <c r="L13" s="499"/>
    </row>
    <row r="14" spans="1:12" ht="17.25" customHeight="1">
      <c r="A14" s="489"/>
      <c r="B14" s="489"/>
      <c r="C14" s="489"/>
      <c r="D14" s="489"/>
      <c r="E14" s="489"/>
      <c r="F14" s="489"/>
      <c r="G14" s="489"/>
      <c r="H14" s="489"/>
      <c r="I14" s="489"/>
      <c r="J14" s="489"/>
      <c r="K14" s="489"/>
      <c r="L14" s="489"/>
    </row>
    <row r="15" spans="1:12" ht="17.25" customHeight="1">
      <c r="A15" s="489"/>
      <c r="B15" s="489"/>
      <c r="C15" s="489"/>
      <c r="D15" s="489"/>
      <c r="E15" s="489"/>
      <c r="F15" s="489"/>
      <c r="G15" s="489"/>
      <c r="H15" s="489"/>
      <c r="I15" s="489"/>
      <c r="J15" s="489"/>
      <c r="K15" s="489"/>
      <c r="L15" s="489"/>
    </row>
    <row r="16" spans="1:12" ht="17.25" customHeight="1">
      <c r="A16" s="489"/>
      <c r="B16" s="489"/>
      <c r="C16" s="489"/>
      <c r="D16" s="489"/>
      <c r="E16" s="489"/>
      <c r="F16" s="489"/>
      <c r="G16" s="489"/>
      <c r="H16" s="489"/>
      <c r="I16" s="489"/>
      <c r="J16" s="489"/>
      <c r="K16" s="489"/>
      <c r="L16" s="489"/>
    </row>
    <row r="17" spans="1:12" ht="32.25" customHeight="1">
      <c r="A17" s="501"/>
      <c r="B17" s="501"/>
      <c r="C17" s="501"/>
      <c r="D17" s="501"/>
      <c r="E17" s="501"/>
      <c r="F17" s="501"/>
      <c r="G17" s="501"/>
      <c r="H17" s="501"/>
      <c r="I17" s="501"/>
      <c r="J17" s="501"/>
      <c r="K17" s="501"/>
      <c r="L17" s="501"/>
    </row>
    <row r="23" spans="1:12">
      <c r="A23" s="1"/>
    </row>
    <row r="25" spans="1:12">
      <c r="B25" s="79"/>
      <c r="C25" s="79"/>
      <c r="D25" s="79"/>
      <c r="E25" s="79"/>
      <c r="F25" s="79"/>
      <c r="G25" s="79"/>
      <c r="H25" s="79"/>
      <c r="I25" s="79"/>
      <c r="J25" s="188"/>
      <c r="K25" s="188"/>
      <c r="L25" s="79"/>
    </row>
    <row r="26" spans="1:12">
      <c r="B26" s="20"/>
      <c r="C26" s="20"/>
      <c r="D26" s="20"/>
      <c r="E26" s="20"/>
      <c r="F26" s="20"/>
      <c r="G26" s="20"/>
      <c r="H26" s="20"/>
      <c r="I26" s="20"/>
      <c r="J26" s="186"/>
      <c r="K26" s="186"/>
      <c r="L26" s="20"/>
    </row>
    <row r="27" spans="1:12">
      <c r="B27" s="7"/>
      <c r="C27" s="7"/>
      <c r="D27" s="55"/>
      <c r="E27" s="55"/>
      <c r="F27" s="55"/>
      <c r="G27" s="55"/>
      <c r="H27" s="55"/>
      <c r="I27" s="55"/>
      <c r="J27" s="187"/>
      <c r="K27" s="187"/>
      <c r="L27" s="55"/>
    </row>
    <row r="28" spans="1:12">
      <c r="B28" s="20"/>
      <c r="C28" s="20"/>
      <c r="D28" s="20"/>
      <c r="E28" s="20"/>
      <c r="F28" s="20"/>
      <c r="G28" s="20"/>
      <c r="H28" s="20"/>
      <c r="I28" s="20"/>
      <c r="J28" s="186"/>
      <c r="K28" s="186"/>
      <c r="L28" s="20"/>
    </row>
    <row r="29" spans="1:12">
      <c r="B29" s="20"/>
      <c r="C29" s="20"/>
      <c r="D29" s="20"/>
      <c r="E29" s="20"/>
      <c r="F29" s="20"/>
      <c r="G29" s="20"/>
      <c r="H29" s="20"/>
      <c r="I29" s="20"/>
      <c r="J29" s="146"/>
      <c r="K29" s="186"/>
      <c r="L29" s="20"/>
    </row>
    <row r="30" spans="1:12">
      <c r="A30" s="68"/>
      <c r="B30" s="36"/>
      <c r="C30" s="36"/>
      <c r="D30" s="20"/>
      <c r="E30" s="20"/>
      <c r="F30" s="20"/>
      <c r="G30" s="20"/>
      <c r="H30" s="20"/>
      <c r="I30" s="20"/>
      <c r="J30" s="146"/>
      <c r="K30" s="186"/>
      <c r="L30" s="20"/>
    </row>
    <row r="32" spans="1:12">
      <c r="A32" s="488"/>
      <c r="B32" s="488"/>
      <c r="C32" s="488"/>
      <c r="D32" s="488"/>
      <c r="E32" s="488"/>
      <c r="F32" s="488"/>
      <c r="G32" s="488"/>
      <c r="H32" s="488"/>
      <c r="I32" s="488"/>
      <c r="J32" s="488"/>
      <c r="K32" s="488"/>
      <c r="L32" s="488"/>
    </row>
    <row r="33" spans="1:12" ht="17">
      <c r="A33" s="500"/>
      <c r="B33" s="500"/>
      <c r="C33" s="500"/>
      <c r="D33" s="500"/>
      <c r="E33" s="500"/>
      <c r="F33" s="500"/>
      <c r="G33" s="500"/>
      <c r="H33" s="500"/>
      <c r="I33" s="500"/>
      <c r="J33" s="500"/>
      <c r="K33" s="500"/>
      <c r="L33" s="500"/>
    </row>
  </sheetData>
  <mergeCells count="9">
    <mergeCell ref="A10:L10"/>
    <mergeCell ref="A13:L13"/>
    <mergeCell ref="A14:L14"/>
    <mergeCell ref="A32:L32"/>
    <mergeCell ref="A33:L33"/>
    <mergeCell ref="A11:L11"/>
    <mergeCell ref="A15:L15"/>
    <mergeCell ref="A16:L16"/>
    <mergeCell ref="A17:L1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A0AC-DEA0-EE4E-B590-91A1C92FE3D0}">
  <sheetPr>
    <tabColor theme="7" tint="0.39997558519241921"/>
  </sheetPr>
  <dimension ref="A1:R32"/>
  <sheetViews>
    <sheetView workbookViewId="0"/>
  </sheetViews>
  <sheetFormatPr baseColWidth="10" defaultRowHeight="16"/>
  <cols>
    <col min="1" max="1" width="60.33203125" customWidth="1"/>
    <col min="2" max="1024" width="10.6640625" customWidth="1"/>
  </cols>
  <sheetData>
    <row r="1" spans="1:18" ht="15" customHeight="1">
      <c r="A1" s="1" t="s">
        <v>2253</v>
      </c>
    </row>
    <row r="2" spans="1:18" ht="17" thickBot="1"/>
    <row r="3" spans="1:18" ht="15" customHeight="1">
      <c r="A3" s="153"/>
      <c r="B3" s="154">
        <v>2000</v>
      </c>
      <c r="C3" s="140">
        <v>2005</v>
      </c>
      <c r="D3" s="140">
        <v>2010</v>
      </c>
      <c r="E3" s="140">
        <v>2015</v>
      </c>
      <c r="F3" s="140" t="s">
        <v>1442</v>
      </c>
      <c r="G3" s="141" t="s">
        <v>2234</v>
      </c>
      <c r="H3" s="140">
        <v>2023</v>
      </c>
      <c r="I3" s="140">
        <v>2025</v>
      </c>
      <c r="J3" s="140">
        <v>2027</v>
      </c>
      <c r="K3" s="140">
        <v>2030</v>
      </c>
      <c r="L3" s="142" t="s">
        <v>2235</v>
      </c>
      <c r="M3" s="143">
        <v>2040</v>
      </c>
      <c r="P3" s="79"/>
      <c r="Q3" s="79"/>
      <c r="R3" s="79"/>
    </row>
    <row r="4" spans="1:18" ht="17.25" customHeight="1">
      <c r="A4" s="4" t="s">
        <v>1724</v>
      </c>
      <c r="B4" s="50">
        <v>0.4</v>
      </c>
      <c r="C4" s="7">
        <v>0.4</v>
      </c>
      <c r="D4" s="7">
        <v>0.4</v>
      </c>
      <c r="E4" s="7">
        <v>0.4</v>
      </c>
      <c r="F4" s="7">
        <v>0.3</v>
      </c>
      <c r="G4" s="51">
        <v>0.3</v>
      </c>
      <c r="H4" s="7">
        <v>0.3</v>
      </c>
      <c r="I4" s="7">
        <v>0.4</v>
      </c>
      <c r="J4" s="7">
        <v>0.4</v>
      </c>
      <c r="K4" s="7">
        <v>0.4</v>
      </c>
      <c r="L4" s="7"/>
      <c r="M4" s="8">
        <v>0.4</v>
      </c>
      <c r="N4" s="129"/>
    </row>
    <row r="5" spans="1:18" ht="17.25" customHeight="1">
      <c r="A5" s="4" t="s">
        <v>2254</v>
      </c>
      <c r="B5" s="50">
        <v>2.7</v>
      </c>
      <c r="C5" s="7">
        <v>7.3</v>
      </c>
      <c r="D5" s="7">
        <v>16.2</v>
      </c>
      <c r="E5" s="7">
        <v>24.9</v>
      </c>
      <c r="F5" s="7">
        <v>50.2</v>
      </c>
      <c r="G5" s="51">
        <v>68.400000000000006</v>
      </c>
      <c r="H5" s="7">
        <v>103.3</v>
      </c>
      <c r="I5" s="7">
        <v>143.69999999999999</v>
      </c>
      <c r="J5" s="7">
        <v>176.9</v>
      </c>
      <c r="K5" s="7">
        <v>305.3</v>
      </c>
      <c r="L5" s="7"/>
      <c r="M5" s="8">
        <v>408.9</v>
      </c>
      <c r="N5" s="129"/>
    </row>
    <row r="6" spans="1:18" ht="15" customHeight="1">
      <c r="A6" s="27" t="s">
        <v>2255</v>
      </c>
      <c r="B6" s="50">
        <v>2.7</v>
      </c>
      <c r="C6" s="7">
        <v>7.3</v>
      </c>
      <c r="D6" s="7">
        <v>13.5</v>
      </c>
      <c r="E6" s="7">
        <v>21.2</v>
      </c>
      <c r="F6" s="7">
        <v>32.299999999999997</v>
      </c>
      <c r="G6" s="51">
        <v>37.799999999999997</v>
      </c>
      <c r="H6" s="7">
        <v>49.5</v>
      </c>
      <c r="I6" s="7">
        <v>62</v>
      </c>
      <c r="J6" s="7">
        <v>77</v>
      </c>
      <c r="K6" s="7">
        <v>83.7</v>
      </c>
      <c r="L6" s="7"/>
      <c r="M6" s="8">
        <v>85.3</v>
      </c>
      <c r="N6" s="129"/>
    </row>
    <row r="7" spans="1:18" ht="15" customHeight="1">
      <c r="A7" s="27" t="s">
        <v>2256</v>
      </c>
      <c r="B7" s="50">
        <v>0</v>
      </c>
      <c r="C7" s="7">
        <v>0</v>
      </c>
      <c r="D7" s="7">
        <v>2.8</v>
      </c>
      <c r="E7" s="7">
        <v>3.7</v>
      </c>
      <c r="F7" s="7">
        <v>18</v>
      </c>
      <c r="G7" s="51">
        <v>30.6</v>
      </c>
      <c r="H7" s="7">
        <v>53.8</v>
      </c>
      <c r="I7" s="7">
        <v>81.7</v>
      </c>
      <c r="J7" s="7">
        <v>99.9</v>
      </c>
      <c r="K7" s="7">
        <v>221.6</v>
      </c>
      <c r="L7" s="7"/>
      <c r="M7" s="8">
        <v>323.60000000000002</v>
      </c>
      <c r="N7" s="129"/>
      <c r="O7" s="7"/>
    </row>
    <row r="8" spans="1:18" ht="15" customHeight="1">
      <c r="A8" s="4" t="s">
        <v>2257</v>
      </c>
      <c r="B8" s="50">
        <v>0.5</v>
      </c>
      <c r="C8" s="7">
        <v>0.8</v>
      </c>
      <c r="D8" s="7">
        <v>1.2</v>
      </c>
      <c r="E8" s="7">
        <v>5.0999999999999996</v>
      </c>
      <c r="F8" s="7">
        <v>32.700000000000003</v>
      </c>
      <c r="G8" s="51">
        <v>42</v>
      </c>
      <c r="H8" s="7">
        <v>60.5</v>
      </c>
      <c r="I8" s="7">
        <v>75.3</v>
      </c>
      <c r="J8" s="7">
        <v>79.599999999999994</v>
      </c>
      <c r="K8" s="7">
        <v>85.8</v>
      </c>
      <c r="L8" s="7"/>
      <c r="M8" s="8">
        <v>143.80000000000001</v>
      </c>
      <c r="N8" s="129"/>
    </row>
    <row r="9" spans="1:18" ht="15" customHeight="1">
      <c r="A9" s="27" t="s">
        <v>982</v>
      </c>
      <c r="B9" s="50">
        <v>0</v>
      </c>
      <c r="C9" s="7">
        <v>0.1</v>
      </c>
      <c r="D9" s="7">
        <v>0.2</v>
      </c>
      <c r="E9" s="7">
        <v>4</v>
      </c>
      <c r="F9" s="7">
        <v>31.6</v>
      </c>
      <c r="G9" s="51">
        <v>40.799999999999997</v>
      </c>
      <c r="H9" s="7">
        <v>59.3</v>
      </c>
      <c r="I9" s="7">
        <v>74</v>
      </c>
      <c r="J9" s="7">
        <v>78.2</v>
      </c>
      <c r="K9" s="7">
        <v>84.4</v>
      </c>
      <c r="L9" s="7"/>
      <c r="M9" s="8">
        <v>142.19999999999999</v>
      </c>
      <c r="N9" s="129"/>
    </row>
    <row r="10" spans="1:18" ht="15" customHeight="1">
      <c r="A10" s="27" t="s">
        <v>981</v>
      </c>
      <c r="B10" s="50">
        <v>0.5</v>
      </c>
      <c r="C10" s="7">
        <v>0.7</v>
      </c>
      <c r="D10" s="7">
        <v>1</v>
      </c>
      <c r="E10" s="7">
        <v>1.1000000000000001</v>
      </c>
      <c r="F10" s="7">
        <v>1.2</v>
      </c>
      <c r="G10" s="51">
        <v>1.2</v>
      </c>
      <c r="H10" s="7">
        <v>1.2</v>
      </c>
      <c r="I10" s="7">
        <v>1.3</v>
      </c>
      <c r="J10" s="7">
        <v>1.3</v>
      </c>
      <c r="K10" s="7">
        <v>1.4</v>
      </c>
      <c r="L10" s="7"/>
      <c r="M10" s="8">
        <v>1.7</v>
      </c>
      <c r="N10" s="129"/>
    </row>
    <row r="11" spans="1:18" ht="15" customHeight="1">
      <c r="A11" s="2" t="s">
        <v>918</v>
      </c>
      <c r="B11" s="50">
        <v>0</v>
      </c>
      <c r="C11" s="7">
        <v>0</v>
      </c>
      <c r="D11" s="7">
        <v>0.3</v>
      </c>
      <c r="E11" s="7">
        <v>2.4</v>
      </c>
      <c r="F11" s="7">
        <v>6.2</v>
      </c>
      <c r="G11" s="51">
        <v>6.2</v>
      </c>
      <c r="H11" s="7">
        <v>6.8</v>
      </c>
      <c r="I11" s="7">
        <v>8.1999999999999993</v>
      </c>
      <c r="J11" s="7">
        <v>11.2</v>
      </c>
      <c r="K11" s="7">
        <v>16</v>
      </c>
      <c r="L11" s="7"/>
      <c r="M11" s="8">
        <v>28.3</v>
      </c>
      <c r="N11" s="129"/>
    </row>
    <row r="12" spans="1:18" ht="15" customHeight="1">
      <c r="A12" s="2" t="s">
        <v>919</v>
      </c>
      <c r="B12" s="50">
        <v>0.2</v>
      </c>
      <c r="C12" s="7">
        <v>0.7</v>
      </c>
      <c r="D12" s="7">
        <v>2.7</v>
      </c>
      <c r="E12" s="7">
        <v>5.7</v>
      </c>
      <c r="F12" s="7">
        <v>13.1</v>
      </c>
      <c r="G12" s="51">
        <v>15.9</v>
      </c>
      <c r="H12" s="7">
        <v>18.5</v>
      </c>
      <c r="I12" s="7">
        <v>23.2</v>
      </c>
      <c r="J12" s="7">
        <v>29.4</v>
      </c>
      <c r="K12" s="7">
        <v>38.200000000000003</v>
      </c>
      <c r="L12" s="7"/>
      <c r="M12" s="8">
        <v>57.6</v>
      </c>
      <c r="N12" s="129"/>
    </row>
    <row r="13" spans="1:18" ht="15" customHeight="1">
      <c r="A13" s="4" t="s">
        <v>2258</v>
      </c>
      <c r="B13" s="50">
        <v>31</v>
      </c>
      <c r="C13" s="7">
        <v>47.9</v>
      </c>
      <c r="D13" s="7">
        <v>71.599999999999994</v>
      </c>
      <c r="E13" s="7">
        <v>78.7</v>
      </c>
      <c r="F13" s="7">
        <v>120.4</v>
      </c>
      <c r="G13" s="163" t="s">
        <v>2259</v>
      </c>
      <c r="H13" s="7">
        <v>149.69999999999999</v>
      </c>
      <c r="I13" s="7">
        <v>161.80000000000001</v>
      </c>
      <c r="J13" s="7">
        <v>145.19999999999999</v>
      </c>
      <c r="K13" s="7">
        <v>131</v>
      </c>
      <c r="L13" s="7"/>
      <c r="M13" s="8">
        <v>218.9</v>
      </c>
      <c r="N13" s="129"/>
    </row>
    <row r="14" spans="1:18" ht="15" customHeight="1">
      <c r="A14" s="27" t="s">
        <v>2260</v>
      </c>
      <c r="B14" s="50">
        <v>0.8</v>
      </c>
      <c r="C14" s="7">
        <v>13.1</v>
      </c>
      <c r="D14" s="7">
        <v>12.9</v>
      </c>
      <c r="E14" s="7">
        <v>1.9</v>
      </c>
      <c r="F14" s="7">
        <v>19.7</v>
      </c>
      <c r="G14" s="163" t="s">
        <v>2261</v>
      </c>
      <c r="H14" s="7">
        <v>23.3</v>
      </c>
      <c r="I14" s="7">
        <v>31.4</v>
      </c>
      <c r="J14" s="7">
        <v>12.1</v>
      </c>
      <c r="K14" s="7">
        <v>0</v>
      </c>
      <c r="L14" s="7"/>
      <c r="M14" s="8">
        <v>0</v>
      </c>
      <c r="N14" s="129"/>
    </row>
    <row r="15" spans="1:18" ht="15" customHeight="1">
      <c r="A15" s="27" t="s">
        <v>920</v>
      </c>
      <c r="B15" s="50">
        <v>9.1</v>
      </c>
      <c r="C15" s="7">
        <v>9.8000000000000007</v>
      </c>
      <c r="D15" s="7">
        <v>14.1</v>
      </c>
      <c r="E15" s="7">
        <v>20.7</v>
      </c>
      <c r="F15" s="7">
        <v>17</v>
      </c>
      <c r="G15" s="51">
        <v>18.3</v>
      </c>
      <c r="H15" s="7">
        <v>16.899999999999999</v>
      </c>
      <c r="I15" s="7">
        <v>16.600000000000001</v>
      </c>
      <c r="J15" s="7">
        <v>15.8</v>
      </c>
      <c r="K15" s="7">
        <v>15.2</v>
      </c>
      <c r="L15" s="7"/>
      <c r="M15" s="8">
        <v>14.1</v>
      </c>
      <c r="N15" s="129"/>
    </row>
    <row r="16" spans="1:18" ht="15" customHeight="1">
      <c r="A16" s="27" t="s">
        <v>921</v>
      </c>
      <c r="B16" s="50">
        <v>14</v>
      </c>
      <c r="C16" s="7">
        <v>15.7</v>
      </c>
      <c r="D16" s="7">
        <v>17.100000000000001</v>
      </c>
      <c r="E16" s="7">
        <v>16.7</v>
      </c>
      <c r="F16" s="7">
        <v>16.2</v>
      </c>
      <c r="G16" s="51">
        <v>16.2</v>
      </c>
      <c r="H16" s="7">
        <v>16</v>
      </c>
      <c r="I16" s="7">
        <v>16.100000000000001</v>
      </c>
      <c r="J16" s="7">
        <v>16.100000000000001</v>
      </c>
      <c r="K16" s="7">
        <v>16.100000000000001</v>
      </c>
      <c r="L16" s="7"/>
      <c r="M16" s="8">
        <v>16.100000000000001</v>
      </c>
      <c r="N16" s="129"/>
    </row>
    <row r="17" spans="1:14" ht="15" customHeight="1">
      <c r="A17" s="58" t="s">
        <v>2262</v>
      </c>
      <c r="B17" s="50">
        <v>3.2</v>
      </c>
      <c r="C17" s="7">
        <v>5.5</v>
      </c>
      <c r="D17" s="7">
        <v>9.9</v>
      </c>
      <c r="E17" s="7">
        <v>15.2</v>
      </c>
      <c r="F17" s="7">
        <v>28.8</v>
      </c>
      <c r="G17" s="163" t="s">
        <v>2263</v>
      </c>
      <c r="H17" s="7">
        <v>32.700000000000003</v>
      </c>
      <c r="I17" s="7">
        <v>34</v>
      </c>
      <c r="J17" s="7">
        <v>35.4</v>
      </c>
      <c r="K17" s="7">
        <v>35.6</v>
      </c>
      <c r="L17" s="7"/>
      <c r="M17" s="8">
        <v>29.5</v>
      </c>
      <c r="N17" s="129"/>
    </row>
    <row r="18" spans="1:14" ht="15" customHeight="1">
      <c r="A18" s="27" t="s">
        <v>2264</v>
      </c>
      <c r="B18" s="50">
        <v>3.8</v>
      </c>
      <c r="C18" s="7">
        <v>3.8</v>
      </c>
      <c r="D18" s="7">
        <v>8</v>
      </c>
      <c r="E18" s="7">
        <v>10.9</v>
      </c>
      <c r="F18" s="7">
        <v>14.5</v>
      </c>
      <c r="G18" s="163" t="s">
        <v>2265</v>
      </c>
      <c r="H18" s="7">
        <v>16.2</v>
      </c>
      <c r="I18" s="7">
        <v>16.7</v>
      </c>
      <c r="J18" s="7">
        <v>16.8</v>
      </c>
      <c r="K18" s="7">
        <v>17.5</v>
      </c>
      <c r="L18" s="7"/>
      <c r="M18" s="8">
        <v>62.7</v>
      </c>
      <c r="N18" s="129"/>
    </row>
    <row r="19" spans="1:14" ht="15" customHeight="1">
      <c r="A19" s="27" t="s">
        <v>922</v>
      </c>
      <c r="B19" s="50">
        <v>0</v>
      </c>
      <c r="C19" s="7">
        <v>0.1</v>
      </c>
      <c r="D19" s="7">
        <v>9.6</v>
      </c>
      <c r="E19" s="7">
        <v>13.3</v>
      </c>
      <c r="F19" s="7">
        <v>24.3</v>
      </c>
      <c r="G19" s="51">
        <v>27.7</v>
      </c>
      <c r="H19" s="7">
        <v>44.7</v>
      </c>
      <c r="I19" s="7">
        <v>47.1</v>
      </c>
      <c r="J19" s="7">
        <v>48.9</v>
      </c>
      <c r="K19" s="7">
        <v>46.7</v>
      </c>
      <c r="L19" s="7"/>
      <c r="M19" s="8">
        <v>51.2</v>
      </c>
      <c r="N19" s="129"/>
    </row>
    <row r="20" spans="1:14" ht="17.25" customHeight="1">
      <c r="A20" s="4" t="s">
        <v>2266</v>
      </c>
      <c r="B20" s="50">
        <v>34.700000000000003</v>
      </c>
      <c r="C20" s="7">
        <v>57.1</v>
      </c>
      <c r="D20" s="7">
        <v>92.4</v>
      </c>
      <c r="E20" s="7">
        <v>117.2</v>
      </c>
      <c r="F20" s="7">
        <v>223</v>
      </c>
      <c r="G20" s="163" t="s">
        <v>2267</v>
      </c>
      <c r="H20" s="7">
        <v>339.2</v>
      </c>
      <c r="I20" s="7">
        <v>412.7</v>
      </c>
      <c r="J20" s="7">
        <v>442.6</v>
      </c>
      <c r="K20" s="7">
        <v>576.79999999999995</v>
      </c>
      <c r="L20" s="114" t="s">
        <v>2268</v>
      </c>
      <c r="M20" s="8">
        <v>857.9</v>
      </c>
      <c r="N20" s="129"/>
    </row>
    <row r="21" spans="1:14" ht="17.25" customHeight="1">
      <c r="A21" s="4" t="s">
        <v>2269</v>
      </c>
      <c r="B21" s="42"/>
      <c r="C21" s="43"/>
      <c r="D21" s="43"/>
      <c r="E21" s="43"/>
      <c r="F21" s="164">
        <v>49.1</v>
      </c>
      <c r="G21" s="44"/>
      <c r="H21" s="7"/>
      <c r="I21" s="7"/>
      <c r="J21" s="7"/>
      <c r="K21" s="7"/>
      <c r="L21" s="114"/>
      <c r="M21" s="8"/>
      <c r="N21" s="129"/>
    </row>
    <row r="22" spans="1:14" ht="17.25" customHeight="1">
      <c r="A22" s="4" t="s">
        <v>2270</v>
      </c>
      <c r="B22" s="42"/>
      <c r="C22" s="43"/>
      <c r="D22" s="43"/>
      <c r="E22" s="43"/>
      <c r="F22" s="164">
        <v>272.2</v>
      </c>
      <c r="G22" s="44"/>
      <c r="H22" s="7"/>
      <c r="I22" s="7"/>
      <c r="J22" s="7"/>
      <c r="K22" s="7"/>
      <c r="L22" s="114"/>
      <c r="M22" s="8"/>
      <c r="N22" s="129"/>
    </row>
    <row r="23" spans="1:14" ht="15" customHeight="1">
      <c r="A23" s="4" t="s">
        <v>923</v>
      </c>
      <c r="B23" s="42">
        <v>2141</v>
      </c>
      <c r="C23" s="43">
        <v>2301</v>
      </c>
      <c r="D23" s="43">
        <v>2359</v>
      </c>
      <c r="E23" s="43">
        <v>2047</v>
      </c>
      <c r="F23" s="43">
        <v>1944</v>
      </c>
      <c r="G23" s="44">
        <v>2010</v>
      </c>
      <c r="H23" s="43">
        <v>2036</v>
      </c>
      <c r="I23" s="43">
        <v>2010</v>
      </c>
      <c r="J23" s="43">
        <v>1951</v>
      </c>
      <c r="K23" s="43">
        <v>1878</v>
      </c>
      <c r="L23" s="165" t="s">
        <v>2271</v>
      </c>
      <c r="M23" s="45">
        <v>1796</v>
      </c>
      <c r="N23" s="129"/>
    </row>
    <row r="24" spans="1:14" ht="15" customHeight="1">
      <c r="A24" s="166" t="s">
        <v>2272</v>
      </c>
      <c r="B24" s="156">
        <v>2.6</v>
      </c>
      <c r="C24" s="157">
        <v>6.3</v>
      </c>
      <c r="D24" s="157">
        <v>9.6</v>
      </c>
      <c r="E24" s="157">
        <v>11</v>
      </c>
      <c r="F24" s="157">
        <v>26.4</v>
      </c>
      <c r="G24" s="167" t="s">
        <v>2273</v>
      </c>
      <c r="H24" s="157">
        <v>46.4</v>
      </c>
      <c r="I24" s="157">
        <v>59.7</v>
      </c>
      <c r="J24" s="157">
        <v>62.6</v>
      </c>
      <c r="K24" s="157">
        <v>85</v>
      </c>
      <c r="L24" s="157"/>
      <c r="M24" s="168">
        <v>92.3</v>
      </c>
    </row>
    <row r="25" spans="1:14" ht="17.25" customHeight="1">
      <c r="A25" s="95" t="s">
        <v>2274</v>
      </c>
      <c r="B25" s="50">
        <v>2</v>
      </c>
      <c r="C25" s="7">
        <v>2.4</v>
      </c>
      <c r="D25" s="7">
        <v>3.1</v>
      </c>
      <c r="E25" s="7">
        <v>5.3</v>
      </c>
      <c r="F25" s="7">
        <v>8.1</v>
      </c>
      <c r="G25" s="163" t="s">
        <v>2275</v>
      </c>
      <c r="H25" s="7">
        <v>9.1</v>
      </c>
      <c r="I25" s="7">
        <v>10.1</v>
      </c>
      <c r="J25" s="7">
        <v>11.5</v>
      </c>
      <c r="K25" s="7">
        <v>13.7</v>
      </c>
      <c r="L25" s="7"/>
      <c r="M25" s="8">
        <v>20.6</v>
      </c>
    </row>
    <row r="26" spans="1:14" ht="17">
      <c r="A26" s="95" t="s">
        <v>2276</v>
      </c>
      <c r="B26" s="169">
        <v>1.6</v>
      </c>
      <c r="C26" s="170">
        <v>2.5</v>
      </c>
      <c r="D26" s="170">
        <v>3.9</v>
      </c>
      <c r="E26" s="170">
        <v>5.7</v>
      </c>
      <c r="F26" s="170">
        <v>11.5</v>
      </c>
      <c r="G26" s="171" t="s">
        <v>2277</v>
      </c>
      <c r="H26" s="7">
        <v>16.7</v>
      </c>
      <c r="I26" s="7">
        <v>20.5</v>
      </c>
      <c r="J26" s="7">
        <v>22.7</v>
      </c>
      <c r="K26" s="7">
        <v>30.7</v>
      </c>
      <c r="L26" s="114" t="s">
        <v>2278</v>
      </c>
      <c r="M26" s="8">
        <v>47.8</v>
      </c>
    </row>
    <row r="27" spans="1:14" ht="15" customHeight="1" thickBot="1">
      <c r="A27" s="96" t="s">
        <v>2279</v>
      </c>
      <c r="B27" s="172"/>
      <c r="C27" s="172"/>
      <c r="D27" s="172"/>
      <c r="E27" s="172"/>
      <c r="F27" s="172">
        <v>14</v>
      </c>
      <c r="G27" s="173"/>
      <c r="H27" s="98"/>
      <c r="I27" s="98"/>
      <c r="J27" s="98"/>
      <c r="K27" s="98"/>
      <c r="L27" s="162"/>
      <c r="M27" s="100"/>
    </row>
    <row r="28" spans="1:14" ht="15" customHeight="1">
      <c r="B28" s="7"/>
      <c r="C28" s="7"/>
      <c r="D28" s="7"/>
      <c r="E28" s="7"/>
      <c r="F28" s="7"/>
      <c r="G28" s="7"/>
      <c r="H28" s="7"/>
      <c r="I28" s="7"/>
      <c r="J28" s="7"/>
      <c r="K28" s="7"/>
      <c r="L28" s="7"/>
    </row>
    <row r="29" spans="1:14" ht="15" customHeight="1">
      <c r="A29" s="489" t="s">
        <v>1725</v>
      </c>
      <c r="B29" s="489"/>
      <c r="C29" s="489"/>
      <c r="D29" s="489"/>
      <c r="E29" s="489"/>
      <c r="F29" s="489"/>
      <c r="G29" s="489"/>
      <c r="H29" s="489"/>
      <c r="I29" s="489"/>
      <c r="J29" s="489"/>
      <c r="K29" s="489"/>
      <c r="L29" s="489"/>
      <c r="M29" s="489"/>
    </row>
    <row r="30" spans="1:14" ht="16" customHeight="1">
      <c r="A30" s="489" t="s">
        <v>2280</v>
      </c>
      <c r="B30" s="489"/>
      <c r="C30" s="489"/>
      <c r="D30" s="489"/>
      <c r="E30" s="489"/>
      <c r="F30" s="489"/>
      <c r="G30" s="489"/>
      <c r="H30" s="489"/>
      <c r="I30" s="489"/>
      <c r="J30" s="489"/>
      <c r="K30" s="489"/>
      <c r="L30" s="489"/>
      <c r="M30" s="489"/>
    </row>
    <row r="31" spans="1:14" ht="17">
      <c r="A31" s="489" t="s">
        <v>2281</v>
      </c>
      <c r="B31" s="489"/>
      <c r="C31" s="489"/>
      <c r="D31" s="489"/>
      <c r="E31" s="489"/>
      <c r="F31" s="489"/>
      <c r="G31" s="489"/>
      <c r="H31" s="489"/>
      <c r="I31" s="489"/>
      <c r="J31" s="489"/>
      <c r="K31" s="489"/>
      <c r="L31" s="489"/>
      <c r="M31" s="489"/>
    </row>
    <row r="32" spans="1:14">
      <c r="A32" s="489" t="s">
        <v>859</v>
      </c>
      <c r="B32" s="489"/>
      <c r="C32" s="489"/>
      <c r="D32" s="489"/>
      <c r="E32" s="489"/>
      <c r="F32" s="489"/>
      <c r="G32" s="489"/>
      <c r="H32" s="489"/>
      <c r="I32" s="489"/>
      <c r="J32" s="489"/>
      <c r="K32" s="489"/>
      <c r="L32" s="489"/>
      <c r="M32" s="489"/>
    </row>
  </sheetData>
  <mergeCells count="4">
    <mergeCell ref="A32:M32"/>
    <mergeCell ref="A30:M30"/>
    <mergeCell ref="A31:M31"/>
    <mergeCell ref="A29:M2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37A3F-52A8-7047-B057-9B73BD46AE2D}">
  <sheetPr>
    <tabColor theme="7" tint="0.39997558519241921"/>
  </sheetPr>
  <dimension ref="A1:K27"/>
  <sheetViews>
    <sheetView workbookViewId="0"/>
  </sheetViews>
  <sheetFormatPr baseColWidth="10" defaultRowHeight="16"/>
  <cols>
    <col min="1" max="1" width="64.33203125" bestFit="1" customWidth="1"/>
  </cols>
  <sheetData>
    <row r="1" spans="1:11">
      <c r="A1" s="1" t="s">
        <v>2484</v>
      </c>
    </row>
    <row r="2" spans="1:11" ht="17" thickBot="1"/>
    <row r="3" spans="1:11">
      <c r="A3" s="41"/>
      <c r="B3" s="196">
        <v>2000</v>
      </c>
      <c r="C3" s="197">
        <v>2005</v>
      </c>
      <c r="D3" s="197">
        <v>2010</v>
      </c>
      <c r="E3" s="197">
        <v>2015</v>
      </c>
      <c r="F3" s="197" t="s">
        <v>1442</v>
      </c>
      <c r="G3" s="198" t="s">
        <v>2234</v>
      </c>
      <c r="H3" s="197">
        <v>2025</v>
      </c>
      <c r="I3" s="197">
        <v>2030</v>
      </c>
      <c r="J3" s="218" t="s">
        <v>2518</v>
      </c>
      <c r="K3" s="199">
        <v>2040</v>
      </c>
    </row>
    <row r="4" spans="1:11" ht="17">
      <c r="A4" s="177" t="s">
        <v>1722</v>
      </c>
      <c r="B4" s="174">
        <v>68</v>
      </c>
      <c r="C4" s="175">
        <v>66</v>
      </c>
      <c r="D4" s="175">
        <v>10</v>
      </c>
      <c r="E4" s="175">
        <v>32</v>
      </c>
      <c r="F4" s="175">
        <v>-10</v>
      </c>
      <c r="G4" s="176">
        <v>1</v>
      </c>
      <c r="H4" s="215" t="s">
        <v>2485</v>
      </c>
      <c r="I4" s="215" t="s">
        <v>2486</v>
      </c>
      <c r="J4" s="219">
        <f>AVERAGE(-69,-123)</f>
        <v>-96</v>
      </c>
      <c r="K4" s="216" t="s">
        <v>2487</v>
      </c>
    </row>
    <row r="5" spans="1:11" ht="17">
      <c r="A5" s="2" t="s">
        <v>1721</v>
      </c>
      <c r="B5" s="48">
        <v>5</v>
      </c>
      <c r="C5" s="20">
        <v>2</v>
      </c>
      <c r="D5" s="20">
        <v>-5</v>
      </c>
      <c r="E5" s="20">
        <v>-2</v>
      </c>
      <c r="F5" s="20">
        <v>-4</v>
      </c>
      <c r="G5" s="49">
        <v>-2</v>
      </c>
      <c r="H5" s="20">
        <v>0</v>
      </c>
      <c r="I5" s="146">
        <v>0</v>
      </c>
      <c r="J5" s="219">
        <f>I5</f>
        <v>0</v>
      </c>
      <c r="K5" s="217">
        <v>0</v>
      </c>
    </row>
    <row r="6" spans="1:11">
      <c r="A6" s="4" t="s">
        <v>2488</v>
      </c>
      <c r="B6" s="48">
        <v>325</v>
      </c>
      <c r="C6" s="20">
        <v>363</v>
      </c>
      <c r="D6" s="20">
        <v>425</v>
      </c>
      <c r="E6" s="20">
        <v>396</v>
      </c>
      <c r="F6" s="20">
        <v>445</v>
      </c>
      <c r="G6" s="49">
        <v>438</v>
      </c>
      <c r="H6" s="146" t="s">
        <v>2489</v>
      </c>
      <c r="I6" s="146" t="s">
        <v>2490</v>
      </c>
      <c r="J6" s="219">
        <f>AVERAGE(544,599)</f>
        <v>571.5</v>
      </c>
      <c r="K6" s="217" t="s">
        <v>2491</v>
      </c>
    </row>
    <row r="7" spans="1:11">
      <c r="A7" s="27" t="s">
        <v>2492</v>
      </c>
      <c r="B7" s="48">
        <v>189</v>
      </c>
      <c r="C7" s="20">
        <v>210</v>
      </c>
      <c r="D7" s="20">
        <v>265</v>
      </c>
      <c r="E7" s="20">
        <v>165</v>
      </c>
      <c r="F7" s="20">
        <v>261</v>
      </c>
      <c r="G7" s="49">
        <v>203</v>
      </c>
      <c r="H7" s="146" t="s">
        <v>2493</v>
      </c>
      <c r="I7" s="146" t="s">
        <v>2494</v>
      </c>
      <c r="J7" s="219">
        <f>AVERAGE(87,143)</f>
        <v>115</v>
      </c>
      <c r="K7" s="217" t="s">
        <v>2495</v>
      </c>
    </row>
    <row r="8" spans="1:11">
      <c r="A8" s="78" t="s">
        <v>2496</v>
      </c>
      <c r="B8" s="48">
        <v>93</v>
      </c>
      <c r="C8" s="20">
        <v>125</v>
      </c>
      <c r="D8" s="20">
        <v>155</v>
      </c>
      <c r="E8" s="20">
        <v>88</v>
      </c>
      <c r="F8" s="20">
        <v>182</v>
      </c>
      <c r="G8" s="49">
        <v>124</v>
      </c>
      <c r="H8" s="146" t="s">
        <v>2497</v>
      </c>
      <c r="I8" s="146" t="s">
        <v>2498</v>
      </c>
      <c r="J8" s="219">
        <f>AVERAGE(39,93)</f>
        <v>66</v>
      </c>
      <c r="K8" s="217" t="s">
        <v>2499</v>
      </c>
    </row>
    <row r="9" spans="1:11">
      <c r="A9" s="78" t="s">
        <v>2500</v>
      </c>
      <c r="B9" s="48">
        <v>96</v>
      </c>
      <c r="C9" s="20">
        <v>85</v>
      </c>
      <c r="D9" s="20">
        <v>110</v>
      </c>
      <c r="E9" s="20">
        <v>77</v>
      </c>
      <c r="F9" s="20">
        <v>79</v>
      </c>
      <c r="G9" s="49">
        <v>79</v>
      </c>
      <c r="H9" s="20">
        <v>66</v>
      </c>
      <c r="I9" s="20">
        <v>50</v>
      </c>
      <c r="J9" s="220">
        <f>I9</f>
        <v>50</v>
      </c>
      <c r="K9" s="21">
        <v>49</v>
      </c>
    </row>
    <row r="10" spans="1:11">
      <c r="A10" s="27" t="s">
        <v>2501</v>
      </c>
      <c r="B10" s="48">
        <v>84</v>
      </c>
      <c r="C10" s="20">
        <v>83</v>
      </c>
      <c r="D10" s="20">
        <v>79</v>
      </c>
      <c r="E10" s="20">
        <v>142</v>
      </c>
      <c r="F10" s="20">
        <v>27</v>
      </c>
      <c r="G10" s="49">
        <v>53</v>
      </c>
      <c r="H10" s="146" t="s">
        <v>2502</v>
      </c>
      <c r="I10" s="146" t="s">
        <v>2503</v>
      </c>
      <c r="J10" s="221">
        <f>0</f>
        <v>0</v>
      </c>
      <c r="K10" s="217" t="s">
        <v>2503</v>
      </c>
    </row>
    <row r="11" spans="1:11">
      <c r="A11" s="27" t="s">
        <v>2504</v>
      </c>
      <c r="B11" s="48">
        <v>17</v>
      </c>
      <c r="C11" s="20">
        <v>19</v>
      </c>
      <c r="D11" s="20">
        <v>16</v>
      </c>
      <c r="E11" s="20">
        <v>15</v>
      </c>
      <c r="F11" s="20">
        <v>14</v>
      </c>
      <c r="G11" s="49">
        <v>15</v>
      </c>
      <c r="H11" s="20">
        <v>16</v>
      </c>
      <c r="I11" s="20">
        <v>11</v>
      </c>
      <c r="J11" s="220">
        <f>I11</f>
        <v>11</v>
      </c>
      <c r="K11" s="21">
        <v>7</v>
      </c>
    </row>
    <row r="12" spans="1:11">
      <c r="A12" s="27" t="s">
        <v>2505</v>
      </c>
      <c r="B12" s="48">
        <v>14</v>
      </c>
      <c r="C12" s="20">
        <v>14</v>
      </c>
      <c r="D12" s="20">
        <v>14</v>
      </c>
      <c r="E12" s="20">
        <v>15</v>
      </c>
      <c r="F12" s="20">
        <v>15</v>
      </c>
      <c r="G12" s="49">
        <v>14</v>
      </c>
      <c r="H12" s="20">
        <v>14</v>
      </c>
      <c r="I12" s="20">
        <v>12</v>
      </c>
      <c r="J12" s="220">
        <f t="shared" ref="J12:J23" si="0">I12</f>
        <v>12</v>
      </c>
      <c r="K12" s="21">
        <v>0</v>
      </c>
    </row>
    <row r="13" spans="1:11">
      <c r="A13" s="27" t="s">
        <v>2506</v>
      </c>
      <c r="B13" s="48">
        <v>11</v>
      </c>
      <c r="C13" s="20">
        <v>27</v>
      </c>
      <c r="D13" s="20">
        <v>40</v>
      </c>
      <c r="E13" s="20">
        <v>49</v>
      </c>
      <c r="F13" s="20">
        <v>119</v>
      </c>
      <c r="G13" s="49">
        <v>145</v>
      </c>
      <c r="H13" s="20">
        <v>270</v>
      </c>
      <c r="I13" s="20">
        <v>427</v>
      </c>
      <c r="J13" s="220">
        <f t="shared" si="0"/>
        <v>427</v>
      </c>
      <c r="K13" s="21">
        <v>565</v>
      </c>
    </row>
    <row r="14" spans="1:11">
      <c r="A14" s="78" t="s">
        <v>2507</v>
      </c>
      <c r="B14" s="48">
        <v>3</v>
      </c>
      <c r="C14" s="20">
        <v>7</v>
      </c>
      <c r="D14" s="20">
        <v>14</v>
      </c>
      <c r="E14" s="20">
        <v>27</v>
      </c>
      <c r="F14" s="20">
        <v>55</v>
      </c>
      <c r="G14" s="49">
        <v>65</v>
      </c>
      <c r="H14" s="20">
        <v>152</v>
      </c>
      <c r="I14" s="20">
        <v>330</v>
      </c>
      <c r="J14" s="220">
        <f t="shared" si="0"/>
        <v>330</v>
      </c>
      <c r="K14" s="21">
        <v>410</v>
      </c>
    </row>
    <row r="15" spans="1:11">
      <c r="A15" s="78" t="s">
        <v>2508</v>
      </c>
      <c r="B15" s="48">
        <v>0</v>
      </c>
      <c r="C15" s="20">
        <v>0</v>
      </c>
      <c r="D15" s="20">
        <v>0</v>
      </c>
      <c r="E15" s="20">
        <v>4</v>
      </c>
      <c r="F15" s="20">
        <v>32</v>
      </c>
      <c r="G15" s="49">
        <v>41</v>
      </c>
      <c r="H15" s="20">
        <v>74</v>
      </c>
      <c r="I15" s="20">
        <v>84</v>
      </c>
      <c r="J15" s="220">
        <f t="shared" si="0"/>
        <v>84</v>
      </c>
      <c r="K15" s="21">
        <v>142</v>
      </c>
    </row>
    <row r="16" spans="1:11">
      <c r="A16" s="78" t="s">
        <v>2509</v>
      </c>
      <c r="B16" s="48">
        <v>1</v>
      </c>
      <c r="C16" s="20">
        <v>0</v>
      </c>
      <c r="D16" s="20">
        <v>0</v>
      </c>
      <c r="E16" s="20">
        <v>0</v>
      </c>
      <c r="F16" s="20">
        <v>0</v>
      </c>
      <c r="G16" s="49">
        <v>0</v>
      </c>
      <c r="H16" s="20">
        <v>0</v>
      </c>
      <c r="I16" s="20">
        <v>0</v>
      </c>
      <c r="J16" s="220">
        <f t="shared" si="0"/>
        <v>0</v>
      </c>
      <c r="K16" s="21">
        <v>0</v>
      </c>
    </row>
    <row r="17" spans="1:11">
      <c r="A17" s="78" t="s">
        <v>2510</v>
      </c>
      <c r="B17" s="48">
        <v>7</v>
      </c>
      <c r="C17" s="20">
        <v>19</v>
      </c>
      <c r="D17" s="20">
        <v>25</v>
      </c>
      <c r="E17" s="20">
        <v>18</v>
      </c>
      <c r="F17" s="20">
        <v>32</v>
      </c>
      <c r="G17" s="49">
        <v>39</v>
      </c>
      <c r="H17" s="20">
        <v>44</v>
      </c>
      <c r="I17" s="20">
        <v>13</v>
      </c>
      <c r="J17" s="220">
        <f t="shared" si="0"/>
        <v>13</v>
      </c>
      <c r="K17" s="21">
        <v>12</v>
      </c>
    </row>
    <row r="18" spans="1:11">
      <c r="A18" s="27" t="s">
        <v>2511</v>
      </c>
      <c r="B18" s="48">
        <v>9</v>
      </c>
      <c r="C18" s="20">
        <v>10</v>
      </c>
      <c r="D18" s="20">
        <v>11</v>
      </c>
      <c r="E18" s="20">
        <v>10</v>
      </c>
      <c r="F18" s="20">
        <v>9</v>
      </c>
      <c r="G18" s="49">
        <v>9</v>
      </c>
      <c r="H18" s="20">
        <v>6</v>
      </c>
      <c r="I18" s="20">
        <v>5</v>
      </c>
      <c r="J18" s="220">
        <f t="shared" si="0"/>
        <v>5</v>
      </c>
      <c r="K18" s="21">
        <v>5</v>
      </c>
    </row>
    <row r="19" spans="1:11">
      <c r="A19" s="2" t="s">
        <v>2336</v>
      </c>
      <c r="B19" s="48">
        <v>388</v>
      </c>
      <c r="C19" s="20">
        <v>427</v>
      </c>
      <c r="D19" s="20">
        <v>441</v>
      </c>
      <c r="E19" s="20">
        <v>430</v>
      </c>
      <c r="F19" s="20">
        <v>440</v>
      </c>
      <c r="G19" s="49">
        <v>440</v>
      </c>
      <c r="H19" s="20">
        <v>440</v>
      </c>
      <c r="I19" s="20">
        <v>475</v>
      </c>
      <c r="J19" s="220">
        <f t="shared" si="0"/>
        <v>475</v>
      </c>
      <c r="K19" s="21">
        <v>624</v>
      </c>
    </row>
    <row r="20" spans="1:11">
      <c r="A20" s="27" t="s">
        <v>2512</v>
      </c>
      <c r="B20" s="48">
        <v>31</v>
      </c>
      <c r="C20" s="20">
        <v>35</v>
      </c>
      <c r="D20" s="20">
        <v>37</v>
      </c>
      <c r="E20" s="20">
        <v>40</v>
      </c>
      <c r="F20" s="20">
        <v>35</v>
      </c>
      <c r="G20" s="49">
        <v>36</v>
      </c>
      <c r="H20" s="20">
        <v>19</v>
      </c>
      <c r="I20" s="20">
        <v>20</v>
      </c>
      <c r="J20" s="220">
        <f t="shared" si="0"/>
        <v>20</v>
      </c>
      <c r="K20" s="21">
        <v>26</v>
      </c>
    </row>
    <row r="21" spans="1:11">
      <c r="A21" s="27" t="s">
        <v>2513</v>
      </c>
      <c r="B21" s="48">
        <v>344</v>
      </c>
      <c r="C21" s="20">
        <v>377</v>
      </c>
      <c r="D21" s="20">
        <v>389</v>
      </c>
      <c r="E21" s="20">
        <v>374</v>
      </c>
      <c r="F21" s="20">
        <v>393</v>
      </c>
      <c r="G21" s="49">
        <v>391</v>
      </c>
      <c r="H21" s="20">
        <v>395</v>
      </c>
      <c r="I21" s="20">
        <v>428</v>
      </c>
      <c r="J21" s="220">
        <f t="shared" si="0"/>
        <v>428</v>
      </c>
      <c r="K21" s="21">
        <v>524</v>
      </c>
    </row>
    <row r="22" spans="1:11">
      <c r="A22" s="27" t="s">
        <v>2514</v>
      </c>
      <c r="B22" s="48">
        <v>0</v>
      </c>
      <c r="C22" s="20">
        <v>0</v>
      </c>
      <c r="D22" s="20">
        <v>0</v>
      </c>
      <c r="E22" s="20">
        <v>0</v>
      </c>
      <c r="F22" s="20">
        <v>0</v>
      </c>
      <c r="G22" s="49">
        <v>0</v>
      </c>
      <c r="H22" s="20">
        <v>13</v>
      </c>
      <c r="I22" s="20">
        <v>22</v>
      </c>
      <c r="J22" s="220">
        <f t="shared" si="0"/>
        <v>22</v>
      </c>
      <c r="K22" s="21">
        <v>68</v>
      </c>
    </row>
    <row r="23" spans="1:11" ht="17" thickBot="1">
      <c r="A23" s="46" t="s">
        <v>2515</v>
      </c>
      <c r="B23" s="150">
        <v>13</v>
      </c>
      <c r="C23" s="33">
        <v>15</v>
      </c>
      <c r="D23" s="33">
        <v>15</v>
      </c>
      <c r="E23" s="33">
        <v>16</v>
      </c>
      <c r="F23" s="33">
        <v>12</v>
      </c>
      <c r="G23" s="149">
        <v>13</v>
      </c>
      <c r="H23" s="33">
        <v>14</v>
      </c>
      <c r="I23" s="33">
        <v>6</v>
      </c>
      <c r="J23" s="220">
        <f t="shared" si="0"/>
        <v>6</v>
      </c>
      <c r="K23" s="34">
        <v>6</v>
      </c>
    </row>
    <row r="24" spans="1:11">
      <c r="A24" s="47"/>
      <c r="B24" s="7"/>
      <c r="C24" s="7"/>
      <c r="D24" s="7"/>
      <c r="E24" s="7"/>
      <c r="F24" s="7"/>
      <c r="G24" s="7"/>
      <c r="H24" s="7"/>
      <c r="I24" s="7"/>
      <c r="J24" s="7"/>
      <c r="K24" s="7"/>
    </row>
    <row r="25" spans="1:11" ht="17">
      <c r="A25" s="489" t="s">
        <v>1723</v>
      </c>
      <c r="B25" s="489"/>
      <c r="C25" s="489"/>
      <c r="D25" s="489"/>
      <c r="E25" s="489"/>
      <c r="F25" s="489"/>
      <c r="G25" s="489"/>
      <c r="H25" s="489"/>
      <c r="I25" s="489"/>
      <c r="J25" s="489"/>
      <c r="K25" s="489"/>
    </row>
    <row r="26" spans="1:11">
      <c r="A26" s="501" t="s">
        <v>2516</v>
      </c>
      <c r="B26" s="501"/>
      <c r="C26" s="501"/>
      <c r="D26" s="501"/>
      <c r="E26" s="501"/>
      <c r="F26" s="501"/>
      <c r="G26" s="501"/>
      <c r="H26" s="501"/>
      <c r="I26" s="501"/>
      <c r="J26" s="501"/>
      <c r="K26" s="501"/>
    </row>
    <row r="27" spans="1:11">
      <c r="A27" s="501" t="s">
        <v>2517</v>
      </c>
      <c r="B27" s="501"/>
      <c r="C27" s="501"/>
      <c r="D27" s="501"/>
      <c r="E27" s="501"/>
      <c r="F27" s="501"/>
      <c r="G27" s="501"/>
      <c r="H27" s="501"/>
      <c r="I27" s="501"/>
      <c r="J27" s="501"/>
      <c r="K27" s="501"/>
    </row>
  </sheetData>
  <mergeCells count="3">
    <mergeCell ref="A25:K25"/>
    <mergeCell ref="A26:K26"/>
    <mergeCell ref="A27:K2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57CA-C043-8643-86F3-C06541845251}">
  <sheetPr>
    <tabColor theme="7" tint="0.39997558519241921"/>
  </sheetPr>
  <dimension ref="A1:M35"/>
  <sheetViews>
    <sheetView workbookViewId="0"/>
  </sheetViews>
  <sheetFormatPr baseColWidth="10" defaultRowHeight="16"/>
  <cols>
    <col min="1" max="1" width="26.6640625" customWidth="1"/>
  </cols>
  <sheetData>
    <row r="1" spans="1:13" ht="18">
      <c r="A1" s="1" t="s">
        <v>2366</v>
      </c>
    </row>
    <row r="2" spans="1:13" ht="17" thickBot="1"/>
    <row r="3" spans="1:13" ht="34">
      <c r="A3" s="153"/>
      <c r="B3" s="154">
        <v>1990</v>
      </c>
      <c r="C3" s="140">
        <v>1995</v>
      </c>
      <c r="D3" s="140">
        <v>2000</v>
      </c>
      <c r="E3" s="140">
        <v>2005</v>
      </c>
      <c r="F3" s="140">
        <v>2010</v>
      </c>
      <c r="G3" s="140">
        <v>2015</v>
      </c>
      <c r="H3" s="140">
        <v>2020</v>
      </c>
      <c r="I3" s="141" t="s">
        <v>2234</v>
      </c>
      <c r="J3" s="140">
        <v>2025</v>
      </c>
      <c r="K3" s="140">
        <v>2030</v>
      </c>
      <c r="L3" s="142" t="s">
        <v>2235</v>
      </c>
      <c r="M3" s="143">
        <v>2040</v>
      </c>
    </row>
    <row r="4" spans="1:13">
      <c r="A4" s="155" t="s">
        <v>17</v>
      </c>
      <c r="B4" s="156">
        <v>227</v>
      </c>
      <c r="C4" s="157">
        <v>236</v>
      </c>
      <c r="D4" s="157">
        <v>223.6</v>
      </c>
      <c r="E4" s="157">
        <v>218.8</v>
      </c>
      <c r="F4" s="157">
        <v>218.5</v>
      </c>
      <c r="G4" s="157">
        <v>199.3</v>
      </c>
      <c r="H4" s="157">
        <v>169.7</v>
      </c>
      <c r="I4" s="71">
        <v>172.2</v>
      </c>
      <c r="J4" s="158" t="s">
        <v>2367</v>
      </c>
      <c r="K4" s="158" t="s">
        <v>2368</v>
      </c>
      <c r="L4" s="189" t="s">
        <v>2369</v>
      </c>
      <c r="M4" s="159" t="s">
        <v>2370</v>
      </c>
    </row>
    <row r="5" spans="1:13" ht="17">
      <c r="A5" s="4" t="s">
        <v>2236</v>
      </c>
      <c r="B5" s="50">
        <v>39.6</v>
      </c>
      <c r="C5" s="7">
        <v>47.8</v>
      </c>
      <c r="D5" s="7">
        <v>48.4</v>
      </c>
      <c r="E5" s="7">
        <v>52.1</v>
      </c>
      <c r="F5" s="7">
        <v>52</v>
      </c>
      <c r="G5" s="7">
        <v>53.1</v>
      </c>
      <c r="H5" s="7">
        <v>32.700000000000003</v>
      </c>
      <c r="I5" s="51">
        <v>32.700000000000003</v>
      </c>
      <c r="J5" s="114" t="s">
        <v>2237</v>
      </c>
      <c r="K5" s="114" t="s">
        <v>2238</v>
      </c>
      <c r="L5" s="114" t="s">
        <v>2239</v>
      </c>
      <c r="M5" s="160" t="s">
        <v>2240</v>
      </c>
    </row>
    <row r="6" spans="1:13" ht="17">
      <c r="A6" s="2" t="s">
        <v>2241</v>
      </c>
      <c r="B6" s="50">
        <v>86.4</v>
      </c>
      <c r="C6" s="7">
        <v>81.400000000000006</v>
      </c>
      <c r="D6" s="7">
        <v>74</v>
      </c>
      <c r="E6" s="7">
        <v>66.3</v>
      </c>
      <c r="F6" s="7">
        <v>59.1</v>
      </c>
      <c r="G6" s="7">
        <v>54.6</v>
      </c>
      <c r="H6" s="7">
        <v>53.3</v>
      </c>
      <c r="I6" s="51">
        <v>53.2</v>
      </c>
      <c r="J6" s="7">
        <v>54.4</v>
      </c>
      <c r="K6" s="114">
        <v>40.9</v>
      </c>
      <c r="L6" s="114" t="s">
        <v>2242</v>
      </c>
      <c r="M6" s="8">
        <v>36.4</v>
      </c>
    </row>
    <row r="7" spans="1:13" ht="17">
      <c r="A7" s="2" t="s">
        <v>2243</v>
      </c>
      <c r="B7" s="50">
        <v>30</v>
      </c>
      <c r="C7" s="7">
        <v>33.200000000000003</v>
      </c>
      <c r="D7" s="7">
        <v>29.7</v>
      </c>
      <c r="E7" s="7">
        <v>29.3</v>
      </c>
      <c r="F7" s="7">
        <v>34</v>
      </c>
      <c r="G7" s="7">
        <v>24.4</v>
      </c>
      <c r="H7" s="7">
        <v>21.8</v>
      </c>
      <c r="I7" s="51">
        <v>24.5</v>
      </c>
      <c r="J7" s="7">
        <v>19.899999999999999</v>
      </c>
      <c r="K7" s="114">
        <v>18.2</v>
      </c>
      <c r="L7" s="114" t="s">
        <v>2244</v>
      </c>
      <c r="M7" s="8">
        <v>14.4</v>
      </c>
    </row>
    <row r="8" spans="1:13" ht="17">
      <c r="A8" s="4" t="s">
        <v>2245</v>
      </c>
      <c r="B8" s="50">
        <v>32.200000000000003</v>
      </c>
      <c r="C8" s="7">
        <v>35.200000000000003</v>
      </c>
      <c r="D8" s="7">
        <v>37.9</v>
      </c>
      <c r="E8" s="7">
        <v>39.799999999999997</v>
      </c>
      <c r="F8" s="7">
        <v>39</v>
      </c>
      <c r="G8" s="7">
        <v>34.5</v>
      </c>
      <c r="H8" s="7">
        <v>30.6</v>
      </c>
      <c r="I8" s="51">
        <v>30.5</v>
      </c>
      <c r="J8" s="7">
        <v>31.6</v>
      </c>
      <c r="K8" s="114">
        <v>28.2</v>
      </c>
      <c r="L8" s="114" t="s">
        <v>2246</v>
      </c>
      <c r="M8" s="8">
        <v>19.8</v>
      </c>
    </row>
    <row r="9" spans="1:13" ht="17">
      <c r="A9" s="4" t="s">
        <v>2247</v>
      </c>
      <c r="B9" s="50">
        <v>33.1</v>
      </c>
      <c r="C9" s="7">
        <v>32.799999999999997</v>
      </c>
      <c r="D9" s="7">
        <v>28.5</v>
      </c>
      <c r="E9" s="7">
        <v>26.1</v>
      </c>
      <c r="F9" s="7">
        <v>29.2</v>
      </c>
      <c r="G9" s="7">
        <v>27.5</v>
      </c>
      <c r="H9" s="7">
        <v>27.1</v>
      </c>
      <c r="I9" s="51">
        <v>27.1</v>
      </c>
      <c r="J9" s="7">
        <v>24.6</v>
      </c>
      <c r="K9" s="114">
        <v>23.2</v>
      </c>
      <c r="L9" s="114" t="s">
        <v>2371</v>
      </c>
      <c r="M9" s="8">
        <v>22.8</v>
      </c>
    </row>
    <row r="10" spans="1:13" ht="17" thickBot="1">
      <c r="A10" s="161" t="s">
        <v>6</v>
      </c>
      <c r="B10" s="97">
        <v>5.7</v>
      </c>
      <c r="C10" s="98">
        <v>5.6</v>
      </c>
      <c r="D10" s="98">
        <v>5.0999999999999996</v>
      </c>
      <c r="E10" s="98">
        <v>5.2</v>
      </c>
      <c r="F10" s="98">
        <v>5.2</v>
      </c>
      <c r="G10" s="98">
        <v>5</v>
      </c>
      <c r="H10" s="98">
        <v>4.2</v>
      </c>
      <c r="I10" s="99">
        <v>4.3</v>
      </c>
      <c r="J10" s="98">
        <v>3.9</v>
      </c>
      <c r="K10" s="162">
        <v>3.7</v>
      </c>
      <c r="L10" s="162" t="s">
        <v>2248</v>
      </c>
      <c r="M10" s="100">
        <v>2.9</v>
      </c>
    </row>
    <row r="11" spans="1:13">
      <c r="E11" s="7"/>
    </row>
    <row r="12" spans="1:13" ht="17">
      <c r="A12" s="489" t="s">
        <v>2372</v>
      </c>
      <c r="B12" s="489"/>
      <c r="C12" s="489"/>
      <c r="D12" s="489"/>
      <c r="E12" s="489"/>
      <c r="F12" s="489"/>
      <c r="G12" s="489"/>
      <c r="H12" s="489"/>
      <c r="I12" s="489"/>
      <c r="J12" s="489"/>
      <c r="K12" s="489"/>
      <c r="L12" s="489"/>
      <c r="M12" s="489"/>
    </row>
    <row r="13" spans="1:13" ht="16" customHeight="1">
      <c r="A13" s="501" t="s">
        <v>2249</v>
      </c>
      <c r="B13" s="501"/>
      <c r="C13" s="501"/>
      <c r="D13" s="501"/>
      <c r="E13" s="501"/>
      <c r="F13" s="501"/>
      <c r="G13" s="501"/>
      <c r="H13" s="501"/>
      <c r="I13" s="501"/>
      <c r="J13" s="501"/>
      <c r="K13" s="501"/>
      <c r="L13" s="501"/>
      <c r="M13" s="501"/>
    </row>
    <row r="14" spans="1:13" ht="17">
      <c r="A14" s="489" t="s">
        <v>2038</v>
      </c>
      <c r="B14" s="489"/>
      <c r="C14" s="489"/>
      <c r="D14" s="489"/>
      <c r="E14" s="489"/>
      <c r="F14" s="489"/>
      <c r="G14" s="489"/>
      <c r="H14" s="489"/>
      <c r="I14" s="489"/>
      <c r="J14" s="489"/>
      <c r="K14" s="489"/>
      <c r="L14" s="489"/>
      <c r="M14" s="489"/>
    </row>
    <row r="15" spans="1:13" ht="16" customHeight="1">
      <c r="A15" s="501" t="s">
        <v>2250</v>
      </c>
      <c r="B15" s="501"/>
      <c r="C15" s="501"/>
      <c r="D15" s="501"/>
      <c r="E15" s="501"/>
      <c r="F15" s="501"/>
      <c r="G15" s="501"/>
      <c r="H15" s="501"/>
      <c r="I15" s="501"/>
      <c r="J15" s="501"/>
      <c r="K15" s="501"/>
      <c r="L15" s="501"/>
      <c r="M15" s="501"/>
    </row>
    <row r="16" spans="1:13" ht="17">
      <c r="A16" s="489" t="s">
        <v>2251</v>
      </c>
      <c r="B16" s="489"/>
      <c r="C16" s="489"/>
      <c r="D16" s="489"/>
      <c r="E16" s="489"/>
      <c r="F16" s="489"/>
      <c r="G16" s="489"/>
      <c r="H16" s="489"/>
      <c r="I16" s="489"/>
      <c r="J16" s="489"/>
      <c r="K16" s="489"/>
      <c r="L16" s="489"/>
      <c r="M16" s="489"/>
    </row>
    <row r="17" spans="1:13" ht="17">
      <c r="A17" s="489" t="s">
        <v>2252</v>
      </c>
      <c r="B17" s="489"/>
      <c r="C17" s="489"/>
      <c r="D17" s="489"/>
      <c r="E17" s="489"/>
      <c r="F17" s="489"/>
      <c r="G17" s="489"/>
      <c r="H17" s="489"/>
      <c r="I17" s="489"/>
      <c r="J17" s="489"/>
      <c r="K17" s="489"/>
      <c r="L17" s="489"/>
      <c r="M17" s="489"/>
    </row>
    <row r="18" spans="1:13">
      <c r="A18" s="489" t="s">
        <v>859</v>
      </c>
      <c r="B18" s="489"/>
      <c r="C18" s="489"/>
      <c r="D18" s="489"/>
      <c r="E18" s="489"/>
      <c r="F18" s="489"/>
      <c r="G18" s="489"/>
      <c r="H18" s="489"/>
      <c r="I18" s="489"/>
      <c r="J18" s="489"/>
      <c r="K18" s="489"/>
      <c r="L18" s="489"/>
      <c r="M18" s="489"/>
    </row>
    <row r="20" spans="1:13">
      <c r="B20" s="7">
        <v>2019</v>
      </c>
      <c r="C20">
        <v>2030</v>
      </c>
    </row>
    <row r="21" spans="1:13" ht="18">
      <c r="A21" s="37" t="s">
        <v>2783</v>
      </c>
      <c r="B21" t="s">
        <v>2784</v>
      </c>
      <c r="C21" s="20">
        <v>100.46841999999999</v>
      </c>
      <c r="D21" t="s">
        <v>2797</v>
      </c>
    </row>
    <row r="22" spans="1:13">
      <c r="A22" s="37" t="s">
        <v>2785</v>
      </c>
      <c r="B22" t="s">
        <v>2786</v>
      </c>
      <c r="C22" s="20">
        <v>2.2374999999999998</v>
      </c>
      <c r="D22" t="s">
        <v>2797</v>
      </c>
    </row>
    <row r="23" spans="1:13" ht="18">
      <c r="A23" s="37" t="s">
        <v>2787</v>
      </c>
      <c r="B23" t="s">
        <v>2788</v>
      </c>
      <c r="C23" s="20">
        <v>2.8586200000000002</v>
      </c>
      <c r="D23" t="s">
        <v>2797</v>
      </c>
    </row>
    <row r="24" spans="1:13">
      <c r="A24" s="37" t="s">
        <v>2789</v>
      </c>
      <c r="B24" t="s">
        <v>2790</v>
      </c>
      <c r="C24" s="20">
        <v>20.329419999999999</v>
      </c>
      <c r="D24" t="s">
        <v>2797</v>
      </c>
    </row>
    <row r="25" spans="1:13" ht="18">
      <c r="A25" s="37" t="s">
        <v>2791</v>
      </c>
      <c r="B25" t="s">
        <v>2792</v>
      </c>
      <c r="C25" s="20">
        <v>2.3425699999999998</v>
      </c>
      <c r="D25" t="s">
        <v>2797</v>
      </c>
    </row>
    <row r="26" spans="1:13" ht="18">
      <c r="A26" s="37" t="s">
        <v>2793</v>
      </c>
      <c r="B26" t="s">
        <v>2794</v>
      </c>
      <c r="C26" s="20">
        <v>0.43113000000000001</v>
      </c>
      <c r="D26" t="s">
        <v>2797</v>
      </c>
    </row>
    <row r="27" spans="1:13">
      <c r="A27" s="37" t="s">
        <v>2795</v>
      </c>
      <c r="B27" t="s">
        <v>2796</v>
      </c>
      <c r="C27" s="391">
        <f>SUM(C21:C26)</f>
        <v>128.66765999999998</v>
      </c>
      <c r="D27" t="s">
        <v>2797</v>
      </c>
    </row>
    <row r="32" spans="1:13">
      <c r="B32" t="s">
        <v>2777</v>
      </c>
      <c r="C32" t="s">
        <v>2776</v>
      </c>
    </row>
    <row r="33" spans="1:3">
      <c r="A33">
        <v>1990</v>
      </c>
      <c r="B33" s="20">
        <f>SUM(B5:B9)</f>
        <v>221.29999999999998</v>
      </c>
      <c r="C33" s="20">
        <f>B33</f>
        <v>221.29999999999998</v>
      </c>
    </row>
    <row r="34" spans="1:3">
      <c r="A34">
        <v>2030</v>
      </c>
      <c r="B34" s="20">
        <f>SUM(K6:K9)+((8.1+13.5)/2)</f>
        <v>121.3</v>
      </c>
      <c r="C34" s="20">
        <f>C27</f>
        <v>128.66765999999998</v>
      </c>
    </row>
    <row r="35" spans="1:3">
      <c r="A35" s="39" t="s">
        <v>2778</v>
      </c>
      <c r="B35" s="455">
        <f>(B34/B33)-1</f>
        <v>-0.45187528242205144</v>
      </c>
      <c r="C35" s="455">
        <f>(C34/C33)-1</f>
        <v>-0.41858264798915501</v>
      </c>
    </row>
  </sheetData>
  <mergeCells count="7">
    <mergeCell ref="A18:M18"/>
    <mergeCell ref="A12:M12"/>
    <mergeCell ref="A13:M13"/>
    <mergeCell ref="A14:M14"/>
    <mergeCell ref="A15:M15"/>
    <mergeCell ref="A16:M16"/>
    <mergeCell ref="A17:M1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C3E6B-8B05-F444-A85A-D34CC954960B}">
  <sheetPr>
    <tabColor theme="7" tint="0.39997558519241921"/>
  </sheetPr>
  <dimension ref="A1:M34"/>
  <sheetViews>
    <sheetView workbookViewId="0"/>
  </sheetViews>
  <sheetFormatPr baseColWidth="10" defaultRowHeight="16"/>
  <sheetData>
    <row r="1" spans="1:13" ht="18">
      <c r="A1" s="1" t="s">
        <v>2763</v>
      </c>
    </row>
    <row r="2" spans="1:13" ht="17" thickBot="1"/>
    <row r="3" spans="1:13" ht="34">
      <c r="A3" s="153"/>
      <c r="B3" s="154">
        <v>1990</v>
      </c>
      <c r="C3" s="140">
        <v>1995</v>
      </c>
      <c r="D3" s="140">
        <v>2000</v>
      </c>
      <c r="E3" s="140">
        <v>2005</v>
      </c>
      <c r="F3" s="140">
        <v>2010</v>
      </c>
      <c r="G3" s="140">
        <v>2015</v>
      </c>
      <c r="H3" s="140">
        <v>2020</v>
      </c>
      <c r="I3" s="141" t="s">
        <v>2234</v>
      </c>
      <c r="J3" s="140">
        <v>2025</v>
      </c>
      <c r="K3" s="140">
        <v>2030</v>
      </c>
      <c r="L3" s="142" t="s">
        <v>2235</v>
      </c>
      <c r="M3" s="143">
        <v>2040</v>
      </c>
    </row>
    <row r="4" spans="1:13">
      <c r="A4" s="155" t="s">
        <v>17</v>
      </c>
      <c r="B4" s="156">
        <v>168.4</v>
      </c>
      <c r="C4" s="157">
        <v>178.4</v>
      </c>
      <c r="D4" s="157">
        <v>176.7</v>
      </c>
      <c r="E4" s="157">
        <v>182.4</v>
      </c>
      <c r="F4" s="157">
        <v>187.1</v>
      </c>
      <c r="G4" s="157">
        <v>169.5</v>
      </c>
      <c r="H4" s="157">
        <v>142.4</v>
      </c>
      <c r="I4" s="71">
        <v>145.30000000000001</v>
      </c>
      <c r="J4" s="158" t="s">
        <v>2764</v>
      </c>
      <c r="K4" s="158" t="s">
        <v>2765</v>
      </c>
      <c r="L4" s="158" t="s">
        <v>2766</v>
      </c>
      <c r="M4" s="159" t="s">
        <v>2767</v>
      </c>
    </row>
    <row r="5" spans="1:13" ht="17">
      <c r="A5" s="4" t="s">
        <v>1720</v>
      </c>
      <c r="B5" s="50">
        <v>39.5</v>
      </c>
      <c r="C5" s="7">
        <v>47.6</v>
      </c>
      <c r="D5" s="7">
        <v>48.2</v>
      </c>
      <c r="E5" s="7">
        <v>51.9</v>
      </c>
      <c r="F5" s="7">
        <v>51.8</v>
      </c>
      <c r="G5" s="7">
        <v>52.9</v>
      </c>
      <c r="H5" s="7">
        <v>32.4</v>
      </c>
      <c r="I5" s="51">
        <v>32.4</v>
      </c>
      <c r="J5" s="114" t="s">
        <v>2768</v>
      </c>
      <c r="K5" s="114" t="s">
        <v>2769</v>
      </c>
      <c r="L5" s="114" t="s">
        <v>2239</v>
      </c>
      <c r="M5" s="160" t="s">
        <v>2240</v>
      </c>
    </row>
    <row r="6" spans="1:13" ht="17">
      <c r="A6" s="2" t="s">
        <v>2376</v>
      </c>
      <c r="B6" s="50">
        <v>54.4</v>
      </c>
      <c r="C6" s="7">
        <v>49.9</v>
      </c>
      <c r="D6" s="7">
        <v>49.6</v>
      </c>
      <c r="E6" s="7">
        <v>50.2</v>
      </c>
      <c r="F6" s="7">
        <v>49.1</v>
      </c>
      <c r="G6" s="7">
        <v>46.5</v>
      </c>
      <c r="H6" s="7">
        <v>47.1</v>
      </c>
      <c r="I6" s="51">
        <v>47.1</v>
      </c>
      <c r="J6" s="7">
        <v>49.4</v>
      </c>
      <c r="K6" s="114">
        <v>36.6</v>
      </c>
      <c r="L6" s="114" t="s">
        <v>2770</v>
      </c>
      <c r="M6" s="8">
        <v>32.9</v>
      </c>
    </row>
    <row r="7" spans="1:13" ht="17">
      <c r="A7" s="2" t="s">
        <v>2378</v>
      </c>
      <c r="B7" s="50">
        <v>29.1</v>
      </c>
      <c r="C7" s="7">
        <v>32.200000000000003</v>
      </c>
      <c r="D7" s="7">
        <v>28.8</v>
      </c>
      <c r="E7" s="7">
        <v>28.6</v>
      </c>
      <c r="F7" s="7">
        <v>33.1</v>
      </c>
      <c r="G7" s="7">
        <v>23.9</v>
      </c>
      <c r="H7" s="7">
        <v>21.3</v>
      </c>
      <c r="I7" s="51">
        <v>23.9</v>
      </c>
      <c r="J7" s="7">
        <v>19.399999999999999</v>
      </c>
      <c r="K7" s="114">
        <v>17.7</v>
      </c>
      <c r="L7" s="114" t="s">
        <v>2771</v>
      </c>
      <c r="M7" s="8">
        <v>13.9</v>
      </c>
    </row>
    <row r="8" spans="1:13" ht="17">
      <c r="A8" s="4" t="s">
        <v>2352</v>
      </c>
      <c r="B8" s="50">
        <v>31.9</v>
      </c>
      <c r="C8" s="7">
        <v>34.799999999999997</v>
      </c>
      <c r="D8" s="7">
        <v>37.4</v>
      </c>
      <c r="E8" s="7">
        <v>39.200000000000003</v>
      </c>
      <c r="F8" s="7">
        <v>38.299999999999997</v>
      </c>
      <c r="G8" s="7">
        <v>33.799999999999997</v>
      </c>
      <c r="H8" s="7">
        <v>30</v>
      </c>
      <c r="I8" s="51">
        <v>29.9</v>
      </c>
      <c r="J8" s="7">
        <v>31.1</v>
      </c>
      <c r="K8" s="114">
        <v>27.7</v>
      </c>
      <c r="L8" s="114" t="s">
        <v>2246</v>
      </c>
      <c r="M8" s="8">
        <v>19.5</v>
      </c>
    </row>
    <row r="9" spans="1:13" ht="17">
      <c r="A9" s="4" t="s">
        <v>2381</v>
      </c>
      <c r="B9" s="50">
        <v>8</v>
      </c>
      <c r="C9" s="7">
        <v>8.4</v>
      </c>
      <c r="D9" s="7">
        <v>7.6</v>
      </c>
      <c r="E9" s="7">
        <v>7.6</v>
      </c>
      <c r="F9" s="7">
        <v>9.6999999999999993</v>
      </c>
      <c r="G9" s="7">
        <v>7.6</v>
      </c>
      <c r="H9" s="7">
        <v>7.5</v>
      </c>
      <c r="I9" s="51">
        <v>7.8</v>
      </c>
      <c r="J9" s="7">
        <v>6</v>
      </c>
      <c r="K9" s="114">
        <v>5</v>
      </c>
      <c r="L9" s="114" t="s">
        <v>2772</v>
      </c>
      <c r="M9" s="8">
        <v>4.7</v>
      </c>
    </row>
    <row r="10" spans="1:13" ht="17" thickBot="1">
      <c r="A10" s="161" t="s">
        <v>6</v>
      </c>
      <c r="B10" s="97">
        <v>5.6</v>
      </c>
      <c r="C10" s="98">
        <v>5.5</v>
      </c>
      <c r="D10" s="98">
        <v>5.0999999999999996</v>
      </c>
      <c r="E10" s="98">
        <v>5.0999999999999996</v>
      </c>
      <c r="F10" s="98">
        <v>5.0999999999999996</v>
      </c>
      <c r="G10" s="98">
        <v>4.9000000000000004</v>
      </c>
      <c r="H10" s="98">
        <v>4.2</v>
      </c>
      <c r="I10" s="99">
        <v>4.2</v>
      </c>
      <c r="J10" s="98">
        <v>3.9</v>
      </c>
      <c r="K10" s="162">
        <v>3.6</v>
      </c>
      <c r="L10" s="162" t="s">
        <v>2773</v>
      </c>
      <c r="M10" s="100">
        <v>2.8</v>
      </c>
    </row>
    <row r="11" spans="1:13">
      <c r="E11" s="7"/>
    </row>
    <row r="12" spans="1:13">
      <c r="A12" s="501" t="s">
        <v>2774</v>
      </c>
      <c r="B12" s="501"/>
      <c r="C12" s="501"/>
      <c r="D12" s="501"/>
      <c r="E12" s="501"/>
      <c r="F12" s="501"/>
      <c r="G12" s="501"/>
      <c r="H12" s="501"/>
      <c r="I12" s="501"/>
      <c r="J12" s="501"/>
      <c r="K12" s="501"/>
      <c r="L12" s="501"/>
      <c r="M12" s="501"/>
    </row>
    <row r="13" spans="1:13" ht="17">
      <c r="A13" s="489" t="s">
        <v>2384</v>
      </c>
      <c r="B13" s="489"/>
      <c r="C13" s="489"/>
      <c r="D13" s="489"/>
      <c r="E13" s="489"/>
      <c r="F13" s="489"/>
      <c r="G13" s="489"/>
      <c r="H13" s="489"/>
      <c r="I13" s="489"/>
      <c r="J13" s="489"/>
      <c r="K13" s="489"/>
      <c r="L13" s="489"/>
      <c r="M13" s="489"/>
    </row>
    <row r="14" spans="1:13" ht="17">
      <c r="A14" s="489" t="s">
        <v>2385</v>
      </c>
      <c r="B14" s="489"/>
      <c r="C14" s="489"/>
      <c r="D14" s="489"/>
      <c r="E14" s="489"/>
      <c r="F14" s="489"/>
      <c r="G14" s="489"/>
      <c r="H14" s="489"/>
      <c r="I14" s="489"/>
      <c r="J14" s="489"/>
      <c r="K14" s="489"/>
      <c r="L14" s="489"/>
      <c r="M14" s="489"/>
    </row>
    <row r="15" spans="1:13" ht="17">
      <c r="A15" s="489" t="s">
        <v>2039</v>
      </c>
      <c r="B15" s="489"/>
      <c r="C15" s="489"/>
      <c r="D15" s="489"/>
      <c r="E15" s="489"/>
      <c r="F15" s="489"/>
      <c r="G15" s="489"/>
      <c r="H15" s="489"/>
      <c r="I15" s="489"/>
      <c r="J15" s="489"/>
      <c r="K15" s="489"/>
      <c r="L15" s="489"/>
      <c r="M15" s="489"/>
    </row>
    <row r="16" spans="1:13" ht="17">
      <c r="A16" s="489" t="s">
        <v>2040</v>
      </c>
      <c r="B16" s="489"/>
      <c r="C16" s="489"/>
      <c r="D16" s="489"/>
      <c r="E16" s="489"/>
      <c r="F16" s="489"/>
      <c r="G16" s="489"/>
      <c r="H16" s="489"/>
      <c r="I16" s="489"/>
      <c r="J16" s="489"/>
      <c r="K16" s="489"/>
      <c r="L16" s="489"/>
      <c r="M16" s="489"/>
    </row>
    <row r="17" spans="1:13">
      <c r="A17" s="489" t="s">
        <v>859</v>
      </c>
      <c r="B17" s="489"/>
      <c r="C17" s="489"/>
      <c r="D17" s="489"/>
      <c r="E17" s="489"/>
      <c r="F17" s="489"/>
      <c r="G17" s="489"/>
      <c r="H17" s="489"/>
      <c r="I17" s="489"/>
      <c r="J17" s="489"/>
      <c r="K17" s="489"/>
      <c r="L17" s="489"/>
      <c r="M17" s="489"/>
    </row>
    <row r="19" spans="1:13">
      <c r="B19" s="20">
        <f>SUM(B5:B9)</f>
        <v>162.9</v>
      </c>
      <c r="C19" t="s">
        <v>2775</v>
      </c>
      <c r="D19">
        <v>159</v>
      </c>
      <c r="G19">
        <f>(7.8+13.2/2)</f>
        <v>14.399999999999999</v>
      </c>
    </row>
    <row r="20" spans="1:13">
      <c r="G20" s="7">
        <f>G19+(SUM(K6:K9))</f>
        <v>101.4</v>
      </c>
      <c r="I20">
        <v>94</v>
      </c>
    </row>
    <row r="24" spans="1:13">
      <c r="C24" t="s">
        <v>2777</v>
      </c>
      <c r="D24" t="s">
        <v>2776</v>
      </c>
    </row>
    <row r="25" spans="1:13">
      <c r="B25">
        <v>1990</v>
      </c>
      <c r="C25" s="20">
        <f>B19</f>
        <v>162.9</v>
      </c>
      <c r="D25">
        <f>D19+4</f>
        <v>163</v>
      </c>
    </row>
    <row r="26" spans="1:13">
      <c r="B26">
        <v>2030</v>
      </c>
      <c r="C26" s="20">
        <f>G20</f>
        <v>101.4</v>
      </c>
      <c r="D26">
        <f>I20+3</f>
        <v>97</v>
      </c>
    </row>
    <row r="27" spans="1:13">
      <c r="B27" s="39" t="s">
        <v>2778</v>
      </c>
      <c r="C27" s="455">
        <f>(C26/C25)-1</f>
        <v>-0.37753222836095768</v>
      </c>
      <c r="D27" s="455">
        <f>(D26/D25)-1</f>
        <v>-0.40490797546012269</v>
      </c>
    </row>
    <row r="34" spans="2:2" ht="17">
      <c r="B34" s="456">
        <v>3907406</v>
      </c>
    </row>
  </sheetData>
  <mergeCells count="6">
    <mergeCell ref="A17:M17"/>
    <mergeCell ref="A12:M12"/>
    <mergeCell ref="A13:M13"/>
    <mergeCell ref="A14:M14"/>
    <mergeCell ref="A15:M15"/>
    <mergeCell ref="A16:M1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1A00C-DA1B-C649-81E6-8546289AB948}">
  <sheetPr>
    <tabColor theme="7" tint="0.39997558519241921"/>
  </sheetPr>
  <dimension ref="A1:M24"/>
  <sheetViews>
    <sheetView workbookViewId="0"/>
  </sheetViews>
  <sheetFormatPr baseColWidth="10" defaultRowHeight="16"/>
  <cols>
    <col min="1" max="1" width="32.1640625" customWidth="1"/>
  </cols>
  <sheetData>
    <row r="1" spans="1:13" ht="18">
      <c r="A1" s="1" t="s">
        <v>2373</v>
      </c>
    </row>
    <row r="2" spans="1:13" ht="17" thickBot="1"/>
    <row r="3" spans="1:13" ht="34">
      <c r="A3" s="153"/>
      <c r="B3" s="154">
        <v>1990</v>
      </c>
      <c r="C3" s="140">
        <v>1995</v>
      </c>
      <c r="D3" s="140">
        <v>2000</v>
      </c>
      <c r="E3" s="140">
        <v>2005</v>
      </c>
      <c r="F3" s="140">
        <v>2010</v>
      </c>
      <c r="G3" s="140">
        <v>2015</v>
      </c>
      <c r="H3" s="140">
        <v>2020</v>
      </c>
      <c r="I3" s="141" t="s">
        <v>2234</v>
      </c>
      <c r="J3" s="140">
        <v>2025</v>
      </c>
      <c r="K3" s="140">
        <v>2030</v>
      </c>
      <c r="L3" s="142" t="s">
        <v>2235</v>
      </c>
      <c r="M3" s="143">
        <v>2040</v>
      </c>
    </row>
    <row r="4" spans="1:13">
      <c r="A4" s="155" t="s">
        <v>5</v>
      </c>
      <c r="B4" s="156">
        <v>58.6</v>
      </c>
      <c r="C4" s="157">
        <v>57.6</v>
      </c>
      <c r="D4" s="157">
        <v>46.9</v>
      </c>
      <c r="E4" s="157">
        <v>36.299999999999997</v>
      </c>
      <c r="F4" s="157">
        <v>31.4</v>
      </c>
      <c r="G4" s="157">
        <v>29.7</v>
      </c>
      <c r="H4" s="157">
        <v>27.3</v>
      </c>
      <c r="I4" s="71">
        <v>26.9</v>
      </c>
      <c r="J4" s="158">
        <v>24.9</v>
      </c>
      <c r="K4" s="158">
        <v>23.8</v>
      </c>
      <c r="L4" s="158" t="s">
        <v>2374</v>
      </c>
      <c r="M4" s="159">
        <v>22.4</v>
      </c>
    </row>
    <row r="5" spans="1:13" ht="17">
      <c r="A5" s="4" t="s">
        <v>1720</v>
      </c>
      <c r="B5" s="50">
        <v>0.1</v>
      </c>
      <c r="C5" s="7">
        <v>0.2</v>
      </c>
      <c r="D5" s="7">
        <v>0.2</v>
      </c>
      <c r="E5" s="7">
        <v>0.2</v>
      </c>
      <c r="F5" s="7">
        <v>0.2</v>
      </c>
      <c r="G5" s="7">
        <v>0.2</v>
      </c>
      <c r="H5" s="7">
        <v>0.2</v>
      </c>
      <c r="I5" s="51">
        <v>0.2</v>
      </c>
      <c r="J5" s="114">
        <v>0.2</v>
      </c>
      <c r="K5" s="114">
        <v>0.2</v>
      </c>
      <c r="L5" s="114" t="s">
        <v>2375</v>
      </c>
      <c r="M5" s="160">
        <v>0</v>
      </c>
    </row>
    <row r="6" spans="1:13" ht="17">
      <c r="A6" s="2" t="s">
        <v>2376</v>
      </c>
      <c r="B6" s="50">
        <v>32</v>
      </c>
      <c r="C6" s="7">
        <v>31.5</v>
      </c>
      <c r="D6" s="7">
        <v>24.4</v>
      </c>
      <c r="E6" s="7">
        <v>16.100000000000001</v>
      </c>
      <c r="F6" s="7">
        <v>10</v>
      </c>
      <c r="G6" s="7">
        <v>8.1</v>
      </c>
      <c r="H6" s="7">
        <v>6.3</v>
      </c>
      <c r="I6" s="51">
        <v>6.1</v>
      </c>
      <c r="J6" s="7">
        <v>4.9000000000000004</v>
      </c>
      <c r="K6" s="114">
        <v>4.3</v>
      </c>
      <c r="L6" s="114" t="s">
        <v>2377</v>
      </c>
      <c r="M6" s="8">
        <v>3.5</v>
      </c>
    </row>
    <row r="7" spans="1:13" ht="17">
      <c r="A7" s="2" t="s">
        <v>2378</v>
      </c>
      <c r="B7" s="50">
        <v>0.9</v>
      </c>
      <c r="C7" s="7">
        <v>1</v>
      </c>
      <c r="D7" s="7">
        <v>0.9</v>
      </c>
      <c r="E7" s="7">
        <v>0.8</v>
      </c>
      <c r="F7" s="7">
        <v>0.8</v>
      </c>
      <c r="G7" s="7">
        <v>0.6</v>
      </c>
      <c r="H7" s="7">
        <v>0.5</v>
      </c>
      <c r="I7" s="51">
        <v>0.6</v>
      </c>
      <c r="J7" s="7">
        <v>0.5</v>
      </c>
      <c r="K7" s="114">
        <v>0.5</v>
      </c>
      <c r="L7" s="114" t="s">
        <v>2379</v>
      </c>
      <c r="M7" s="8">
        <v>0.5</v>
      </c>
    </row>
    <row r="8" spans="1:13" ht="17">
      <c r="A8" s="4" t="s">
        <v>2352</v>
      </c>
      <c r="B8" s="50">
        <v>0.4</v>
      </c>
      <c r="C8" s="7">
        <v>0.4</v>
      </c>
      <c r="D8" s="7">
        <v>0.5</v>
      </c>
      <c r="E8" s="7">
        <v>0.6</v>
      </c>
      <c r="F8" s="7">
        <v>0.7</v>
      </c>
      <c r="G8" s="7">
        <v>0.7</v>
      </c>
      <c r="H8" s="7">
        <v>0.6</v>
      </c>
      <c r="I8" s="51">
        <v>0.6</v>
      </c>
      <c r="J8" s="7">
        <v>0.6</v>
      </c>
      <c r="K8" s="114">
        <v>0.4</v>
      </c>
      <c r="L8" s="114" t="s">
        <v>2380</v>
      </c>
      <c r="M8" s="8">
        <v>0.2</v>
      </c>
    </row>
    <row r="9" spans="1:13" ht="17">
      <c r="A9" s="4" t="s">
        <v>2381</v>
      </c>
      <c r="B9" s="50">
        <v>25.1</v>
      </c>
      <c r="C9" s="7">
        <v>24.4</v>
      </c>
      <c r="D9" s="7">
        <v>20.8</v>
      </c>
      <c r="E9" s="7">
        <v>18.5</v>
      </c>
      <c r="F9" s="7">
        <v>19.5</v>
      </c>
      <c r="G9" s="7">
        <v>20</v>
      </c>
      <c r="H9" s="7">
        <v>19.600000000000001</v>
      </c>
      <c r="I9" s="51">
        <v>19.3</v>
      </c>
      <c r="J9" s="7">
        <v>18.600000000000001</v>
      </c>
      <c r="K9" s="114">
        <v>18.2</v>
      </c>
      <c r="L9" s="114" t="s">
        <v>2382</v>
      </c>
      <c r="M9" s="8">
        <v>18.2</v>
      </c>
    </row>
    <row r="10" spans="1:13" ht="17" thickBot="1">
      <c r="A10" s="161" t="s">
        <v>6</v>
      </c>
      <c r="B10" s="97">
        <v>0.1</v>
      </c>
      <c r="C10" s="98">
        <v>0.1</v>
      </c>
      <c r="D10" s="98">
        <v>0.1</v>
      </c>
      <c r="E10" s="98">
        <v>0.1</v>
      </c>
      <c r="F10" s="98">
        <v>0.1</v>
      </c>
      <c r="G10" s="98">
        <v>0.1</v>
      </c>
      <c r="H10" s="98">
        <v>0.1</v>
      </c>
      <c r="I10" s="99">
        <v>0.1</v>
      </c>
      <c r="J10" s="98">
        <v>0.1</v>
      </c>
      <c r="K10" s="162">
        <v>0.1</v>
      </c>
      <c r="L10" s="162" t="s">
        <v>2383</v>
      </c>
      <c r="M10" s="100">
        <v>0.1</v>
      </c>
    </row>
    <row r="11" spans="1:13">
      <c r="E11" s="7"/>
    </row>
    <row r="12" spans="1:13" ht="17">
      <c r="A12" s="489" t="s">
        <v>2372</v>
      </c>
      <c r="B12" s="489"/>
      <c r="C12" s="489"/>
      <c r="D12" s="489"/>
      <c r="E12" s="489"/>
      <c r="F12" s="489"/>
      <c r="G12" s="489"/>
      <c r="H12" s="489"/>
      <c r="I12" s="489"/>
      <c r="J12" s="489"/>
      <c r="K12" s="489"/>
      <c r="L12" s="489"/>
      <c r="M12" s="489"/>
    </row>
    <row r="13" spans="1:13" ht="17">
      <c r="A13" s="489" t="s">
        <v>2384</v>
      </c>
      <c r="B13" s="489"/>
      <c r="C13" s="489"/>
      <c r="D13" s="489"/>
      <c r="E13" s="489"/>
      <c r="F13" s="489"/>
      <c r="G13" s="489"/>
      <c r="H13" s="489"/>
      <c r="I13" s="489"/>
      <c r="J13" s="489"/>
      <c r="K13" s="489"/>
      <c r="L13" s="489"/>
      <c r="M13" s="489"/>
    </row>
    <row r="14" spans="1:13" ht="17">
      <c r="A14" s="489" t="s">
        <v>2385</v>
      </c>
      <c r="B14" s="489"/>
      <c r="C14" s="489"/>
      <c r="D14" s="489"/>
      <c r="E14" s="489"/>
      <c r="F14" s="489"/>
      <c r="G14" s="489"/>
      <c r="H14" s="489"/>
      <c r="I14" s="489"/>
      <c r="J14" s="489"/>
      <c r="K14" s="489"/>
      <c r="L14" s="489"/>
      <c r="M14" s="489"/>
    </row>
    <row r="15" spans="1:13" ht="17">
      <c r="A15" s="489" t="s">
        <v>2039</v>
      </c>
      <c r="B15" s="489"/>
      <c r="C15" s="489"/>
      <c r="D15" s="489"/>
      <c r="E15" s="489"/>
      <c r="F15" s="489"/>
      <c r="G15" s="489"/>
      <c r="H15" s="489"/>
      <c r="I15" s="489"/>
      <c r="J15" s="489"/>
      <c r="K15" s="489"/>
      <c r="L15" s="489"/>
      <c r="M15" s="489"/>
    </row>
    <row r="16" spans="1:13" ht="17">
      <c r="A16" s="489" t="s">
        <v>2040</v>
      </c>
      <c r="B16" s="489"/>
      <c r="C16" s="489"/>
      <c r="D16" s="489"/>
      <c r="E16" s="489"/>
      <c r="F16" s="489"/>
      <c r="G16" s="489"/>
      <c r="H16" s="489"/>
      <c r="I16" s="489"/>
      <c r="J16" s="489"/>
      <c r="K16" s="489"/>
      <c r="L16" s="489"/>
      <c r="M16" s="489"/>
    </row>
    <row r="17" spans="1:13">
      <c r="A17" s="489" t="s">
        <v>859</v>
      </c>
      <c r="B17" s="489"/>
      <c r="C17" s="489"/>
      <c r="D17" s="489"/>
      <c r="E17" s="489"/>
      <c r="F17" s="489"/>
      <c r="G17" s="489"/>
      <c r="H17" s="489"/>
      <c r="I17" s="489"/>
      <c r="J17" s="489"/>
      <c r="K17" s="489"/>
      <c r="L17" s="489"/>
      <c r="M17" s="489"/>
    </row>
    <row r="22" spans="1:13">
      <c r="H22" s="20"/>
    </row>
    <row r="23" spans="1:13">
      <c r="H23" s="20"/>
    </row>
    <row r="24" spans="1:13">
      <c r="H24" s="7"/>
    </row>
  </sheetData>
  <mergeCells count="6">
    <mergeCell ref="A17:M17"/>
    <mergeCell ref="A12:M12"/>
    <mergeCell ref="A13:M13"/>
    <mergeCell ref="A14:M14"/>
    <mergeCell ref="A15:M15"/>
    <mergeCell ref="A16:M1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B2553-9994-7A49-8DC6-2D4944ED3DB1}">
  <sheetPr>
    <tabColor theme="7" tint="0.39997558519241921"/>
  </sheetPr>
  <dimension ref="A1:J19"/>
  <sheetViews>
    <sheetView workbookViewId="0"/>
  </sheetViews>
  <sheetFormatPr baseColWidth="10" defaultRowHeight="16"/>
  <cols>
    <col min="1" max="1" width="102.6640625" bestFit="1" customWidth="1"/>
  </cols>
  <sheetData>
    <row r="1" spans="1:10" ht="18">
      <c r="A1" s="1" t="s">
        <v>2282</v>
      </c>
    </row>
    <row r="2" spans="1:10" ht="17" thickBot="1"/>
    <row r="3" spans="1:10">
      <c r="A3" s="153"/>
      <c r="B3" s="154">
        <v>2000</v>
      </c>
      <c r="C3" s="140">
        <v>2005</v>
      </c>
      <c r="D3" s="140">
        <v>2010</v>
      </c>
      <c r="E3" s="140">
        <v>2015</v>
      </c>
      <c r="F3" s="140">
        <v>2020</v>
      </c>
      <c r="G3" s="141" t="s">
        <v>2234</v>
      </c>
      <c r="H3" s="140">
        <v>2025</v>
      </c>
      <c r="I3" s="140">
        <v>2030</v>
      </c>
      <c r="J3" s="143">
        <v>2040</v>
      </c>
    </row>
    <row r="4" spans="1:10">
      <c r="A4" s="4" t="s">
        <v>2283</v>
      </c>
      <c r="B4" s="50">
        <v>31.6</v>
      </c>
      <c r="C4" s="7">
        <v>30.4</v>
      </c>
      <c r="D4" s="7">
        <v>29.3</v>
      </c>
      <c r="E4" s="7">
        <v>25.5</v>
      </c>
      <c r="F4" s="7">
        <v>23.7</v>
      </c>
      <c r="G4" s="51">
        <v>23.8</v>
      </c>
      <c r="H4" s="7">
        <v>19.899999999999999</v>
      </c>
      <c r="I4" s="7">
        <v>18.2</v>
      </c>
      <c r="J4" s="8">
        <v>14.4</v>
      </c>
    </row>
    <row r="5" spans="1:10">
      <c r="A5" s="4" t="s">
        <v>2284</v>
      </c>
      <c r="B5" s="50">
        <v>29.7</v>
      </c>
      <c r="C5" s="7">
        <v>29.3</v>
      </c>
      <c r="D5" s="7">
        <v>34</v>
      </c>
      <c r="E5" s="7">
        <v>24.4</v>
      </c>
      <c r="F5" s="7">
        <v>21.8</v>
      </c>
      <c r="G5" s="51">
        <v>24.5</v>
      </c>
      <c r="H5" s="7"/>
      <c r="I5" s="7"/>
      <c r="J5" s="8"/>
    </row>
    <row r="6" spans="1:10" ht="17">
      <c r="A6" s="27" t="s">
        <v>2285</v>
      </c>
      <c r="B6" s="50">
        <v>30.8</v>
      </c>
      <c r="C6" s="7">
        <v>29.6</v>
      </c>
      <c r="D6" s="7">
        <v>28.5</v>
      </c>
      <c r="E6" s="7">
        <v>24.9</v>
      </c>
      <c r="F6" s="7">
        <v>23.1</v>
      </c>
      <c r="G6" s="51">
        <v>23.2</v>
      </c>
      <c r="H6" s="7">
        <v>19.399999999999999</v>
      </c>
      <c r="I6" s="7">
        <v>17.7</v>
      </c>
      <c r="J6" s="8">
        <v>13.9</v>
      </c>
    </row>
    <row r="7" spans="1:10" ht="17">
      <c r="A7" s="78" t="s">
        <v>2286</v>
      </c>
      <c r="B7" s="50">
        <v>22.1</v>
      </c>
      <c r="C7" s="7">
        <v>20.6</v>
      </c>
      <c r="D7" s="7">
        <v>20.2</v>
      </c>
      <c r="E7" s="7">
        <v>17.2</v>
      </c>
      <c r="F7" s="7">
        <v>16.5</v>
      </c>
      <c r="G7" s="51">
        <v>17</v>
      </c>
      <c r="H7" s="7">
        <v>14.5</v>
      </c>
      <c r="I7" s="7">
        <v>13.4</v>
      </c>
      <c r="J7" s="8">
        <v>10.8</v>
      </c>
    </row>
    <row r="8" spans="1:10" ht="17">
      <c r="A8" s="78" t="s">
        <v>2287</v>
      </c>
      <c r="B8" s="50">
        <v>8.6999999999999993</v>
      </c>
      <c r="C8" s="7">
        <v>9</v>
      </c>
      <c r="D8" s="7">
        <v>8.3000000000000007</v>
      </c>
      <c r="E8" s="7">
        <v>7.7</v>
      </c>
      <c r="F8" s="7">
        <v>6.6</v>
      </c>
      <c r="G8" s="51">
        <v>6.2</v>
      </c>
      <c r="H8" s="7">
        <v>4.8</v>
      </c>
      <c r="I8" s="7">
        <v>4.2</v>
      </c>
      <c r="J8" s="8">
        <v>3.2</v>
      </c>
    </row>
    <row r="9" spans="1:10" ht="17">
      <c r="A9" s="27" t="s">
        <v>2288</v>
      </c>
      <c r="B9" s="50">
        <v>28.8</v>
      </c>
      <c r="C9" s="7">
        <v>28.6</v>
      </c>
      <c r="D9" s="7">
        <v>33.1</v>
      </c>
      <c r="E9" s="7">
        <v>23.9</v>
      </c>
      <c r="F9" s="7">
        <v>21.3</v>
      </c>
      <c r="G9" s="51">
        <v>23.9</v>
      </c>
      <c r="H9" s="7"/>
      <c r="I9" s="7"/>
      <c r="J9" s="8"/>
    </row>
    <row r="10" spans="1:10" ht="17">
      <c r="A10" s="78" t="s">
        <v>2289</v>
      </c>
      <c r="B10" s="50">
        <v>20.7</v>
      </c>
      <c r="C10" s="7">
        <v>19.899999999999999</v>
      </c>
      <c r="D10" s="7">
        <v>23.4</v>
      </c>
      <c r="E10" s="7">
        <v>16.5</v>
      </c>
      <c r="F10" s="7">
        <v>15.3</v>
      </c>
      <c r="G10" s="51">
        <v>17.5</v>
      </c>
      <c r="H10" s="7"/>
      <c r="I10" s="7"/>
      <c r="J10" s="8"/>
    </row>
    <row r="11" spans="1:10" ht="17">
      <c r="A11" s="78" t="s">
        <v>2290</v>
      </c>
      <c r="B11" s="50">
        <v>8.1</v>
      </c>
      <c r="C11" s="7">
        <v>8.6</v>
      </c>
      <c r="D11" s="7">
        <v>9.6999999999999993</v>
      </c>
      <c r="E11" s="7">
        <v>7.4</v>
      </c>
      <c r="F11" s="7">
        <v>6</v>
      </c>
      <c r="G11" s="51">
        <v>6.4</v>
      </c>
      <c r="H11" s="7"/>
      <c r="I11" s="7"/>
      <c r="J11" s="8"/>
    </row>
    <row r="12" spans="1:10" ht="17">
      <c r="A12" s="27" t="s">
        <v>1444</v>
      </c>
      <c r="B12" s="50">
        <v>0.7</v>
      </c>
      <c r="C12" s="7">
        <v>0.7</v>
      </c>
      <c r="D12" s="7">
        <v>0.7</v>
      </c>
      <c r="E12" s="7">
        <v>0.5</v>
      </c>
      <c r="F12" s="7">
        <v>0.4</v>
      </c>
      <c r="G12" s="51">
        <v>0.5</v>
      </c>
      <c r="H12" s="7">
        <v>0.4</v>
      </c>
      <c r="I12" s="7">
        <v>0.4</v>
      </c>
      <c r="J12" s="8">
        <v>0.4</v>
      </c>
    </row>
    <row r="13" spans="1:10" ht="17">
      <c r="A13" s="27" t="s">
        <v>1445</v>
      </c>
      <c r="B13" s="50">
        <v>0.2</v>
      </c>
      <c r="C13" s="7">
        <v>0.1</v>
      </c>
      <c r="D13" s="7">
        <v>0.1</v>
      </c>
      <c r="E13" s="7">
        <v>0.1</v>
      </c>
      <c r="F13" s="7">
        <v>0.1</v>
      </c>
      <c r="G13" s="51">
        <v>0.1</v>
      </c>
      <c r="H13" s="7">
        <v>0.1</v>
      </c>
      <c r="I13" s="7">
        <v>0.1</v>
      </c>
      <c r="J13" s="8">
        <v>0.1</v>
      </c>
    </row>
    <row r="14" spans="1:10">
      <c r="A14" s="27" t="s">
        <v>2291</v>
      </c>
      <c r="B14" s="50"/>
      <c r="C14" s="7">
        <v>0.2</v>
      </c>
      <c r="D14" s="7">
        <v>0.4</v>
      </c>
      <c r="E14" s="7">
        <v>0.3</v>
      </c>
      <c r="F14" s="7">
        <v>0.3</v>
      </c>
      <c r="G14" s="51">
        <v>0.3</v>
      </c>
      <c r="H14" s="7">
        <v>0.2</v>
      </c>
      <c r="I14" s="7">
        <v>0.2</v>
      </c>
      <c r="J14" s="8">
        <v>0.2</v>
      </c>
    </row>
    <row r="15" spans="1:10" ht="17" thickBot="1">
      <c r="A15" s="46" t="s">
        <v>2292</v>
      </c>
      <c r="B15" s="97"/>
      <c r="C15" s="98">
        <v>29.1</v>
      </c>
      <c r="D15" s="98">
        <v>33.6</v>
      </c>
      <c r="E15" s="98">
        <v>24.1</v>
      </c>
      <c r="F15" s="98">
        <v>21.5</v>
      </c>
      <c r="G15" s="99">
        <v>24.2</v>
      </c>
      <c r="H15" s="98">
        <v>19.600000000000001</v>
      </c>
      <c r="I15" s="98">
        <v>18</v>
      </c>
      <c r="J15" s="100">
        <v>14.3</v>
      </c>
    </row>
    <row r="17" spans="1:10">
      <c r="A17" s="489" t="s">
        <v>2293</v>
      </c>
      <c r="B17" s="489"/>
      <c r="C17" s="489"/>
      <c r="D17" s="489"/>
      <c r="E17" s="489"/>
      <c r="F17" s="489"/>
      <c r="G17" s="489"/>
      <c r="H17" s="489"/>
      <c r="I17" s="489"/>
      <c r="J17" s="489"/>
    </row>
    <row r="18" spans="1:10" ht="17">
      <c r="A18" s="489" t="s">
        <v>2294</v>
      </c>
      <c r="B18" s="489"/>
      <c r="C18" s="489"/>
      <c r="D18" s="489"/>
      <c r="E18" s="489"/>
      <c r="F18" s="489"/>
      <c r="G18" s="489"/>
      <c r="H18" s="489"/>
      <c r="I18" s="489"/>
      <c r="J18" s="489"/>
    </row>
    <row r="19" spans="1:10">
      <c r="A19" s="489" t="s">
        <v>859</v>
      </c>
      <c r="B19" s="489"/>
      <c r="C19" s="489"/>
      <c r="D19" s="489"/>
      <c r="E19" s="489"/>
      <c r="F19" s="489"/>
      <c r="G19" s="489"/>
      <c r="H19" s="489"/>
      <c r="I19" s="489"/>
      <c r="J19" s="489"/>
    </row>
  </sheetData>
  <mergeCells count="3">
    <mergeCell ref="A17:J17"/>
    <mergeCell ref="A18:J18"/>
    <mergeCell ref="A19:J1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2B321-DB9F-9A47-89FC-98DBE2504B93}">
  <sheetPr>
    <tabColor theme="7" tint="0.39997558519241921"/>
  </sheetPr>
  <dimension ref="A1:J22"/>
  <sheetViews>
    <sheetView workbookViewId="0"/>
  </sheetViews>
  <sheetFormatPr baseColWidth="10" defaultRowHeight="16"/>
  <cols>
    <col min="1" max="1" width="58.1640625" customWidth="1"/>
  </cols>
  <sheetData>
    <row r="1" spans="1:10">
      <c r="A1" s="1" t="s">
        <v>2295</v>
      </c>
    </row>
    <row r="2" spans="1:10" ht="17" thickBot="1"/>
    <row r="3" spans="1:10">
      <c r="A3" s="153"/>
      <c r="B3" s="154">
        <v>2000</v>
      </c>
      <c r="C3" s="140">
        <v>2005</v>
      </c>
      <c r="D3" s="140">
        <v>2010</v>
      </c>
      <c r="E3" s="140">
        <v>2015</v>
      </c>
      <c r="F3" s="140" t="s">
        <v>1442</v>
      </c>
      <c r="G3" s="141" t="s">
        <v>2234</v>
      </c>
      <c r="H3" s="140">
        <v>2025</v>
      </c>
      <c r="I3" s="140">
        <v>2030</v>
      </c>
      <c r="J3" s="143">
        <v>2040</v>
      </c>
    </row>
    <row r="4" spans="1:10" ht="17">
      <c r="A4" s="2" t="s">
        <v>2296</v>
      </c>
      <c r="B4" s="174">
        <v>478</v>
      </c>
      <c r="C4" s="175">
        <v>462</v>
      </c>
      <c r="D4" s="175">
        <v>464</v>
      </c>
      <c r="E4" s="175">
        <v>411</v>
      </c>
      <c r="F4" s="175">
        <v>406</v>
      </c>
      <c r="G4" s="176">
        <v>414</v>
      </c>
      <c r="H4" s="20">
        <v>377</v>
      </c>
      <c r="I4" s="20">
        <v>372</v>
      </c>
      <c r="J4" s="21">
        <v>366</v>
      </c>
    </row>
    <row r="5" spans="1:10" ht="17">
      <c r="A5" s="2" t="s">
        <v>2297</v>
      </c>
      <c r="B5" s="48">
        <v>453</v>
      </c>
      <c r="C5" s="20">
        <v>450</v>
      </c>
      <c r="D5" s="20">
        <v>523</v>
      </c>
      <c r="E5" s="20">
        <v>398</v>
      </c>
      <c r="F5" s="20">
        <v>382</v>
      </c>
      <c r="G5" s="49">
        <v>424</v>
      </c>
      <c r="H5" s="20"/>
      <c r="I5" s="20"/>
      <c r="J5" s="21"/>
    </row>
    <row r="6" spans="1:10" ht="17">
      <c r="A6" s="27" t="s">
        <v>2298</v>
      </c>
      <c r="B6" s="48">
        <v>72</v>
      </c>
      <c r="C6" s="20">
        <v>78</v>
      </c>
      <c r="D6" s="20">
        <v>83</v>
      </c>
      <c r="E6" s="20">
        <v>80</v>
      </c>
      <c r="F6" s="20">
        <v>81</v>
      </c>
      <c r="G6" s="49">
        <v>79</v>
      </c>
      <c r="H6" s="20">
        <v>79</v>
      </c>
      <c r="I6" s="20">
        <v>80</v>
      </c>
      <c r="J6" s="21">
        <v>90</v>
      </c>
    </row>
    <row r="7" spans="1:10">
      <c r="A7" s="27" t="s">
        <v>987</v>
      </c>
      <c r="B7" s="48">
        <v>381</v>
      </c>
      <c r="C7" s="20">
        <v>356</v>
      </c>
      <c r="D7" s="20">
        <v>350</v>
      </c>
      <c r="E7" s="20">
        <v>297</v>
      </c>
      <c r="F7" s="20">
        <v>288</v>
      </c>
      <c r="G7" s="49">
        <v>296</v>
      </c>
      <c r="H7" s="20">
        <v>253</v>
      </c>
      <c r="I7" s="20">
        <v>235</v>
      </c>
      <c r="J7" s="21">
        <v>202</v>
      </c>
    </row>
    <row r="8" spans="1:10">
      <c r="A8" s="27" t="s">
        <v>986</v>
      </c>
      <c r="B8" s="48">
        <v>356</v>
      </c>
      <c r="C8" s="20">
        <v>344</v>
      </c>
      <c r="D8" s="20">
        <v>407</v>
      </c>
      <c r="E8" s="20">
        <v>285</v>
      </c>
      <c r="F8" s="20">
        <v>265</v>
      </c>
      <c r="G8" s="49">
        <v>305</v>
      </c>
      <c r="J8" s="3"/>
    </row>
    <row r="9" spans="1:10">
      <c r="A9" s="27" t="s">
        <v>2299</v>
      </c>
      <c r="B9" s="48">
        <v>8</v>
      </c>
      <c r="C9" s="20">
        <v>9</v>
      </c>
      <c r="D9" s="20">
        <v>10</v>
      </c>
      <c r="E9" s="20">
        <v>13</v>
      </c>
      <c r="F9" s="20">
        <v>13</v>
      </c>
      <c r="G9" s="49">
        <v>13</v>
      </c>
      <c r="H9" s="20">
        <v>15</v>
      </c>
      <c r="I9" s="20">
        <v>18</v>
      </c>
      <c r="J9" s="21">
        <v>19</v>
      </c>
    </row>
    <row r="10" spans="1:10">
      <c r="A10" s="27" t="s">
        <v>2300</v>
      </c>
      <c r="B10" s="48">
        <v>7</v>
      </c>
      <c r="C10" s="20">
        <v>9</v>
      </c>
      <c r="D10" s="20">
        <v>12</v>
      </c>
      <c r="E10" s="20">
        <v>12</v>
      </c>
      <c r="F10" s="20">
        <v>12</v>
      </c>
      <c r="G10" s="49">
        <v>13</v>
      </c>
      <c r="H10" s="20"/>
      <c r="I10" s="20"/>
      <c r="J10" s="21"/>
    </row>
    <row r="11" spans="1:10">
      <c r="A11" s="27" t="s">
        <v>985</v>
      </c>
      <c r="B11" s="48">
        <v>15</v>
      </c>
      <c r="C11" s="20">
        <v>17</v>
      </c>
      <c r="D11" s="20">
        <v>19</v>
      </c>
      <c r="E11" s="20">
        <v>22</v>
      </c>
      <c r="F11" s="20">
        <v>37</v>
      </c>
      <c r="G11" s="49">
        <v>41</v>
      </c>
      <c r="H11" s="20">
        <v>53</v>
      </c>
      <c r="I11" s="20">
        <v>70</v>
      </c>
      <c r="J11" s="21">
        <v>104</v>
      </c>
    </row>
    <row r="12" spans="1:10">
      <c r="A12" s="78" t="s">
        <v>33</v>
      </c>
      <c r="B12" s="48">
        <v>14</v>
      </c>
      <c r="C12" s="20">
        <v>16</v>
      </c>
      <c r="D12" s="20">
        <v>17</v>
      </c>
      <c r="E12" s="20">
        <v>17</v>
      </c>
      <c r="F12" s="20">
        <v>16</v>
      </c>
      <c r="G12" s="49">
        <v>16</v>
      </c>
      <c r="H12" s="20">
        <v>16</v>
      </c>
      <c r="I12" s="20">
        <v>16</v>
      </c>
      <c r="J12" s="21">
        <v>16</v>
      </c>
    </row>
    <row r="13" spans="1:10">
      <c r="A13" s="78" t="s">
        <v>982</v>
      </c>
      <c r="B13" s="48">
        <v>0</v>
      </c>
      <c r="C13" s="20">
        <v>0</v>
      </c>
      <c r="D13" s="20">
        <v>0</v>
      </c>
      <c r="E13" s="20">
        <v>3</v>
      </c>
      <c r="F13" s="20">
        <v>13</v>
      </c>
      <c r="G13" s="49">
        <v>16</v>
      </c>
      <c r="H13" s="20">
        <v>23</v>
      </c>
      <c r="I13" s="20">
        <v>32</v>
      </c>
      <c r="J13" s="21">
        <v>50</v>
      </c>
    </row>
    <row r="14" spans="1:10">
      <c r="A14" s="78" t="s">
        <v>981</v>
      </c>
      <c r="B14" s="50">
        <v>0.4</v>
      </c>
      <c r="C14" s="7">
        <v>0.7</v>
      </c>
      <c r="D14" s="7">
        <v>0.9</v>
      </c>
      <c r="E14" s="7">
        <v>0.9</v>
      </c>
      <c r="F14" s="7">
        <v>0.9</v>
      </c>
      <c r="G14" s="51">
        <v>0.9</v>
      </c>
      <c r="H14" s="7">
        <v>0.9</v>
      </c>
      <c r="I14" s="7">
        <v>0.9</v>
      </c>
      <c r="J14" s="8">
        <v>0.9</v>
      </c>
    </row>
    <row r="15" spans="1:10">
      <c r="A15" s="78" t="s">
        <v>32</v>
      </c>
      <c r="B15" s="48">
        <v>0</v>
      </c>
      <c r="C15" s="20">
        <v>0</v>
      </c>
      <c r="D15" s="20">
        <v>1</v>
      </c>
      <c r="E15" s="20">
        <v>2</v>
      </c>
      <c r="F15" s="20">
        <v>6</v>
      </c>
      <c r="G15" s="49">
        <v>8</v>
      </c>
      <c r="H15" s="20">
        <v>12</v>
      </c>
      <c r="I15" s="20">
        <v>21</v>
      </c>
      <c r="J15" s="21">
        <v>37</v>
      </c>
    </row>
    <row r="16" spans="1:10" ht="18" thickBot="1">
      <c r="A16" s="46" t="s">
        <v>2301</v>
      </c>
      <c r="B16" s="150">
        <v>3</v>
      </c>
      <c r="C16" s="33">
        <v>2</v>
      </c>
      <c r="D16" s="33">
        <v>2</v>
      </c>
      <c r="E16" s="33">
        <v>1</v>
      </c>
      <c r="F16" s="33">
        <v>1</v>
      </c>
      <c r="G16" s="149">
        <v>1</v>
      </c>
      <c r="H16" s="33">
        <v>1</v>
      </c>
      <c r="I16" s="33">
        <v>1</v>
      </c>
      <c r="J16" s="34">
        <v>1</v>
      </c>
    </row>
    <row r="18" spans="1:10">
      <c r="A18" s="501" t="s">
        <v>2302</v>
      </c>
      <c r="B18" s="501"/>
      <c r="C18" s="501"/>
      <c r="D18" s="501"/>
      <c r="E18" s="501"/>
      <c r="F18" s="501"/>
      <c r="G18" s="501"/>
      <c r="H18" s="501"/>
      <c r="I18" s="501"/>
      <c r="J18" s="501"/>
    </row>
    <row r="19" spans="1:10" ht="17">
      <c r="A19" s="489" t="s">
        <v>2303</v>
      </c>
      <c r="B19" s="489"/>
      <c r="C19" s="489"/>
      <c r="D19" s="489"/>
      <c r="E19" s="489"/>
      <c r="F19" s="489"/>
      <c r="G19" s="489"/>
      <c r="H19" s="489"/>
      <c r="I19" s="489"/>
      <c r="J19" s="489"/>
    </row>
    <row r="20" spans="1:10">
      <c r="A20" s="501" t="s">
        <v>2304</v>
      </c>
      <c r="B20" s="501"/>
      <c r="C20" s="501"/>
      <c r="D20" s="501"/>
      <c r="E20" s="501"/>
      <c r="F20" s="501"/>
      <c r="G20" s="501"/>
      <c r="H20" s="501"/>
      <c r="I20" s="501"/>
      <c r="J20" s="501"/>
    </row>
    <row r="21" spans="1:10" ht="17">
      <c r="A21" s="489" t="s">
        <v>2305</v>
      </c>
      <c r="B21" s="489"/>
      <c r="C21" s="489"/>
      <c r="D21" s="489"/>
      <c r="E21" s="489"/>
      <c r="F21" s="489"/>
      <c r="G21" s="489"/>
      <c r="H21" s="489"/>
      <c r="I21" s="489"/>
      <c r="J21" s="489"/>
    </row>
    <row r="22" spans="1:10">
      <c r="A22" s="489" t="s">
        <v>859</v>
      </c>
      <c r="B22" s="489"/>
      <c r="C22" s="489"/>
      <c r="D22" s="489"/>
      <c r="E22" s="489"/>
      <c r="F22" s="489"/>
      <c r="G22" s="489"/>
      <c r="H22" s="489"/>
      <c r="I22" s="489"/>
      <c r="J22" s="489"/>
    </row>
  </sheetData>
  <mergeCells count="5">
    <mergeCell ref="A20:J20"/>
    <mergeCell ref="A21:J21"/>
    <mergeCell ref="A22:J22"/>
    <mergeCell ref="A18:J18"/>
    <mergeCell ref="A19:J1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A75D-379A-E848-9556-01015A626DD4}">
  <sheetPr>
    <tabColor theme="7" tint="0.39997558519241921"/>
  </sheetPr>
  <dimension ref="A1:J22"/>
  <sheetViews>
    <sheetView workbookViewId="0"/>
  </sheetViews>
  <sheetFormatPr baseColWidth="10" defaultRowHeight="16"/>
  <cols>
    <col min="1" max="1" width="105.83203125" bestFit="1" customWidth="1"/>
  </cols>
  <sheetData>
    <row r="1" spans="1:10" ht="17">
      <c r="A1" s="1" t="s">
        <v>2306</v>
      </c>
    </row>
    <row r="2" spans="1:10" ht="17" thickBot="1"/>
    <row r="3" spans="1:10">
      <c r="A3" s="153"/>
      <c r="B3" s="154">
        <v>2000</v>
      </c>
      <c r="C3" s="140">
        <v>2005</v>
      </c>
      <c r="D3" s="140">
        <v>2010</v>
      </c>
      <c r="E3" s="140">
        <v>2015</v>
      </c>
      <c r="F3" s="140" t="s">
        <v>1442</v>
      </c>
      <c r="G3" s="141" t="s">
        <v>2234</v>
      </c>
      <c r="H3" s="140">
        <v>2025</v>
      </c>
      <c r="I3" s="140">
        <v>2030</v>
      </c>
      <c r="J3" s="143">
        <v>2040</v>
      </c>
    </row>
    <row r="4" spans="1:10" ht="17">
      <c r="A4" s="2" t="s">
        <v>2307</v>
      </c>
      <c r="B4" s="48">
        <v>261</v>
      </c>
      <c r="C4" s="20">
        <v>290</v>
      </c>
      <c r="D4" s="20">
        <v>326</v>
      </c>
      <c r="E4" s="20">
        <v>284</v>
      </c>
      <c r="F4" s="20">
        <v>277</v>
      </c>
      <c r="G4" s="49">
        <v>296</v>
      </c>
      <c r="H4" s="20">
        <v>217</v>
      </c>
      <c r="I4" s="20">
        <v>212</v>
      </c>
      <c r="J4" s="21">
        <v>221</v>
      </c>
    </row>
    <row r="5" spans="1:10" ht="17">
      <c r="A5" s="2" t="s">
        <v>2308</v>
      </c>
      <c r="B5" s="48">
        <v>250</v>
      </c>
      <c r="C5" s="20">
        <v>284</v>
      </c>
      <c r="D5" s="20">
        <v>351</v>
      </c>
      <c r="E5" s="20">
        <v>278</v>
      </c>
      <c r="F5" s="20">
        <v>267</v>
      </c>
      <c r="G5" s="49">
        <v>300</v>
      </c>
      <c r="H5" s="20"/>
      <c r="I5" s="20"/>
      <c r="J5" s="21"/>
    </row>
    <row r="6" spans="1:10" ht="17">
      <c r="A6" s="27" t="s">
        <v>1447</v>
      </c>
      <c r="B6" s="48">
        <v>97</v>
      </c>
      <c r="C6" s="20">
        <v>115</v>
      </c>
      <c r="D6" s="20">
        <v>126</v>
      </c>
      <c r="E6" s="20">
        <v>122</v>
      </c>
      <c r="F6" s="20">
        <v>120</v>
      </c>
      <c r="G6" s="49">
        <v>122</v>
      </c>
      <c r="H6" s="20">
        <v>115</v>
      </c>
      <c r="I6" s="20">
        <v>116</v>
      </c>
      <c r="J6" s="21">
        <v>134</v>
      </c>
    </row>
    <row r="7" spans="1:10">
      <c r="A7" s="27" t="s">
        <v>984</v>
      </c>
      <c r="B7" s="48">
        <v>149</v>
      </c>
      <c r="C7" s="20">
        <v>155</v>
      </c>
      <c r="D7" s="20">
        <v>144</v>
      </c>
      <c r="E7" s="20">
        <v>134</v>
      </c>
      <c r="F7" s="20">
        <v>115</v>
      </c>
      <c r="G7" s="49">
        <v>109</v>
      </c>
      <c r="H7" s="20">
        <v>81</v>
      </c>
      <c r="I7" s="20">
        <v>71</v>
      </c>
      <c r="J7" s="21">
        <v>56</v>
      </c>
    </row>
    <row r="8" spans="1:10">
      <c r="A8" s="27" t="s">
        <v>983</v>
      </c>
      <c r="B8" s="48">
        <v>138</v>
      </c>
      <c r="C8" s="20">
        <v>149</v>
      </c>
      <c r="D8" s="20">
        <v>169</v>
      </c>
      <c r="E8" s="20">
        <v>128</v>
      </c>
      <c r="F8" s="20">
        <v>105</v>
      </c>
      <c r="G8" s="49">
        <v>113</v>
      </c>
      <c r="I8" s="20"/>
      <c r="J8" s="3"/>
    </row>
    <row r="9" spans="1:10">
      <c r="A9" s="27" t="s">
        <v>1448</v>
      </c>
      <c r="B9" s="48">
        <v>11</v>
      </c>
      <c r="C9" s="20">
        <v>8</v>
      </c>
      <c r="D9" s="20">
        <v>12</v>
      </c>
      <c r="E9" s="20">
        <v>4</v>
      </c>
      <c r="F9" s="20">
        <v>9</v>
      </c>
      <c r="G9" s="49">
        <v>9</v>
      </c>
      <c r="H9" s="20">
        <v>8</v>
      </c>
      <c r="I9" s="20">
        <v>8</v>
      </c>
      <c r="J9" s="21">
        <v>10</v>
      </c>
    </row>
    <row r="10" spans="1:10" ht="17">
      <c r="A10" s="27" t="s">
        <v>2309</v>
      </c>
      <c r="B10" s="48">
        <v>1</v>
      </c>
      <c r="C10" s="20">
        <v>1</v>
      </c>
      <c r="D10" s="20">
        <v>3</v>
      </c>
      <c r="E10" s="20">
        <v>6</v>
      </c>
      <c r="F10" s="20">
        <v>15</v>
      </c>
      <c r="G10" s="49">
        <v>18</v>
      </c>
      <c r="H10" s="20">
        <v>25</v>
      </c>
      <c r="I10" s="20">
        <v>30</v>
      </c>
      <c r="J10" s="21">
        <v>49</v>
      </c>
    </row>
    <row r="11" spans="1:10">
      <c r="A11" s="78" t="s">
        <v>33</v>
      </c>
      <c r="B11" s="48">
        <v>1</v>
      </c>
      <c r="C11" s="20">
        <v>0</v>
      </c>
      <c r="D11" s="20">
        <v>1</v>
      </c>
      <c r="E11" s="20">
        <v>1</v>
      </c>
      <c r="F11" s="20">
        <v>2</v>
      </c>
      <c r="G11" s="49">
        <v>2</v>
      </c>
      <c r="H11" s="20">
        <v>2</v>
      </c>
      <c r="I11" s="20">
        <v>2</v>
      </c>
      <c r="J11" s="21">
        <v>2</v>
      </c>
    </row>
    <row r="12" spans="1:10">
      <c r="A12" s="78" t="s">
        <v>982</v>
      </c>
      <c r="B12" s="48">
        <v>0</v>
      </c>
      <c r="C12" s="20">
        <v>0</v>
      </c>
      <c r="D12" s="20">
        <v>0</v>
      </c>
      <c r="E12" s="20">
        <v>1</v>
      </c>
      <c r="F12" s="20">
        <v>7</v>
      </c>
      <c r="G12" s="49">
        <v>8</v>
      </c>
      <c r="H12" s="20">
        <v>13</v>
      </c>
      <c r="I12" s="20">
        <v>14</v>
      </c>
      <c r="J12" s="21">
        <v>30</v>
      </c>
    </row>
    <row r="13" spans="1:10">
      <c r="A13" s="78" t="s">
        <v>981</v>
      </c>
      <c r="B13" s="50">
        <v>0.1</v>
      </c>
      <c r="C13" s="7">
        <v>0.1</v>
      </c>
      <c r="D13" s="7">
        <v>0.1</v>
      </c>
      <c r="E13" s="7">
        <v>0.2</v>
      </c>
      <c r="F13" s="7">
        <v>0.3</v>
      </c>
      <c r="G13" s="51">
        <v>0.3</v>
      </c>
      <c r="H13" s="7">
        <v>0.4</v>
      </c>
      <c r="I13" s="7">
        <v>0.5</v>
      </c>
      <c r="J13" s="8">
        <v>0.8</v>
      </c>
    </row>
    <row r="14" spans="1:10">
      <c r="A14" s="78" t="s">
        <v>32</v>
      </c>
      <c r="B14" s="48">
        <v>0</v>
      </c>
      <c r="C14" s="20">
        <v>0</v>
      </c>
      <c r="D14" s="20">
        <v>2</v>
      </c>
      <c r="E14" s="20">
        <v>4</v>
      </c>
      <c r="F14" s="20">
        <v>7</v>
      </c>
      <c r="G14" s="49">
        <v>8</v>
      </c>
      <c r="H14" s="20">
        <v>9</v>
      </c>
      <c r="I14" s="20">
        <v>13</v>
      </c>
      <c r="J14" s="21">
        <v>16</v>
      </c>
    </row>
    <row r="15" spans="1:10" ht="18" thickBot="1">
      <c r="A15" s="46" t="s">
        <v>2310</v>
      </c>
      <c r="B15" s="150">
        <v>3</v>
      </c>
      <c r="C15" s="33">
        <v>12</v>
      </c>
      <c r="D15" s="33">
        <v>42</v>
      </c>
      <c r="E15" s="33">
        <v>18</v>
      </c>
      <c r="F15" s="33">
        <v>24</v>
      </c>
      <c r="G15" s="149">
        <v>46</v>
      </c>
      <c r="H15" s="33">
        <v>2</v>
      </c>
      <c r="I15" s="33">
        <v>2</v>
      </c>
      <c r="J15" s="34">
        <v>2</v>
      </c>
    </row>
    <row r="17" spans="1:10" ht="17">
      <c r="A17" s="489" t="s">
        <v>2311</v>
      </c>
      <c r="B17" s="489"/>
      <c r="C17" s="489"/>
      <c r="D17" s="489"/>
      <c r="E17" s="489"/>
      <c r="F17" s="489"/>
      <c r="G17" s="489"/>
      <c r="H17" s="489"/>
      <c r="I17" s="489"/>
      <c r="J17" s="489"/>
    </row>
    <row r="18" spans="1:10">
      <c r="A18" s="501" t="s">
        <v>2312</v>
      </c>
      <c r="B18" s="501"/>
      <c r="C18" s="501"/>
      <c r="D18" s="501"/>
      <c r="E18" s="501"/>
      <c r="F18" s="501"/>
      <c r="G18" s="501"/>
      <c r="H18" s="501"/>
      <c r="I18" s="501"/>
      <c r="J18" s="501"/>
    </row>
    <row r="19" spans="1:10" ht="17">
      <c r="A19" s="489" t="s">
        <v>1449</v>
      </c>
      <c r="B19" s="489"/>
      <c r="C19" s="489"/>
      <c r="D19" s="489"/>
      <c r="E19" s="489"/>
      <c r="F19" s="489"/>
      <c r="G19" s="489"/>
      <c r="H19" s="489"/>
      <c r="I19" s="489"/>
      <c r="J19" s="489"/>
    </row>
    <row r="20" spans="1:10" ht="17">
      <c r="A20" s="489" t="s">
        <v>2313</v>
      </c>
      <c r="B20" s="489"/>
      <c r="C20" s="489"/>
      <c r="D20" s="489"/>
      <c r="E20" s="489"/>
      <c r="F20" s="489"/>
      <c r="G20" s="489"/>
      <c r="H20" s="489"/>
      <c r="I20" s="489"/>
      <c r="J20" s="489"/>
    </row>
    <row r="21" spans="1:10">
      <c r="A21" s="501" t="s">
        <v>2314</v>
      </c>
      <c r="B21" s="501"/>
      <c r="C21" s="501"/>
      <c r="D21" s="501"/>
      <c r="E21" s="501"/>
      <c r="F21" s="501"/>
      <c r="G21" s="501"/>
      <c r="H21" s="501"/>
      <c r="I21" s="501"/>
      <c r="J21" s="501"/>
    </row>
    <row r="22" spans="1:10">
      <c r="A22" s="489" t="s">
        <v>859</v>
      </c>
      <c r="B22" s="489"/>
      <c r="C22" s="489"/>
      <c r="D22" s="489"/>
      <c r="E22" s="489"/>
      <c r="F22" s="489"/>
      <c r="G22" s="489"/>
      <c r="H22" s="489"/>
      <c r="I22" s="489"/>
      <c r="J22" s="489"/>
    </row>
  </sheetData>
  <mergeCells count="6">
    <mergeCell ref="A19:J19"/>
    <mergeCell ref="A20:J20"/>
    <mergeCell ref="A21:J21"/>
    <mergeCell ref="A22:J22"/>
    <mergeCell ref="A17:J17"/>
    <mergeCell ref="A18:J1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F5D5D-8E75-FF49-BA92-E3625C84297F}">
  <sheetPr>
    <tabColor theme="7" tint="0.39997558519241921"/>
  </sheetPr>
  <dimension ref="A1:J8"/>
  <sheetViews>
    <sheetView workbookViewId="0"/>
  </sheetViews>
  <sheetFormatPr baseColWidth="10" defaultRowHeight="16"/>
  <cols>
    <col min="1" max="1" width="75" customWidth="1"/>
  </cols>
  <sheetData>
    <row r="1" spans="1:10">
      <c r="A1" s="1" t="s">
        <v>2315</v>
      </c>
    </row>
    <row r="2" spans="1:10" ht="17" thickBot="1"/>
    <row r="3" spans="1:10">
      <c r="A3" s="153"/>
      <c r="B3" s="154">
        <v>2000</v>
      </c>
      <c r="C3" s="140">
        <v>2005</v>
      </c>
      <c r="D3" s="140">
        <v>2010</v>
      </c>
      <c r="E3" s="140">
        <v>2015</v>
      </c>
      <c r="F3" s="140">
        <v>2020</v>
      </c>
      <c r="G3" s="141">
        <v>2021</v>
      </c>
      <c r="H3" s="140">
        <v>2025</v>
      </c>
      <c r="I3" s="140">
        <v>2030</v>
      </c>
      <c r="J3" s="143">
        <v>2040</v>
      </c>
    </row>
    <row r="4" spans="1:10">
      <c r="A4" s="177" t="s">
        <v>2316</v>
      </c>
      <c r="B4" s="156">
        <v>6.3</v>
      </c>
      <c r="C4" s="157">
        <v>6.6</v>
      </c>
      <c r="D4" s="157">
        <v>6.9</v>
      </c>
      <c r="E4" s="157">
        <v>7.2</v>
      </c>
      <c r="F4" s="157">
        <v>7.5</v>
      </c>
      <c r="G4" s="71">
        <v>7.6</v>
      </c>
      <c r="H4" s="157">
        <v>7.8</v>
      </c>
      <c r="I4" s="190">
        <v>8.1999999999999993</v>
      </c>
      <c r="J4" s="168">
        <v>8.6999999999999993</v>
      </c>
    </row>
    <row r="5" spans="1:10" ht="18" thickBot="1">
      <c r="A5" s="32" t="s">
        <v>2317</v>
      </c>
      <c r="B5" s="150">
        <v>326</v>
      </c>
      <c r="C5" s="33">
        <v>352</v>
      </c>
      <c r="D5" s="33">
        <v>379</v>
      </c>
      <c r="E5" s="33">
        <v>379</v>
      </c>
      <c r="F5" s="33">
        <v>406</v>
      </c>
      <c r="G5" s="149">
        <v>405</v>
      </c>
      <c r="H5" s="33">
        <v>415</v>
      </c>
      <c r="I5" s="33">
        <v>431</v>
      </c>
      <c r="J5" s="34">
        <v>462</v>
      </c>
    </row>
    <row r="7" spans="1:10">
      <c r="A7" s="488" t="s">
        <v>2318</v>
      </c>
      <c r="B7" s="488"/>
      <c r="C7" s="488"/>
      <c r="D7" s="488"/>
      <c r="E7" s="488"/>
      <c r="F7" s="488"/>
      <c r="G7" s="488"/>
      <c r="H7" s="488"/>
      <c r="I7" s="488"/>
      <c r="J7" s="488"/>
    </row>
    <row r="8" spans="1:10">
      <c r="A8" s="61"/>
      <c r="B8" s="61"/>
      <c r="C8" s="61"/>
      <c r="D8" s="61"/>
      <c r="E8" s="61"/>
      <c r="F8" s="61"/>
      <c r="G8" s="61"/>
      <c r="H8" s="61"/>
      <c r="I8" s="61"/>
      <c r="J8" s="61"/>
    </row>
  </sheetData>
  <mergeCells count="1">
    <mergeCell ref="A7:J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9357-9BEC-C741-A8A6-73CD9F361187}">
  <sheetPr>
    <tabColor theme="9" tint="-0.499984740745262"/>
  </sheetPr>
  <dimension ref="A3:Y93"/>
  <sheetViews>
    <sheetView zoomScale="135" zoomScaleNormal="163" workbookViewId="0">
      <selection activeCell="N22" sqref="N22"/>
    </sheetView>
  </sheetViews>
  <sheetFormatPr baseColWidth="10" defaultRowHeight="16"/>
  <cols>
    <col min="2" max="2" width="11.33203125" bestFit="1" customWidth="1"/>
    <col min="12" max="12" width="10.83203125" customWidth="1"/>
    <col min="17" max="17" width="4.83203125" customWidth="1"/>
    <col min="19" max="19" width="40.1640625" bestFit="1" customWidth="1"/>
    <col min="20" max="20" width="8.33203125" bestFit="1" customWidth="1"/>
    <col min="25" max="25" width="45.33203125" customWidth="1"/>
  </cols>
  <sheetData>
    <row r="3" spans="1:25">
      <c r="A3" s="37" t="s">
        <v>1759</v>
      </c>
    </row>
    <row r="4" spans="1:25">
      <c r="B4" s="37"/>
      <c r="O4" s="82" t="s">
        <v>2097</v>
      </c>
      <c r="P4" s="83"/>
      <c r="Q4" s="83"/>
      <c r="R4" s="83"/>
      <c r="S4" s="83"/>
      <c r="T4" s="83"/>
      <c r="U4" s="83"/>
      <c r="V4" s="83"/>
      <c r="W4" s="83"/>
      <c r="X4" s="83"/>
      <c r="Y4" s="84"/>
    </row>
    <row r="5" spans="1:25">
      <c r="C5" s="37"/>
      <c r="D5" s="37"/>
      <c r="E5" s="37"/>
      <c r="F5" s="37"/>
      <c r="G5" s="37"/>
      <c r="H5" s="37"/>
      <c r="I5" s="37"/>
      <c r="J5" s="37"/>
      <c r="K5" s="37"/>
      <c r="L5" s="60"/>
      <c r="O5" s="85">
        <v>1</v>
      </c>
      <c r="P5" s="86" t="s">
        <v>863</v>
      </c>
      <c r="Q5" s="87" t="s">
        <v>1754</v>
      </c>
      <c r="R5" s="87" t="s">
        <v>2098</v>
      </c>
      <c r="S5" s="87"/>
      <c r="T5" s="87"/>
      <c r="U5" s="87"/>
      <c r="V5" s="87"/>
      <c r="W5" s="87"/>
      <c r="X5" s="87"/>
      <c r="Y5" s="88"/>
    </row>
    <row r="6" spans="1:25">
      <c r="C6" s="37"/>
      <c r="D6" s="60"/>
      <c r="E6" s="60"/>
      <c r="F6" s="60"/>
      <c r="G6" s="60"/>
      <c r="H6" s="60"/>
      <c r="I6" s="60"/>
      <c r="J6" s="60"/>
      <c r="K6" s="60"/>
      <c r="L6" s="60"/>
      <c r="O6" s="85"/>
      <c r="P6" s="87"/>
      <c r="Q6" s="87"/>
      <c r="R6" s="87"/>
      <c r="S6" s="87"/>
      <c r="T6" s="87"/>
      <c r="U6" s="87"/>
      <c r="V6" s="87"/>
      <c r="W6" s="87"/>
      <c r="X6" s="87"/>
      <c r="Y6" s="88"/>
    </row>
    <row r="7" spans="1:25">
      <c r="C7" s="37"/>
      <c r="D7" s="60"/>
      <c r="E7" s="60"/>
      <c r="F7" s="60"/>
      <c r="G7" s="60"/>
      <c r="H7" s="60"/>
      <c r="I7" s="60"/>
      <c r="J7" s="60"/>
      <c r="K7" s="60"/>
      <c r="L7" s="60"/>
      <c r="O7" s="85">
        <v>2</v>
      </c>
      <c r="P7" s="86" t="s">
        <v>1</v>
      </c>
      <c r="Q7" s="87" t="s">
        <v>2802</v>
      </c>
      <c r="R7" s="87"/>
      <c r="S7" s="87"/>
      <c r="T7" s="87"/>
      <c r="U7" s="87"/>
      <c r="V7" s="87"/>
      <c r="W7" s="87"/>
      <c r="X7" s="87"/>
      <c r="Y7" s="87"/>
    </row>
    <row r="8" spans="1:25">
      <c r="C8" s="37"/>
      <c r="D8" s="60"/>
      <c r="E8" s="60"/>
      <c r="F8" s="60"/>
      <c r="G8" s="60"/>
      <c r="H8" s="60"/>
      <c r="I8" s="60"/>
      <c r="J8" s="60"/>
      <c r="K8" s="60"/>
      <c r="L8" s="60"/>
      <c r="O8" s="85"/>
      <c r="P8" s="87"/>
      <c r="Q8" s="87"/>
      <c r="R8" s="87"/>
      <c r="S8" s="87"/>
      <c r="T8" s="87"/>
      <c r="U8" s="87"/>
      <c r="V8" s="87"/>
      <c r="W8" s="87"/>
      <c r="X8" s="87"/>
      <c r="Y8" s="87"/>
    </row>
    <row r="9" spans="1:25">
      <c r="C9" s="37"/>
      <c r="D9" s="60"/>
      <c r="E9" s="60"/>
      <c r="F9" s="60"/>
      <c r="G9" s="60"/>
      <c r="H9" s="60"/>
      <c r="I9" s="60"/>
      <c r="J9" s="60"/>
      <c r="K9" s="60"/>
      <c r="L9" s="60"/>
      <c r="O9" s="85"/>
      <c r="P9" s="87"/>
      <c r="Q9" s="87" t="s">
        <v>1754</v>
      </c>
      <c r="R9" s="87" t="s">
        <v>1748</v>
      </c>
      <c r="S9" s="87"/>
      <c r="T9" s="87"/>
      <c r="U9" s="87"/>
      <c r="V9" s="87"/>
      <c r="W9" s="87"/>
      <c r="X9" s="87"/>
      <c r="Y9" s="88"/>
    </row>
    <row r="10" spans="1:25">
      <c r="C10" s="37"/>
      <c r="D10" s="60"/>
      <c r="E10" s="60"/>
      <c r="F10" s="60"/>
      <c r="G10" s="60"/>
      <c r="H10" s="60"/>
      <c r="I10" s="60"/>
      <c r="J10" s="60"/>
      <c r="K10" s="60"/>
      <c r="L10" s="60"/>
      <c r="O10" s="85"/>
      <c r="P10" s="87"/>
      <c r="Q10" s="87"/>
      <c r="R10" s="87"/>
      <c r="S10" s="87" t="s">
        <v>1749</v>
      </c>
      <c r="T10" s="93">
        <f>SUM(T37:T38)</f>
        <v>14</v>
      </c>
      <c r="U10" s="87" t="s">
        <v>912</v>
      </c>
      <c r="V10" s="87"/>
      <c r="W10" s="87"/>
      <c r="X10" s="87"/>
      <c r="Y10" s="88"/>
    </row>
    <row r="11" spans="1:25">
      <c r="C11" s="37"/>
      <c r="D11" s="60"/>
      <c r="E11" s="60"/>
      <c r="F11" s="60"/>
      <c r="G11" s="60"/>
      <c r="H11" s="60"/>
      <c r="I11" s="60"/>
      <c r="J11" s="60"/>
      <c r="K11" s="60"/>
      <c r="O11" s="85"/>
      <c r="P11" s="87"/>
      <c r="Q11" s="87"/>
      <c r="R11" s="87"/>
      <c r="S11" s="87"/>
      <c r="T11" s="89"/>
      <c r="U11" s="87"/>
      <c r="V11" s="87"/>
      <c r="W11" s="87"/>
      <c r="X11" s="87"/>
      <c r="Y11" s="88"/>
    </row>
    <row r="12" spans="1:25">
      <c r="O12" s="85">
        <v>3</v>
      </c>
      <c r="P12" s="86" t="s">
        <v>980</v>
      </c>
      <c r="Q12" s="87" t="s">
        <v>1754</v>
      </c>
      <c r="R12" s="87" t="s">
        <v>2801</v>
      </c>
      <c r="S12" s="87"/>
      <c r="T12" s="87"/>
      <c r="U12" s="87"/>
      <c r="V12" s="87"/>
      <c r="W12" s="87"/>
      <c r="X12" s="87"/>
      <c r="Y12" s="88"/>
    </row>
    <row r="13" spans="1:25">
      <c r="O13" s="85"/>
      <c r="P13" s="87"/>
      <c r="Q13" s="87"/>
      <c r="R13" s="87"/>
      <c r="S13" s="87" t="s">
        <v>1730</v>
      </c>
      <c r="T13" s="87">
        <f>'EB 2019 KEV'!J44</f>
        <v>99</v>
      </c>
      <c r="U13" s="87">
        <f>SUM(T14:T15)</f>
        <v>98</v>
      </c>
      <c r="V13" s="87" t="s">
        <v>912</v>
      </c>
      <c r="W13" s="87"/>
      <c r="X13" s="87"/>
      <c r="Y13" s="88"/>
    </row>
    <row r="14" spans="1:25">
      <c r="L14" s="20"/>
      <c r="O14" s="85"/>
      <c r="P14" s="87"/>
      <c r="Q14" s="87"/>
      <c r="R14" s="87"/>
      <c r="S14" s="87" t="s">
        <v>24</v>
      </c>
      <c r="T14" s="87">
        <v>91</v>
      </c>
      <c r="U14" s="87" t="s">
        <v>912</v>
      </c>
      <c r="V14" s="87" t="s">
        <v>2208</v>
      </c>
      <c r="W14" s="87"/>
      <c r="X14" s="87"/>
      <c r="Y14" s="88"/>
    </row>
    <row r="15" spans="1:25">
      <c r="L15" s="20"/>
      <c r="O15" s="85"/>
      <c r="P15" s="87"/>
      <c r="Q15" s="87"/>
      <c r="R15" s="87"/>
      <c r="S15" s="87" t="s">
        <v>33</v>
      </c>
      <c r="T15" s="87">
        <v>7</v>
      </c>
      <c r="U15" s="87" t="s">
        <v>912</v>
      </c>
      <c r="V15" s="87" t="s">
        <v>2208</v>
      </c>
      <c r="W15" s="87"/>
      <c r="X15" s="87"/>
      <c r="Y15" s="88"/>
    </row>
    <row r="16" spans="1:25">
      <c r="L16" s="20"/>
      <c r="O16" s="85"/>
      <c r="P16" s="87"/>
      <c r="Q16" s="87"/>
      <c r="R16" s="87"/>
      <c r="S16" s="87"/>
      <c r="T16" s="87"/>
      <c r="U16" s="87"/>
      <c r="V16" s="87"/>
      <c r="W16" s="87"/>
      <c r="X16" s="87"/>
      <c r="Y16" s="88"/>
    </row>
    <row r="17" spans="12:25">
      <c r="L17" s="20"/>
      <c r="O17" s="85"/>
      <c r="P17" s="87"/>
      <c r="Q17" s="87"/>
      <c r="R17" s="87"/>
      <c r="S17" s="87"/>
      <c r="T17" s="87"/>
      <c r="U17" s="87"/>
      <c r="V17" s="87"/>
      <c r="W17" s="87"/>
      <c r="X17" s="87"/>
      <c r="Y17" s="88"/>
    </row>
    <row r="18" spans="12:25">
      <c r="L18" s="20"/>
      <c r="O18" s="85">
        <v>4</v>
      </c>
      <c r="P18" s="86" t="s">
        <v>979</v>
      </c>
      <c r="Q18" s="87" t="s">
        <v>1754</v>
      </c>
      <c r="R18" s="87" t="s">
        <v>2800</v>
      </c>
      <c r="S18" s="87"/>
      <c r="T18" s="87"/>
      <c r="U18" s="87"/>
      <c r="V18" s="87"/>
      <c r="W18" s="87"/>
      <c r="X18" s="87"/>
      <c r="Y18" s="88"/>
    </row>
    <row r="19" spans="12:25">
      <c r="L19" s="20"/>
      <c r="O19" s="85"/>
      <c r="P19" s="87"/>
      <c r="Q19" s="87"/>
      <c r="R19" s="87"/>
      <c r="S19" s="87"/>
      <c r="T19" s="87" t="s">
        <v>1732</v>
      </c>
      <c r="U19" s="87"/>
      <c r="V19" s="87"/>
      <c r="W19" s="87"/>
      <c r="X19" s="87"/>
      <c r="Y19" s="88"/>
    </row>
    <row r="20" spans="12:25">
      <c r="O20" s="85"/>
      <c r="P20" s="87"/>
      <c r="Q20" s="87"/>
      <c r="R20" s="87"/>
      <c r="S20" s="87" t="s">
        <v>1731</v>
      </c>
      <c r="T20" s="87">
        <v>8.3000000000000007</v>
      </c>
      <c r="U20" s="87" t="s">
        <v>912</v>
      </c>
      <c r="V20" s="87"/>
      <c r="W20" s="87"/>
      <c r="X20" s="87"/>
      <c r="Y20" s="88"/>
    </row>
    <row r="21" spans="12:25">
      <c r="O21" s="85"/>
      <c r="P21" s="87"/>
      <c r="Q21" s="87"/>
      <c r="R21" s="87"/>
      <c r="S21" s="87" t="s">
        <v>1089</v>
      </c>
      <c r="T21" s="87">
        <v>20.100000000000001</v>
      </c>
      <c r="U21" s="87" t="s">
        <v>912</v>
      </c>
      <c r="V21" s="87"/>
      <c r="W21" s="87"/>
      <c r="X21" s="87"/>
      <c r="Y21" s="88"/>
    </row>
    <row r="22" spans="12:25">
      <c r="O22" s="85"/>
      <c r="P22" s="87"/>
      <c r="Q22" s="87"/>
      <c r="R22" s="87"/>
      <c r="S22" s="87"/>
      <c r="T22" s="87"/>
      <c r="U22" s="87"/>
      <c r="V22" s="87"/>
      <c r="W22" s="87"/>
      <c r="X22" s="87"/>
      <c r="Y22" s="88"/>
    </row>
    <row r="23" spans="12:25">
      <c r="L23" s="20"/>
      <c r="O23" s="85"/>
      <c r="P23" s="87"/>
      <c r="Q23" s="87" t="s">
        <v>1755</v>
      </c>
      <c r="R23" s="87" t="s">
        <v>1736</v>
      </c>
      <c r="S23" s="87"/>
      <c r="T23" s="87"/>
      <c r="U23" s="87"/>
      <c r="V23" s="87"/>
      <c r="W23" s="87"/>
      <c r="X23" s="87"/>
      <c r="Y23" s="88"/>
    </row>
    <row r="24" spans="12:25">
      <c r="L24" s="20"/>
      <c r="O24" s="85"/>
      <c r="P24" s="87"/>
      <c r="Q24" s="87"/>
      <c r="R24" s="87"/>
      <c r="S24" s="87" t="s">
        <v>1735</v>
      </c>
      <c r="T24" s="89">
        <f>'EB 2019 KEV'!I42</f>
        <v>3</v>
      </c>
      <c r="U24" s="87" t="s">
        <v>912</v>
      </c>
      <c r="V24" s="87"/>
      <c r="W24" s="87"/>
      <c r="X24" s="87"/>
      <c r="Y24" s="88"/>
    </row>
    <row r="25" spans="12:25">
      <c r="L25" s="20"/>
      <c r="O25" s="85"/>
      <c r="P25" s="87"/>
      <c r="Q25" s="87"/>
      <c r="R25" s="87"/>
      <c r="S25" s="87"/>
      <c r="T25" s="87"/>
      <c r="U25" s="87"/>
      <c r="V25" s="87"/>
      <c r="W25" s="87"/>
      <c r="X25" s="87"/>
      <c r="Y25" s="88"/>
    </row>
    <row r="26" spans="12:25">
      <c r="L26" s="20"/>
      <c r="O26" s="85">
        <v>5</v>
      </c>
      <c r="P26" s="86" t="s">
        <v>1737</v>
      </c>
      <c r="Q26" s="86"/>
      <c r="R26" s="87"/>
      <c r="S26" s="87"/>
      <c r="T26" s="87"/>
      <c r="U26" s="87"/>
      <c r="V26" s="87"/>
      <c r="W26" s="87"/>
      <c r="X26" s="87"/>
      <c r="Y26" s="88"/>
    </row>
    <row r="27" spans="12:25">
      <c r="L27" s="20"/>
      <c r="O27" s="85"/>
      <c r="P27" s="87"/>
      <c r="Q27" s="87" t="s">
        <v>1754</v>
      </c>
      <c r="R27" s="87" t="s">
        <v>1736</v>
      </c>
      <c r="S27" s="87"/>
      <c r="T27" s="87"/>
      <c r="U27" s="87"/>
      <c r="V27" s="87"/>
      <c r="W27" s="87"/>
      <c r="X27" s="87"/>
      <c r="Y27" s="88"/>
    </row>
    <row r="28" spans="12:25">
      <c r="L28" s="20"/>
      <c r="O28" s="85"/>
      <c r="P28" s="87"/>
      <c r="Q28" s="87"/>
      <c r="R28" s="87"/>
      <c r="S28" s="87" t="s">
        <v>2803</v>
      </c>
      <c r="T28" s="89">
        <f>'EB 2019 KEV'!H42</f>
        <v>2</v>
      </c>
      <c r="U28" s="87" t="s">
        <v>912</v>
      </c>
      <c r="V28" s="87"/>
      <c r="W28" s="87"/>
      <c r="X28" s="87"/>
      <c r="Y28" s="88"/>
    </row>
    <row r="29" spans="12:25">
      <c r="O29" s="85"/>
      <c r="P29" s="87"/>
      <c r="Q29" s="87"/>
      <c r="R29" s="87"/>
      <c r="S29" s="87"/>
      <c r="T29" s="87"/>
      <c r="U29" s="87"/>
      <c r="V29" s="87"/>
      <c r="W29" s="87"/>
      <c r="X29" s="87"/>
      <c r="Y29" s="88"/>
    </row>
    <row r="30" spans="12:25">
      <c r="O30" s="85"/>
      <c r="P30" s="87"/>
      <c r="Q30" s="87" t="s">
        <v>1755</v>
      </c>
      <c r="R30" s="87" t="s">
        <v>1739</v>
      </c>
      <c r="S30" s="87"/>
      <c r="T30" s="87"/>
      <c r="U30" s="87"/>
      <c r="V30" s="87"/>
      <c r="W30" s="87"/>
      <c r="X30" s="87"/>
      <c r="Y30" s="88"/>
    </row>
    <row r="31" spans="12:25">
      <c r="O31" s="85"/>
      <c r="P31" s="87"/>
      <c r="Q31" s="87"/>
      <c r="R31" s="87"/>
      <c r="S31" s="87" t="s">
        <v>1740</v>
      </c>
      <c r="T31" s="89">
        <v>14</v>
      </c>
      <c r="U31" s="87" t="s">
        <v>912</v>
      </c>
      <c r="V31" s="87" t="s">
        <v>1738</v>
      </c>
      <c r="W31" s="87"/>
      <c r="X31" s="87"/>
      <c r="Y31" s="88"/>
    </row>
    <row r="32" spans="12:25">
      <c r="L32" s="20"/>
      <c r="O32" s="85"/>
      <c r="P32" s="87"/>
      <c r="Q32" s="87"/>
      <c r="R32" s="87"/>
      <c r="S32" s="87"/>
      <c r="T32" s="89"/>
      <c r="U32" s="87"/>
      <c r="V32" s="87"/>
      <c r="W32" s="87"/>
      <c r="X32" s="87"/>
      <c r="Y32" s="88"/>
    </row>
    <row r="33" spans="2:25">
      <c r="L33" s="20"/>
      <c r="O33" s="85"/>
      <c r="P33" s="87"/>
      <c r="Q33" s="87" t="s">
        <v>1756</v>
      </c>
      <c r="R33" s="87" t="s">
        <v>1747</v>
      </c>
      <c r="S33" s="87"/>
      <c r="T33" s="89"/>
      <c r="U33" s="87"/>
      <c r="V33" s="87"/>
      <c r="W33" s="87"/>
      <c r="X33" s="87"/>
      <c r="Y33" s="88"/>
    </row>
    <row r="34" spans="2:25">
      <c r="B34" t="s">
        <v>2457</v>
      </c>
      <c r="C34" s="37"/>
      <c r="D34" s="37"/>
      <c r="E34" s="37"/>
      <c r="F34" s="37" t="s">
        <v>24</v>
      </c>
      <c r="G34" s="37" t="s">
        <v>19</v>
      </c>
      <c r="H34" s="37" t="s">
        <v>22</v>
      </c>
      <c r="I34" s="37" t="s">
        <v>26</v>
      </c>
      <c r="J34" s="37" t="s">
        <v>1077</v>
      </c>
      <c r="K34" s="37" t="s">
        <v>33</v>
      </c>
      <c r="L34" s="37" t="s">
        <v>30</v>
      </c>
      <c r="M34" s="37" t="s">
        <v>17</v>
      </c>
      <c r="N34" s="37" t="s">
        <v>1071</v>
      </c>
      <c r="O34" s="85"/>
      <c r="P34" s="87"/>
      <c r="Q34" s="87"/>
      <c r="R34" s="87"/>
      <c r="S34" s="87" t="s">
        <v>1746</v>
      </c>
      <c r="T34" s="89">
        <f>'EB 2019 KEV'!H33</f>
        <v>6</v>
      </c>
      <c r="U34" s="87" t="s">
        <v>912</v>
      </c>
      <c r="V34" s="87"/>
      <c r="W34" s="87"/>
      <c r="X34" s="87"/>
      <c r="Y34" s="88"/>
    </row>
    <row r="35" spans="2:25">
      <c r="C35" s="37"/>
      <c r="D35" s="37"/>
      <c r="E35" s="20"/>
      <c r="F35" s="20"/>
      <c r="G35" s="20"/>
      <c r="H35" s="20"/>
      <c r="I35" s="20"/>
      <c r="J35" s="20"/>
      <c r="K35" s="20"/>
      <c r="L35" s="20"/>
      <c r="O35" s="85"/>
      <c r="P35" s="87"/>
      <c r="Q35" s="87"/>
      <c r="R35" s="87"/>
      <c r="S35" s="87"/>
      <c r="T35" s="87"/>
      <c r="U35" s="87"/>
      <c r="V35" s="87"/>
      <c r="W35" s="87"/>
      <c r="X35" s="87"/>
      <c r="Y35" s="88"/>
    </row>
    <row r="36" spans="2:25">
      <c r="C36" s="37" t="s">
        <v>4</v>
      </c>
      <c r="D36" s="37" t="s">
        <v>1992</v>
      </c>
      <c r="E36" s="20" t="s">
        <v>2524</v>
      </c>
      <c r="F36" s="20">
        <f t="shared" ref="F36:L36" si="0">E57</f>
        <v>270</v>
      </c>
      <c r="G36" s="20">
        <f t="shared" si="0"/>
        <v>0</v>
      </c>
      <c r="H36" s="20">
        <f t="shared" si="0"/>
        <v>2</v>
      </c>
      <c r="I36" s="20">
        <f t="shared" si="0"/>
        <v>84</v>
      </c>
      <c r="J36" s="20">
        <f t="shared" si="0"/>
        <v>0</v>
      </c>
      <c r="K36" s="20">
        <f t="shared" si="0"/>
        <v>16</v>
      </c>
      <c r="L36" s="20">
        <f t="shared" si="0"/>
        <v>13</v>
      </c>
      <c r="M36" s="20">
        <f>SUM(F36:L36)</f>
        <v>385</v>
      </c>
      <c r="N36" t="s">
        <v>912</v>
      </c>
      <c r="O36" s="85"/>
      <c r="P36" s="87"/>
      <c r="Q36" s="87" t="s">
        <v>1757</v>
      </c>
      <c r="R36" s="87" t="s">
        <v>1748</v>
      </c>
      <c r="S36" s="87"/>
      <c r="T36" s="87"/>
      <c r="U36" s="87"/>
      <c r="V36" s="87"/>
      <c r="W36" s="87"/>
      <c r="X36" s="87"/>
      <c r="Y36" s="88"/>
    </row>
    <row r="37" spans="2:25">
      <c r="C37" s="37"/>
      <c r="D37" s="37"/>
      <c r="E37" t="s">
        <v>2525</v>
      </c>
      <c r="F37" s="20">
        <f t="shared" ref="F37:L37" si="1">E66</f>
        <v>285.20602999999898</v>
      </c>
      <c r="G37" s="20">
        <f t="shared" si="1"/>
        <v>2.001E-2</v>
      </c>
      <c r="H37" s="20">
        <f t="shared" si="1"/>
        <v>1.56816</v>
      </c>
      <c r="I37" s="20">
        <f t="shared" si="1"/>
        <v>81.669899999999998</v>
      </c>
      <c r="J37" s="20">
        <f t="shared" si="1"/>
        <v>0</v>
      </c>
      <c r="K37" s="20">
        <f t="shared" si="1"/>
        <v>18.36448</v>
      </c>
      <c r="L37" s="20">
        <f t="shared" si="1"/>
        <v>12.07569</v>
      </c>
      <c r="M37" s="20">
        <f t="shared" ref="M37:M45" si="2">SUM(F37:L37)</f>
        <v>398.90426999999897</v>
      </c>
      <c r="N37" t="s">
        <v>912</v>
      </c>
      <c r="O37" s="85"/>
      <c r="P37" s="87"/>
      <c r="Q37" s="87"/>
      <c r="R37" s="87"/>
      <c r="S37" s="87" t="s">
        <v>1749</v>
      </c>
      <c r="T37" s="93">
        <v>8</v>
      </c>
      <c r="U37" s="87" t="s">
        <v>912</v>
      </c>
      <c r="V37" s="87" t="s">
        <v>1827</v>
      </c>
      <c r="W37" s="87"/>
      <c r="X37" s="87"/>
      <c r="Y37" s="88"/>
    </row>
    <row r="38" spans="2:25">
      <c r="C38" s="37" t="s">
        <v>944</v>
      </c>
      <c r="D38" s="37" t="s">
        <v>1992</v>
      </c>
      <c r="E38" s="20" t="s">
        <v>2524</v>
      </c>
      <c r="F38" s="20">
        <f t="shared" ref="F38:L38" si="3">E58</f>
        <v>119</v>
      </c>
      <c r="G38" s="20">
        <f t="shared" si="3"/>
        <v>0</v>
      </c>
      <c r="H38" s="20">
        <f t="shared" si="3"/>
        <v>4</v>
      </c>
      <c r="I38" s="20">
        <f t="shared" si="3"/>
        <v>108</v>
      </c>
      <c r="J38" s="20">
        <f t="shared" si="3"/>
        <v>0</v>
      </c>
      <c r="K38" s="20">
        <f t="shared" si="3"/>
        <v>14</v>
      </c>
      <c r="L38" s="20">
        <f t="shared" si="3"/>
        <v>8</v>
      </c>
      <c r="M38" s="20">
        <f t="shared" si="2"/>
        <v>253</v>
      </c>
      <c r="N38" t="s">
        <v>912</v>
      </c>
      <c r="O38" s="85"/>
      <c r="P38" s="86"/>
      <c r="Q38" s="86"/>
      <c r="R38" s="87"/>
      <c r="S38" s="87" t="s">
        <v>1828</v>
      </c>
      <c r="T38" s="89">
        <f>14-T37</f>
        <v>6</v>
      </c>
      <c r="U38" s="87" t="s">
        <v>912</v>
      </c>
      <c r="V38" s="87"/>
      <c r="W38" s="87"/>
      <c r="X38" s="87"/>
      <c r="Y38" s="88"/>
    </row>
    <row r="39" spans="2:25">
      <c r="C39" s="37"/>
      <c r="D39" s="37"/>
      <c r="E39" t="s">
        <v>2525</v>
      </c>
      <c r="F39" s="20">
        <f t="shared" ref="F39:L39" si="4">E67</f>
        <v>126.38964999999899</v>
      </c>
      <c r="G39" s="20">
        <f t="shared" si="4"/>
        <v>3.9980000000000002E-2</v>
      </c>
      <c r="H39" s="20">
        <f t="shared" si="4"/>
        <v>6.6519899999999996</v>
      </c>
      <c r="I39" s="20">
        <f t="shared" si="4"/>
        <v>101.04002738503077</v>
      </c>
      <c r="J39" s="20">
        <f t="shared" si="4"/>
        <v>0</v>
      </c>
      <c r="K39" s="20">
        <f t="shared" si="4"/>
        <v>0.59189000000000003</v>
      </c>
      <c r="L39" s="20">
        <f t="shared" si="4"/>
        <v>7.8233387499999898</v>
      </c>
      <c r="M39" s="20">
        <f t="shared" si="2"/>
        <v>242.53687613502973</v>
      </c>
      <c r="N39" t="s">
        <v>912</v>
      </c>
      <c r="O39" s="85"/>
      <c r="P39" s="87"/>
      <c r="Q39" s="87" t="s">
        <v>1758</v>
      </c>
      <c r="R39" s="87" t="s">
        <v>1753</v>
      </c>
      <c r="S39" s="87"/>
      <c r="T39" s="89"/>
      <c r="U39" s="87"/>
      <c r="V39" s="87"/>
      <c r="W39" s="87"/>
      <c r="X39" s="87"/>
      <c r="Y39" s="88"/>
    </row>
    <row r="40" spans="2:25">
      <c r="C40" s="37" t="s">
        <v>979</v>
      </c>
      <c r="D40" s="37" t="s">
        <v>1992</v>
      </c>
      <c r="E40" s="20" t="s">
        <v>2524</v>
      </c>
      <c r="F40" s="20">
        <f t="shared" ref="F40:L40" si="5">E59</f>
        <v>3</v>
      </c>
      <c r="G40" s="20">
        <f t="shared" si="5"/>
        <v>0</v>
      </c>
      <c r="H40" s="20">
        <f t="shared" si="5"/>
        <v>472.59999999999997</v>
      </c>
      <c r="I40" s="20">
        <f t="shared" si="5"/>
        <v>9</v>
      </c>
      <c r="J40" s="20">
        <f t="shared" si="5"/>
        <v>0</v>
      </c>
      <c r="K40" s="20">
        <f t="shared" si="5"/>
        <v>28.400000000000002</v>
      </c>
      <c r="L40" s="20">
        <f t="shared" si="5"/>
        <v>0</v>
      </c>
      <c r="M40" s="20">
        <f t="shared" si="2"/>
        <v>513</v>
      </c>
      <c r="N40" t="s">
        <v>912</v>
      </c>
      <c r="O40" s="85"/>
      <c r="P40" s="87"/>
      <c r="Q40" s="87"/>
      <c r="R40" s="87"/>
      <c r="S40" s="87" t="s">
        <v>1750</v>
      </c>
      <c r="T40" s="93">
        <f>'Datadump ETM 2019'!BT70/1000000000</f>
        <v>8.1903426149692198</v>
      </c>
      <c r="U40" s="87"/>
      <c r="V40" s="87" t="s">
        <v>1752</v>
      </c>
      <c r="W40" s="93">
        <f>T40-T41</f>
        <v>4.1903426149692198</v>
      </c>
      <c r="X40" s="87"/>
      <c r="Y40" s="88"/>
    </row>
    <row r="41" spans="2:25">
      <c r="C41" s="37"/>
      <c r="D41" s="37"/>
      <c r="E41" t="s">
        <v>2525</v>
      </c>
      <c r="F41" s="20">
        <f t="shared" ref="F41:L41" si="6">E68</f>
        <v>1.52416</v>
      </c>
      <c r="G41" s="20">
        <f t="shared" si="6"/>
        <v>0</v>
      </c>
      <c r="H41" s="20">
        <f t="shared" si="6"/>
        <v>416.64580000000001</v>
      </c>
      <c r="I41" s="20">
        <f t="shared" si="6"/>
        <v>6.3083299999999998</v>
      </c>
      <c r="J41" s="20">
        <f t="shared" si="6"/>
        <v>0</v>
      </c>
      <c r="K41" s="20">
        <f t="shared" si="6"/>
        <v>12.452</v>
      </c>
      <c r="L41" s="20">
        <f t="shared" si="6"/>
        <v>0</v>
      </c>
      <c r="M41" s="20">
        <f t="shared" si="2"/>
        <v>436.93029000000001</v>
      </c>
      <c r="N41" t="s">
        <v>912</v>
      </c>
      <c r="O41" s="85"/>
      <c r="P41" s="87"/>
      <c r="Q41" s="87"/>
      <c r="R41" s="87"/>
      <c r="S41" s="87" t="s">
        <v>1751</v>
      </c>
      <c r="T41" s="89">
        <f>'EB 2019 KEV'!H27</f>
        <v>4</v>
      </c>
      <c r="U41" s="87"/>
      <c r="V41" s="87"/>
      <c r="W41" s="87"/>
      <c r="X41" s="87"/>
      <c r="Y41" s="88"/>
    </row>
    <row r="42" spans="2:25">
      <c r="C42" s="37" t="s">
        <v>1</v>
      </c>
      <c r="D42" s="37" t="s">
        <v>1992</v>
      </c>
      <c r="E42" s="20" t="s">
        <v>2524</v>
      </c>
      <c r="F42" s="20">
        <f>E56</f>
        <v>650.59999999999991</v>
      </c>
      <c r="G42" s="20">
        <f>F56</f>
        <v>14.5</v>
      </c>
      <c r="H42" s="20">
        <f t="shared" ref="H42:L42" si="7">G56</f>
        <v>686.56481757577455</v>
      </c>
      <c r="I42" s="20">
        <f t="shared" si="7"/>
        <v>389.3</v>
      </c>
      <c r="J42" s="20">
        <f t="shared" si="7"/>
        <v>0</v>
      </c>
      <c r="K42" s="20">
        <f t="shared" si="7"/>
        <v>67</v>
      </c>
      <c r="L42" s="20">
        <f t="shared" si="7"/>
        <v>185.3</v>
      </c>
      <c r="M42" s="20">
        <f t="shared" si="2"/>
        <v>1993.2648175757745</v>
      </c>
      <c r="N42" t="s">
        <v>912</v>
      </c>
      <c r="O42" s="85"/>
      <c r="P42" s="86" t="s">
        <v>4</v>
      </c>
      <c r="Q42" s="86"/>
      <c r="R42" s="87"/>
      <c r="S42" s="87"/>
      <c r="T42" s="89"/>
      <c r="U42" s="87"/>
      <c r="V42" s="87"/>
      <c r="W42" s="87"/>
      <c r="X42" s="87"/>
      <c r="Y42" s="88"/>
    </row>
    <row r="43" spans="2:25">
      <c r="C43" s="37"/>
      <c r="D43" s="37"/>
      <c r="E43" t="s">
        <v>2525</v>
      </c>
      <c r="F43" s="20">
        <f>E65</f>
        <v>726.47316874566854</v>
      </c>
      <c r="G43" s="20">
        <f t="shared" ref="G43:L43" si="8">F65</f>
        <v>30.427143474000101</v>
      </c>
      <c r="H43" s="20">
        <f t="shared" si="8"/>
        <v>649.98012095704996</v>
      </c>
      <c r="I43" s="20">
        <f t="shared" si="8"/>
        <v>368.63340171703055</v>
      </c>
      <c r="J43" s="20">
        <f t="shared" si="8"/>
        <v>0</v>
      </c>
      <c r="K43" s="20">
        <f t="shared" si="8"/>
        <v>37.145761131818297</v>
      </c>
      <c r="L43" s="20">
        <f t="shared" si="8"/>
        <v>137.58943615478179</v>
      </c>
      <c r="M43" s="20">
        <f t="shared" si="2"/>
        <v>1950.2490321803496</v>
      </c>
      <c r="N43" t="s">
        <v>912</v>
      </c>
      <c r="O43" s="85"/>
      <c r="P43" s="87"/>
      <c r="Q43" s="87" t="s">
        <v>1754</v>
      </c>
      <c r="R43" s="87" t="s">
        <v>1747</v>
      </c>
      <c r="S43" s="87"/>
      <c r="T43" s="89"/>
      <c r="U43" s="87"/>
      <c r="V43" s="87"/>
      <c r="W43" s="87"/>
      <c r="X43" s="87"/>
      <c r="Y43" s="88"/>
    </row>
    <row r="44" spans="2:25">
      <c r="C44" s="37" t="s">
        <v>980</v>
      </c>
      <c r="D44" s="37" t="s">
        <v>1992</v>
      </c>
      <c r="E44" s="20" t="s">
        <v>2524</v>
      </c>
      <c r="F44" s="20">
        <f t="shared" ref="F44:L44" si="9">E61</f>
        <v>39</v>
      </c>
      <c r="G44" s="20">
        <f t="shared" si="9"/>
        <v>0</v>
      </c>
      <c r="H44" s="20">
        <f t="shared" si="9"/>
        <v>1</v>
      </c>
      <c r="I44" s="20">
        <f t="shared" si="9"/>
        <v>42</v>
      </c>
      <c r="J44" s="20">
        <f t="shared" si="9"/>
        <v>0</v>
      </c>
      <c r="K44" s="20">
        <f t="shared" si="9"/>
        <v>5</v>
      </c>
      <c r="L44" s="20">
        <f t="shared" si="9"/>
        <v>57</v>
      </c>
      <c r="M44" s="20">
        <f t="shared" si="2"/>
        <v>144</v>
      </c>
      <c r="N44" t="s">
        <v>912</v>
      </c>
      <c r="O44" s="85"/>
      <c r="P44" s="87"/>
      <c r="Q44" s="87"/>
      <c r="R44" s="87"/>
      <c r="S44" s="87" t="s">
        <v>1746</v>
      </c>
      <c r="T44" s="89">
        <f>'EB 2019 KEV'!G33</f>
        <v>5</v>
      </c>
      <c r="U44" s="87" t="s">
        <v>912</v>
      </c>
      <c r="V44" s="87"/>
      <c r="W44" s="87"/>
      <c r="X44" s="87"/>
      <c r="Y44" s="88"/>
    </row>
    <row r="45" spans="2:25">
      <c r="C45" s="37"/>
      <c r="D45" s="37"/>
      <c r="E45" t="s">
        <v>2525</v>
      </c>
      <c r="F45" s="20">
        <f t="shared" ref="F45:L45" si="10">E70</f>
        <v>49.687461888019897</v>
      </c>
      <c r="G45" s="20">
        <f t="shared" si="10"/>
        <v>0</v>
      </c>
      <c r="H45" s="20">
        <f t="shared" si="10"/>
        <v>17.336789999999901</v>
      </c>
      <c r="I45" s="20">
        <f t="shared" si="10"/>
        <v>30.889959999999999</v>
      </c>
      <c r="J45" s="20">
        <f t="shared" si="10"/>
        <v>0</v>
      </c>
      <c r="K45" s="20">
        <f t="shared" si="10"/>
        <v>2.4715099999999999</v>
      </c>
      <c r="L45" s="20">
        <f t="shared" si="10"/>
        <v>42.081907300781999</v>
      </c>
      <c r="M45" s="20">
        <f t="shared" si="2"/>
        <v>142.46762918880179</v>
      </c>
      <c r="N45" t="s">
        <v>912</v>
      </c>
      <c r="O45" s="85"/>
      <c r="P45" s="87"/>
      <c r="Q45" s="87"/>
      <c r="R45" s="87"/>
      <c r="S45" s="87"/>
      <c r="T45" s="89"/>
      <c r="U45" s="87"/>
      <c r="V45" s="87"/>
      <c r="W45" s="87"/>
      <c r="X45" s="87"/>
      <c r="Y45" s="88"/>
    </row>
    <row r="46" spans="2:25">
      <c r="C46" s="37"/>
      <c r="D46" s="37"/>
      <c r="E46" s="20"/>
      <c r="F46" s="20"/>
      <c r="G46" s="20"/>
      <c r="H46" s="20"/>
      <c r="I46" s="20"/>
      <c r="J46" s="20"/>
      <c r="K46" s="20"/>
      <c r="L46" s="20"/>
      <c r="O46" s="90"/>
      <c r="P46" s="91"/>
      <c r="Q46" s="91"/>
      <c r="R46" s="91"/>
      <c r="S46" s="91"/>
      <c r="T46" s="91"/>
      <c r="U46" s="91"/>
      <c r="V46" s="91"/>
      <c r="W46" s="91"/>
      <c r="X46" s="91"/>
      <c r="Y46" s="92"/>
    </row>
    <row r="47" spans="2:25">
      <c r="C47" s="37"/>
      <c r="D47" s="37"/>
      <c r="F47" s="20"/>
      <c r="G47" s="20"/>
      <c r="H47" s="20"/>
      <c r="I47" s="20"/>
      <c r="J47" s="20"/>
      <c r="K47" s="20"/>
      <c r="L47" s="20"/>
    </row>
    <row r="48" spans="2:25">
      <c r="M48" s="20"/>
    </row>
    <row r="51" spans="2:15">
      <c r="O51" t="s">
        <v>2099</v>
      </c>
    </row>
    <row r="55" spans="2:15">
      <c r="B55" s="37" t="s">
        <v>2705</v>
      </c>
      <c r="C55" s="37"/>
      <c r="D55" s="37" t="s">
        <v>17</v>
      </c>
      <c r="E55" s="37" t="s">
        <v>24</v>
      </c>
      <c r="F55" s="37" t="s">
        <v>19</v>
      </c>
      <c r="G55" s="37" t="s">
        <v>22</v>
      </c>
      <c r="H55" s="37" t="s">
        <v>26</v>
      </c>
      <c r="I55" s="37" t="s">
        <v>1077</v>
      </c>
      <c r="J55" s="37" t="s">
        <v>33</v>
      </c>
      <c r="K55" s="37" t="s">
        <v>30</v>
      </c>
    </row>
    <row r="56" spans="2:15">
      <c r="C56" s="37" t="s">
        <v>17</v>
      </c>
      <c r="D56" s="20">
        <f t="shared" ref="D56:K56" si="11">SUM(D57:D61)</f>
        <v>1993.2648175757747</v>
      </c>
      <c r="E56" s="20">
        <f t="shared" si="11"/>
        <v>650.59999999999991</v>
      </c>
      <c r="F56" s="20">
        <f t="shared" si="11"/>
        <v>14.5</v>
      </c>
      <c r="G56" s="20">
        <f t="shared" si="11"/>
        <v>686.56481757577455</v>
      </c>
      <c r="H56" s="20">
        <f t="shared" si="11"/>
        <v>389.3</v>
      </c>
      <c r="I56" s="20">
        <f t="shared" si="11"/>
        <v>0</v>
      </c>
      <c r="J56" s="20">
        <f t="shared" si="11"/>
        <v>67</v>
      </c>
      <c r="K56" s="20">
        <f t="shared" si="11"/>
        <v>185.3</v>
      </c>
    </row>
    <row r="57" spans="2:15">
      <c r="B57" s="80"/>
      <c r="C57" s="37" t="s">
        <v>4</v>
      </c>
      <c r="D57" s="20">
        <f>SUM(E57:K57)</f>
        <v>385</v>
      </c>
      <c r="E57" s="20">
        <f>'EB 2019 KEV'!G22</f>
        <v>270</v>
      </c>
      <c r="F57" s="20">
        <f>'EB 2019 KEV'!G16</f>
        <v>0</v>
      </c>
      <c r="G57" s="20">
        <f>'EB 2019 KEV'!G19</f>
        <v>2</v>
      </c>
      <c r="H57" s="20">
        <f>'EB 2019 KEV'!G25</f>
        <v>84</v>
      </c>
      <c r="I57" s="20">
        <f>'EB 2019 KEV'!G23</f>
        <v>0</v>
      </c>
      <c r="J57" s="20">
        <f>'EB 2019 KEV'!G35</f>
        <v>16</v>
      </c>
      <c r="K57" s="20">
        <f>'EB 2019 KEV'!G30-T44</f>
        <v>13</v>
      </c>
    </row>
    <row r="58" spans="2:15">
      <c r="B58" s="80"/>
      <c r="C58" s="37" t="s">
        <v>944</v>
      </c>
      <c r="D58" s="20">
        <f>SUM(E58:K58)</f>
        <v>253</v>
      </c>
      <c r="E58" s="20">
        <f>'EB 2019 KEV'!H22</f>
        <v>119</v>
      </c>
      <c r="F58" s="20">
        <f>'EB 2019 KEV'!H16</f>
        <v>0</v>
      </c>
      <c r="G58" s="20">
        <f>'EB 2019 KEV'!H19-T28</f>
        <v>4</v>
      </c>
      <c r="H58" s="20">
        <f>'EB 2019 KEV'!H25-T37-T38</f>
        <v>108</v>
      </c>
      <c r="I58" s="20">
        <f>'EB 2019 KEV'!H23</f>
        <v>0</v>
      </c>
      <c r="J58" s="20">
        <f>T31</f>
        <v>14</v>
      </c>
      <c r="K58" s="20">
        <f>'EB 2019 KEV'!H30-T34</f>
        <v>8</v>
      </c>
    </row>
    <row r="59" spans="2:15">
      <c r="B59" s="80"/>
      <c r="C59" s="37" t="s">
        <v>979</v>
      </c>
      <c r="D59" s="20">
        <f>SUM(E59:K59)</f>
        <v>513</v>
      </c>
      <c r="E59" s="20">
        <f>'EB 2019 KEV'!I22</f>
        <v>3</v>
      </c>
      <c r="F59" s="20">
        <f>'EB 2019 KEV'!I16</f>
        <v>0</v>
      </c>
      <c r="G59" s="20">
        <f>'EB 2019 KEV'!I19-T20-T21-T24</f>
        <v>472.59999999999997</v>
      </c>
      <c r="H59" s="20">
        <f>'EB 2019 KEV'!I25</f>
        <v>9</v>
      </c>
      <c r="I59" s="20">
        <f>'EB 2019 KEV'!I23</f>
        <v>0</v>
      </c>
      <c r="J59" s="20">
        <f>T21+T20</f>
        <v>28.400000000000002</v>
      </c>
      <c r="K59" s="20">
        <f>'EB 2019 KEV'!I30</f>
        <v>0</v>
      </c>
    </row>
    <row r="60" spans="2:15">
      <c r="B60" s="80"/>
      <c r="C60" s="37" t="s">
        <v>1</v>
      </c>
      <c r="D60" s="20">
        <f>SUM(E60:K60)</f>
        <v>698.26481757577471</v>
      </c>
      <c r="E60" s="20">
        <f>SUM('Overzicht - 2019 (industrie)'!C9:J9)</f>
        <v>219.59999999999997</v>
      </c>
      <c r="F60" s="20">
        <f>SUM('Overzicht - 2019 (industrie)'!C6:J8)</f>
        <v>14.5</v>
      </c>
      <c r="G60" s="20">
        <f>SUM('Overzicht - 2019 (industrie)'!C11:J11)</f>
        <v>206.96481757577459</v>
      </c>
      <c r="H60" s="20">
        <f>SUM('Overzicht - 2019 (industrie)'!C14:J14)</f>
        <v>146.30000000000001</v>
      </c>
      <c r="I60" s="20">
        <f>SUM('Overzicht - 2019 (industrie)'!C13:J13)</f>
        <v>0</v>
      </c>
      <c r="J60" s="20">
        <f>SUM('Overzicht - 2019 (industrie)'!C10:J10)</f>
        <v>3.5999999999999996</v>
      </c>
      <c r="K60" s="20">
        <f>SUM('Overzicht - 2019 (industrie)'!C12:J12)</f>
        <v>107.30000000000001</v>
      </c>
    </row>
    <row r="61" spans="2:15">
      <c r="B61" s="80"/>
      <c r="C61" s="37" t="s">
        <v>980</v>
      </c>
      <c r="D61" s="20">
        <f>SUM(E61:K61)</f>
        <v>144</v>
      </c>
      <c r="E61" s="20">
        <f>'EB 2019 KEV'!J22-T14</f>
        <v>39</v>
      </c>
      <c r="F61" s="20">
        <f>'EB 2019 KEV'!J16</f>
        <v>0</v>
      </c>
      <c r="G61" s="20">
        <f>'EB 2019 KEV'!J19</f>
        <v>1</v>
      </c>
      <c r="H61" s="20">
        <f>'EB 2019 KEV'!J25+'EB 2019 KEV'!J45</f>
        <v>42</v>
      </c>
      <c r="I61" s="20">
        <f>'EB 2019 KEV'!J23</f>
        <v>0</v>
      </c>
      <c r="J61" s="20">
        <f>'EB 2019 KEV'!J35-T15</f>
        <v>5</v>
      </c>
      <c r="K61" s="20">
        <f>'EB 2019 KEV'!J30+'EB 2019 KEV'!J46</f>
        <v>57</v>
      </c>
    </row>
    <row r="64" spans="2:15">
      <c r="B64" s="37" t="s">
        <v>1727</v>
      </c>
      <c r="C64" s="37"/>
      <c r="D64" s="37" t="s">
        <v>17</v>
      </c>
      <c r="E64" s="37" t="s">
        <v>24</v>
      </c>
      <c r="F64" s="37" t="s">
        <v>19</v>
      </c>
      <c r="G64" s="37" t="s">
        <v>22</v>
      </c>
      <c r="H64" s="37" t="s">
        <v>26</v>
      </c>
      <c r="I64" s="37" t="s">
        <v>1077</v>
      </c>
      <c r="J64" s="37" t="s">
        <v>33</v>
      </c>
      <c r="K64" s="37" t="s">
        <v>30</v>
      </c>
    </row>
    <row r="65" spans="2:11">
      <c r="C65" s="37" t="s">
        <v>17</v>
      </c>
      <c r="D65" s="20">
        <f>SUM(D66:D70)</f>
        <v>1950.2490321803493</v>
      </c>
      <c r="E65" s="20">
        <f t="shared" ref="E65:K65" si="12">SUM(E66:E70)</f>
        <v>726.47316874566854</v>
      </c>
      <c r="F65" s="20">
        <f t="shared" si="12"/>
        <v>30.427143474000101</v>
      </c>
      <c r="G65" s="20">
        <f t="shared" si="12"/>
        <v>649.98012095704996</v>
      </c>
      <c r="H65" s="20">
        <f t="shared" si="12"/>
        <v>368.63340171703055</v>
      </c>
      <c r="I65" s="20">
        <f t="shared" si="12"/>
        <v>0</v>
      </c>
      <c r="J65" s="20">
        <f t="shared" si="12"/>
        <v>37.145761131818297</v>
      </c>
      <c r="K65" s="20">
        <f t="shared" si="12"/>
        <v>137.58943615478179</v>
      </c>
    </row>
    <row r="66" spans="2:11">
      <c r="C66" s="37" t="s">
        <v>4</v>
      </c>
      <c r="D66" s="20">
        <f>SUM(E66:K66)</f>
        <v>398.90426999999897</v>
      </c>
      <c r="E66" s="20">
        <f>queries!B21</f>
        <v>285.20602999999898</v>
      </c>
      <c r="F66" s="7">
        <f>queries!B9</f>
        <v>2.001E-2</v>
      </c>
      <c r="G66" s="20">
        <f>queries!B33</f>
        <v>1.56816</v>
      </c>
      <c r="H66" s="20">
        <f>queries!B17</f>
        <v>81.669899999999998</v>
      </c>
      <c r="I66" s="20">
        <f>queries!B52</f>
        <v>0</v>
      </c>
      <c r="J66" s="20">
        <f>queries!B3</f>
        <v>18.36448</v>
      </c>
      <c r="K66" s="20">
        <f>queries!B28</f>
        <v>12.07569</v>
      </c>
    </row>
    <row r="67" spans="2:11">
      <c r="C67" s="37" t="s">
        <v>944</v>
      </c>
      <c r="D67" s="20">
        <f>SUM(E67:K67)</f>
        <v>242.53687613502973</v>
      </c>
      <c r="E67" s="20">
        <f>queries!B25</f>
        <v>126.38964999999899</v>
      </c>
      <c r="F67" s="20">
        <f>queries!B13</f>
        <v>3.9980000000000002E-2</v>
      </c>
      <c r="G67" s="20">
        <f>queries!B37</f>
        <v>6.6519899999999996</v>
      </c>
      <c r="H67" s="20">
        <f>queries!B14-W40</f>
        <v>101.04002738503077</v>
      </c>
      <c r="I67" s="20">
        <f>queries!B51</f>
        <v>0</v>
      </c>
      <c r="J67" s="20">
        <f>queries!B4</f>
        <v>0.59189000000000003</v>
      </c>
      <c r="K67" s="20">
        <f>queries!B31</f>
        <v>7.8233387499999898</v>
      </c>
    </row>
    <row r="68" spans="2:11">
      <c r="C68" s="37" t="s">
        <v>979</v>
      </c>
      <c r="D68" s="20">
        <f>SUM(E68:K68)</f>
        <v>436.93029000000001</v>
      </c>
      <c r="E68" s="20">
        <f>queries!B22</f>
        <v>1.52416</v>
      </c>
      <c r="F68" s="20">
        <f>queries!B10</f>
        <v>0</v>
      </c>
      <c r="G68" s="20">
        <f>queries!B34</f>
        <v>416.64580000000001</v>
      </c>
      <c r="H68" s="20">
        <f>queries!B19</f>
        <v>6.3083299999999998</v>
      </c>
      <c r="I68" s="20">
        <f>queries!B55</f>
        <v>0</v>
      </c>
      <c r="J68" s="20">
        <f>queries!B5</f>
        <v>12.452</v>
      </c>
      <c r="K68" s="20">
        <f>queries!B30</f>
        <v>0</v>
      </c>
    </row>
    <row r="69" spans="2:11">
      <c r="C69" s="37" t="s">
        <v>1</v>
      </c>
      <c r="D69" s="20">
        <f>SUM(E69:K69)</f>
        <v>729.40996685651874</v>
      </c>
      <c r="E69" s="20">
        <f>SUM('Overzicht - 2019 (industrie)'!C46:J46)</f>
        <v>263.66586685765071</v>
      </c>
      <c r="F69" s="20">
        <f>SUM('Overzicht - 2019 (industrie)'!C43:J45)</f>
        <v>30.367153474000101</v>
      </c>
      <c r="G69" s="20">
        <f>SUM('Overzicht - 2019 (industrie)'!C48:J48)</f>
        <v>207.77738095704996</v>
      </c>
      <c r="H69" s="20">
        <f>SUM('Overzicht - 2019 (industrie)'!C51:J51)</f>
        <v>148.72518433199977</v>
      </c>
      <c r="I69">
        <f>SUM('Overzicht - 2019 (industrie)'!C50:J50)</f>
        <v>0</v>
      </c>
      <c r="J69" s="20">
        <f>SUM('Overzicht - 2019 (industrie)'!C47:J47)</f>
        <v>3.2658811318182996</v>
      </c>
      <c r="K69" s="20">
        <f>SUM('Overzicht - 2019 (industrie)'!C49:J49)</f>
        <v>75.608500103999816</v>
      </c>
    </row>
    <row r="70" spans="2:11">
      <c r="C70" s="37" t="s">
        <v>980</v>
      </c>
      <c r="D70" s="20">
        <f>SUM(E70:K70)</f>
        <v>142.46762918880179</v>
      </c>
      <c r="E70" s="20">
        <f>queries!B23</f>
        <v>49.687461888019897</v>
      </c>
      <c r="F70" s="20">
        <f>queries!B11</f>
        <v>0</v>
      </c>
      <c r="G70" s="20">
        <f>queries!B35</f>
        <v>17.336789999999901</v>
      </c>
      <c r="H70" s="20">
        <f>queries!B16</f>
        <v>30.889959999999999</v>
      </c>
      <c r="I70" s="20">
        <f>queries!B50</f>
        <v>0</v>
      </c>
      <c r="J70" s="20">
        <f>queries!B7</f>
        <v>2.4715099999999999</v>
      </c>
      <c r="K70" s="20">
        <f>queries!B27</f>
        <v>42.081907300781999</v>
      </c>
    </row>
    <row r="77" spans="2:11">
      <c r="B77" s="37" t="s">
        <v>989</v>
      </c>
      <c r="D77" s="37" t="s">
        <v>17</v>
      </c>
      <c r="E77" s="37" t="s">
        <v>24</v>
      </c>
      <c r="F77" s="37" t="s">
        <v>19</v>
      </c>
      <c r="G77" s="37" t="s">
        <v>22</v>
      </c>
      <c r="H77" s="37" t="s">
        <v>26</v>
      </c>
      <c r="I77" s="37" t="s">
        <v>1077</v>
      </c>
      <c r="J77" s="37" t="s">
        <v>33</v>
      </c>
      <c r="K77" s="37" t="s">
        <v>30</v>
      </c>
    </row>
    <row r="78" spans="2:11">
      <c r="C78" s="37" t="s">
        <v>17</v>
      </c>
      <c r="D78" s="60">
        <f t="shared" ref="D78:K83" si="13">IFERROR(D87/D56,0)</f>
        <v>-2.1580567226256238E-2</v>
      </c>
      <c r="E78" s="60">
        <f t="shared" si="13"/>
        <v>0.11662030240649961</v>
      </c>
      <c r="F78" s="60">
        <f t="shared" si="13"/>
        <v>1.0984236878620759</v>
      </c>
      <c r="G78" s="60">
        <f t="shared" si="13"/>
        <v>-5.3286588071761815E-2</v>
      </c>
      <c r="H78" s="60">
        <f t="shared" si="13"/>
        <v>-5.3086561220060259E-2</v>
      </c>
      <c r="I78" s="60">
        <f t="shared" si="13"/>
        <v>0</v>
      </c>
      <c r="J78" s="60">
        <f t="shared" si="13"/>
        <v>-0.44558565474898065</v>
      </c>
      <c r="K78" s="60">
        <f t="shared" si="13"/>
        <v>-0.25747740877074049</v>
      </c>
    </row>
    <row r="79" spans="2:11">
      <c r="C79" s="37" t="s">
        <v>4</v>
      </c>
      <c r="D79" s="60">
        <f t="shared" si="13"/>
        <v>3.6114987012984344E-2</v>
      </c>
      <c r="E79" s="60">
        <f t="shared" si="13"/>
        <v>5.6318629629625833E-2</v>
      </c>
      <c r="F79" s="60">
        <f t="shared" si="13"/>
        <v>0</v>
      </c>
      <c r="G79" s="60">
        <f t="shared" si="13"/>
        <v>-0.21592</v>
      </c>
      <c r="H79" s="60">
        <f t="shared" si="13"/>
        <v>-2.7739285714285734E-2</v>
      </c>
      <c r="I79" s="60">
        <f t="shared" si="13"/>
        <v>0</v>
      </c>
      <c r="J79" s="60">
        <f t="shared" si="13"/>
        <v>0.14778000000000002</v>
      </c>
      <c r="K79" s="60">
        <f t="shared" si="13"/>
        <v>-7.1100769230769245E-2</v>
      </c>
    </row>
    <row r="80" spans="2:11">
      <c r="C80" s="37" t="s">
        <v>944</v>
      </c>
      <c r="D80" s="60">
        <f t="shared" si="13"/>
        <v>-4.1356220810159175E-2</v>
      </c>
      <c r="E80" s="60">
        <f t="shared" si="13"/>
        <v>6.2097899159655412E-2</v>
      </c>
      <c r="F80" s="60">
        <f t="shared" si="13"/>
        <v>0</v>
      </c>
      <c r="G80" s="60">
        <f t="shared" si="13"/>
        <v>0.66299749999999991</v>
      </c>
      <c r="H80" s="60">
        <f t="shared" si="13"/>
        <v>-6.4444190879344734E-2</v>
      </c>
      <c r="I80" s="60">
        <f t="shared" si="13"/>
        <v>0</v>
      </c>
      <c r="J80" s="60">
        <f t="shared" si="13"/>
        <v>-0.95772214285714286</v>
      </c>
      <c r="K80" s="60">
        <f t="shared" si="13"/>
        <v>-2.2082656250001276E-2</v>
      </c>
    </row>
    <row r="81" spans="2:11">
      <c r="C81" s="37" t="s">
        <v>979</v>
      </c>
      <c r="D81" s="60">
        <f t="shared" si="13"/>
        <v>-0.14828403508771928</v>
      </c>
      <c r="E81" s="60">
        <f t="shared" si="13"/>
        <v>-0.4919466666666667</v>
      </c>
      <c r="F81" s="60">
        <f t="shared" si="13"/>
        <v>0</v>
      </c>
      <c r="G81" s="60">
        <f t="shared" si="13"/>
        <v>-0.11839652983495548</v>
      </c>
      <c r="H81" s="60">
        <f t="shared" si="13"/>
        <v>-0.29907444444444448</v>
      </c>
      <c r="I81" s="60">
        <f t="shared" si="13"/>
        <v>0</v>
      </c>
      <c r="J81" s="60">
        <f t="shared" si="13"/>
        <v>-0.56154929577464796</v>
      </c>
      <c r="K81" s="60">
        <f t="shared" si="13"/>
        <v>0</v>
      </c>
    </row>
    <row r="82" spans="2:11">
      <c r="C82" s="37" t="s">
        <v>1</v>
      </c>
      <c r="D82" s="60">
        <f t="shared" si="13"/>
        <v>4.4603635321156923E-2</v>
      </c>
      <c r="E82" s="60">
        <f>IFERROR(E91/#REF!,0)</f>
        <v>0</v>
      </c>
      <c r="F82" s="60">
        <f>IFERROR(F91/#REF!,0)</f>
        <v>0</v>
      </c>
      <c r="G82" s="60">
        <f>IFERROR(G91/#REF!,0)</f>
        <v>0</v>
      </c>
      <c r="H82" s="60">
        <f>IFERROR(H91/#REF!,0)</f>
        <v>0</v>
      </c>
      <c r="I82" s="60">
        <f>IFERROR(I91/#REF!,0)</f>
        <v>0</v>
      </c>
      <c r="J82" s="60">
        <f>IFERROR(J91/#REF!,0)</f>
        <v>0</v>
      </c>
      <c r="K82" s="60">
        <f>IFERROR(K91/#REF!,0)</f>
        <v>0</v>
      </c>
    </row>
    <row r="83" spans="2:11">
      <c r="C83" s="37" t="s">
        <v>980</v>
      </c>
      <c r="D83" s="60">
        <f t="shared" si="13"/>
        <v>-1.0641463966654207E-2</v>
      </c>
      <c r="E83" s="60">
        <f t="shared" si="13"/>
        <v>0.27403748430820246</v>
      </c>
      <c r="F83" s="60">
        <f t="shared" si="13"/>
        <v>0</v>
      </c>
      <c r="G83" s="60">
        <f t="shared" si="13"/>
        <v>16.336789999999901</v>
      </c>
      <c r="H83" s="60">
        <f t="shared" si="13"/>
        <v>-0.26452476190476193</v>
      </c>
      <c r="I83" s="60">
        <f t="shared" si="13"/>
        <v>0</v>
      </c>
      <c r="J83" s="60">
        <f t="shared" si="13"/>
        <v>-0.50569799999999998</v>
      </c>
      <c r="K83" s="60">
        <f t="shared" si="13"/>
        <v>-0.2617209245476842</v>
      </c>
    </row>
    <row r="84" spans="2:11">
      <c r="C84" s="39" t="s">
        <v>1826</v>
      </c>
    </row>
    <row r="86" spans="2:11">
      <c r="B86" s="37" t="s">
        <v>1728</v>
      </c>
      <c r="C86" s="37"/>
      <c r="D86" s="37" t="s">
        <v>17</v>
      </c>
      <c r="E86" s="37" t="s">
        <v>24</v>
      </c>
      <c r="F86" s="37" t="s">
        <v>19</v>
      </c>
      <c r="G86" s="37" t="s">
        <v>22</v>
      </c>
      <c r="H86" s="37" t="s">
        <v>26</v>
      </c>
      <c r="I86" s="37" t="s">
        <v>1077</v>
      </c>
      <c r="J86" s="37" t="s">
        <v>33</v>
      </c>
      <c r="K86" s="37" t="s">
        <v>30</v>
      </c>
    </row>
    <row r="87" spans="2:11">
      <c r="C87" s="37" t="s">
        <v>17</v>
      </c>
      <c r="D87" s="20">
        <f t="shared" ref="D87:K92" si="14">D65-D56</f>
        <v>-43.015785395425382</v>
      </c>
      <c r="E87" s="20">
        <f t="shared" si="14"/>
        <v>75.873168745668636</v>
      </c>
      <c r="F87" s="20">
        <f t="shared" si="14"/>
        <v>15.927143474000101</v>
      </c>
      <c r="G87" s="20">
        <f t="shared" si="14"/>
        <v>-36.584696618724593</v>
      </c>
      <c r="H87" s="20">
        <f t="shared" si="14"/>
        <v>-20.66659828296946</v>
      </c>
      <c r="I87" s="20">
        <f t="shared" si="14"/>
        <v>0</v>
      </c>
      <c r="J87" s="20">
        <f t="shared" si="14"/>
        <v>-29.854238868181703</v>
      </c>
      <c r="K87" s="20">
        <f t="shared" si="14"/>
        <v>-47.710563845218218</v>
      </c>
    </row>
    <row r="88" spans="2:11">
      <c r="C88" s="37" t="s">
        <v>4</v>
      </c>
      <c r="D88" s="20">
        <f t="shared" si="14"/>
        <v>13.904269999998974</v>
      </c>
      <c r="E88" s="20">
        <f t="shared" si="14"/>
        <v>15.206029999998975</v>
      </c>
      <c r="F88" s="20">
        <f t="shared" si="14"/>
        <v>2.001E-2</v>
      </c>
      <c r="G88" s="20">
        <f t="shared" si="14"/>
        <v>-0.43184</v>
      </c>
      <c r="H88" s="20">
        <f t="shared" si="14"/>
        <v>-2.3301000000000016</v>
      </c>
      <c r="I88" s="20">
        <f t="shared" si="14"/>
        <v>0</v>
      </c>
      <c r="J88" s="20">
        <f t="shared" si="14"/>
        <v>2.3644800000000004</v>
      </c>
      <c r="K88" s="20">
        <f t="shared" si="14"/>
        <v>-0.92431000000000019</v>
      </c>
    </row>
    <row r="89" spans="2:11">
      <c r="C89" s="37" t="s">
        <v>944</v>
      </c>
      <c r="D89" s="20">
        <f t="shared" si="14"/>
        <v>-10.463123864970271</v>
      </c>
      <c r="E89" s="20">
        <f t="shared" si="14"/>
        <v>7.3896499999989942</v>
      </c>
      <c r="F89" s="20">
        <f t="shared" si="14"/>
        <v>3.9980000000000002E-2</v>
      </c>
      <c r="G89" s="20">
        <f t="shared" si="14"/>
        <v>2.6519899999999996</v>
      </c>
      <c r="H89" s="20">
        <f t="shared" si="14"/>
        <v>-6.9599726149692316</v>
      </c>
      <c r="I89" s="20">
        <f t="shared" si="14"/>
        <v>0</v>
      </c>
      <c r="J89" s="20">
        <f t="shared" si="14"/>
        <v>-13.408110000000001</v>
      </c>
      <c r="K89" s="20">
        <f t="shared" si="14"/>
        <v>-0.17666125000001021</v>
      </c>
    </row>
    <row r="90" spans="2:11">
      <c r="C90" s="37" t="s">
        <v>979</v>
      </c>
      <c r="D90" s="20">
        <f t="shared" si="14"/>
        <v>-76.069709999999986</v>
      </c>
      <c r="E90" s="20">
        <f t="shared" si="14"/>
        <v>-1.47584</v>
      </c>
      <c r="F90" s="20">
        <f t="shared" si="14"/>
        <v>0</v>
      </c>
      <c r="G90" s="20">
        <f t="shared" si="14"/>
        <v>-55.954199999999958</v>
      </c>
      <c r="H90" s="20">
        <f t="shared" si="14"/>
        <v>-2.6916700000000002</v>
      </c>
      <c r="I90" s="20">
        <f t="shared" si="14"/>
        <v>0</v>
      </c>
      <c r="J90" s="20">
        <f t="shared" si="14"/>
        <v>-15.948000000000002</v>
      </c>
      <c r="K90" s="20">
        <f t="shared" si="14"/>
        <v>0</v>
      </c>
    </row>
    <row r="91" spans="2:11">
      <c r="C91" s="37" t="s">
        <v>1</v>
      </c>
      <c r="D91" s="20">
        <f t="shared" si="14"/>
        <v>31.145149280744022</v>
      </c>
      <c r="E91" s="20">
        <f>E60-E69</f>
        <v>-44.065866857650747</v>
      </c>
      <c r="F91" s="20">
        <f t="shared" ref="F91:K91" si="15">F60-F69</f>
        <v>-15.867153474000101</v>
      </c>
      <c r="G91" s="20">
        <f t="shared" si="15"/>
        <v>-0.81256338127536765</v>
      </c>
      <c r="H91" s="20">
        <f t="shared" si="15"/>
        <v>-2.425184331999759</v>
      </c>
      <c r="I91" s="20">
        <f t="shared" si="15"/>
        <v>0</v>
      </c>
      <c r="J91" s="20">
        <f t="shared" si="15"/>
        <v>0.3341188681817</v>
      </c>
      <c r="K91" s="20">
        <f t="shared" si="15"/>
        <v>31.691499896000195</v>
      </c>
    </row>
    <row r="92" spans="2:11">
      <c r="C92" s="37" t="s">
        <v>980</v>
      </c>
      <c r="D92" s="20">
        <f t="shared" si="14"/>
        <v>-1.5323708111982057</v>
      </c>
      <c r="E92" s="20">
        <f t="shared" si="14"/>
        <v>10.687461888019897</v>
      </c>
      <c r="F92" s="20">
        <f t="shared" si="14"/>
        <v>0</v>
      </c>
      <c r="G92" s="20">
        <f t="shared" si="14"/>
        <v>16.336789999999901</v>
      </c>
      <c r="H92" s="20">
        <f t="shared" si="14"/>
        <v>-11.110040000000001</v>
      </c>
      <c r="I92" s="20">
        <f t="shared" si="14"/>
        <v>0</v>
      </c>
      <c r="J92" s="20">
        <f t="shared" si="14"/>
        <v>-2.5284900000000001</v>
      </c>
      <c r="K92" s="20">
        <f t="shared" si="14"/>
        <v>-14.918092699218001</v>
      </c>
    </row>
    <row r="93" spans="2:11">
      <c r="C93" s="39" t="s">
        <v>1825</v>
      </c>
    </row>
  </sheetData>
  <conditionalFormatting sqref="C4:C11 D5:K11">
    <cfRule type="colorScale" priority="2">
      <colorScale>
        <cfvo type="min"/>
        <cfvo type="percentile" val="50"/>
        <cfvo type="max"/>
        <color rgb="FF63BE7B"/>
        <color rgb="FFFCFCFF"/>
        <color rgb="FFF8696B"/>
      </colorScale>
    </cfRule>
  </conditionalFormatting>
  <conditionalFormatting sqref="C93">
    <cfRule type="colorScale" priority="1">
      <colorScale>
        <cfvo type="min"/>
        <cfvo type="percentile" val="50"/>
        <cfvo type="max"/>
        <color rgb="FF63BE7B"/>
        <color rgb="FFFCFCFF"/>
        <color rgb="FFF8696B"/>
      </colorScale>
    </cfRule>
  </conditionalFormatting>
  <conditionalFormatting sqref="C77:K83 C84">
    <cfRule type="colorScale" priority="3">
      <colorScale>
        <cfvo type="min"/>
        <cfvo type="percentile" val="50"/>
        <cfvo type="max"/>
        <color rgb="FF63BE7B"/>
        <color rgb="FFFCFCFF"/>
        <color rgb="FFF8696B"/>
      </colorScale>
    </cfRule>
  </conditionalFormatting>
  <conditionalFormatting sqref="D87:K92">
    <cfRule type="colorScale" priority="5">
      <colorScale>
        <cfvo type="min"/>
        <cfvo type="percentile" val="50"/>
        <cfvo type="max"/>
        <color rgb="FF63BE7B"/>
        <color rgb="FFFFEB84"/>
        <color rgb="FFF8696B"/>
      </colorScale>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794BB-C62B-9648-9FB9-9B1BB63B2CE3}">
  <sheetPr>
    <tabColor theme="7" tint="0.39997558519241921"/>
  </sheetPr>
  <dimension ref="A1:J28"/>
  <sheetViews>
    <sheetView workbookViewId="0"/>
  </sheetViews>
  <sheetFormatPr baseColWidth="10" defaultRowHeight="16"/>
  <cols>
    <col min="1" max="1" width="94.33203125" bestFit="1" customWidth="1"/>
  </cols>
  <sheetData>
    <row r="1" spans="1:10" ht="18">
      <c r="A1" s="1" t="s">
        <v>2319</v>
      </c>
    </row>
    <row r="2" spans="1:10" ht="17" thickBot="1"/>
    <row r="3" spans="1:10">
      <c r="A3" s="153"/>
      <c r="B3" s="154">
        <v>2000</v>
      </c>
      <c r="C3" s="140">
        <v>2005</v>
      </c>
      <c r="D3" s="140">
        <v>2010</v>
      </c>
      <c r="E3" s="140">
        <v>2015</v>
      </c>
      <c r="F3" s="140">
        <v>2020</v>
      </c>
      <c r="G3" s="141" t="s">
        <v>2234</v>
      </c>
      <c r="H3" s="140">
        <v>2025</v>
      </c>
      <c r="I3" s="140">
        <v>2030</v>
      </c>
      <c r="J3" s="143">
        <v>2040</v>
      </c>
    </row>
    <row r="4" spans="1:10">
      <c r="A4" s="4" t="s">
        <v>988</v>
      </c>
      <c r="B4" s="50">
        <v>37.9</v>
      </c>
      <c r="C4" s="7">
        <v>39.799999999999997</v>
      </c>
      <c r="D4" s="7">
        <v>39</v>
      </c>
      <c r="E4" s="7">
        <v>34.5</v>
      </c>
      <c r="F4" s="7">
        <v>30.6</v>
      </c>
      <c r="G4" s="51">
        <v>30.5</v>
      </c>
      <c r="H4" s="7">
        <v>31.6</v>
      </c>
      <c r="I4" s="7">
        <v>28.2</v>
      </c>
      <c r="J4" s="8">
        <v>19.8</v>
      </c>
    </row>
    <row r="5" spans="1:10" ht="17">
      <c r="A5" s="27" t="s">
        <v>2320</v>
      </c>
      <c r="B5" s="50">
        <v>37.4</v>
      </c>
      <c r="C5" s="7">
        <v>39.200000000000003</v>
      </c>
      <c r="D5" s="7">
        <v>38.299999999999997</v>
      </c>
      <c r="E5" s="7">
        <v>33.799999999999997</v>
      </c>
      <c r="F5" s="7">
        <v>30</v>
      </c>
      <c r="G5" s="51">
        <v>29.9</v>
      </c>
      <c r="H5" s="7">
        <v>31.1</v>
      </c>
      <c r="I5" s="7">
        <v>27.7</v>
      </c>
      <c r="J5" s="8">
        <v>19.5</v>
      </c>
    </row>
    <row r="6" spans="1:10" ht="17">
      <c r="A6" s="78" t="s">
        <v>2321</v>
      </c>
      <c r="B6" s="50">
        <v>31.5</v>
      </c>
      <c r="C6" s="7">
        <v>33.700000000000003</v>
      </c>
      <c r="D6" s="7">
        <v>32.9</v>
      </c>
      <c r="E6" s="7">
        <v>28.8</v>
      </c>
      <c r="F6" s="7">
        <v>25.3</v>
      </c>
      <c r="G6" s="51">
        <v>25.2</v>
      </c>
      <c r="H6" s="7">
        <v>26.4</v>
      </c>
      <c r="I6" s="7">
        <v>23.2</v>
      </c>
      <c r="J6" s="8">
        <v>15</v>
      </c>
    </row>
    <row r="7" spans="1:10" ht="17">
      <c r="A7" s="78" t="s">
        <v>2322</v>
      </c>
      <c r="B7" s="50">
        <v>0.1</v>
      </c>
      <c r="C7" s="7">
        <v>0.1</v>
      </c>
      <c r="D7" s="7">
        <v>0.1</v>
      </c>
      <c r="E7" s="7">
        <v>0.1</v>
      </c>
      <c r="F7" s="7">
        <v>0.1</v>
      </c>
      <c r="G7" s="51">
        <v>0.1</v>
      </c>
      <c r="H7" s="7">
        <v>0.1</v>
      </c>
      <c r="I7" s="7">
        <v>0.1</v>
      </c>
      <c r="J7" s="8">
        <v>0.1</v>
      </c>
    </row>
    <row r="8" spans="1:10" ht="17">
      <c r="A8" s="78" t="s">
        <v>2323</v>
      </c>
      <c r="B8" s="50">
        <v>0.1</v>
      </c>
      <c r="C8" s="7">
        <v>0</v>
      </c>
      <c r="D8" s="7">
        <v>0</v>
      </c>
      <c r="E8" s="7">
        <v>0</v>
      </c>
      <c r="F8" s="7">
        <v>0</v>
      </c>
      <c r="G8" s="51">
        <v>0</v>
      </c>
      <c r="H8" s="7">
        <v>0</v>
      </c>
      <c r="I8" s="7">
        <v>0</v>
      </c>
      <c r="J8" s="8">
        <v>0</v>
      </c>
    </row>
    <row r="9" spans="1:10" ht="17">
      <c r="A9" s="78" t="s">
        <v>2324</v>
      </c>
      <c r="B9" s="50">
        <v>0.8</v>
      </c>
      <c r="C9" s="7">
        <v>0.9</v>
      </c>
      <c r="D9" s="7">
        <v>1.2</v>
      </c>
      <c r="E9" s="7">
        <v>1.1000000000000001</v>
      </c>
      <c r="F9" s="7">
        <v>0.7</v>
      </c>
      <c r="G9" s="51">
        <v>0.8</v>
      </c>
      <c r="H9" s="7">
        <v>0.9</v>
      </c>
      <c r="I9" s="7">
        <v>1</v>
      </c>
      <c r="J9" s="8">
        <v>1</v>
      </c>
    </row>
    <row r="10" spans="1:10" ht="17">
      <c r="A10" s="78" t="s">
        <v>2325</v>
      </c>
      <c r="B10" s="50">
        <v>0.3</v>
      </c>
      <c r="C10" s="7">
        <v>0.2</v>
      </c>
      <c r="D10" s="7">
        <v>0.3</v>
      </c>
      <c r="E10" s="7">
        <v>0.2</v>
      </c>
      <c r="F10" s="7">
        <v>0.2</v>
      </c>
      <c r="G10" s="51">
        <v>0.2</v>
      </c>
      <c r="H10" s="7">
        <v>0.2</v>
      </c>
      <c r="I10" s="7">
        <v>0.2</v>
      </c>
      <c r="J10" s="8">
        <v>0.2</v>
      </c>
    </row>
    <row r="11" spans="1:10" ht="17">
      <c r="A11" s="78" t="s">
        <v>2326</v>
      </c>
      <c r="B11" s="50">
        <v>1.3</v>
      </c>
      <c r="C11" s="7">
        <v>0.9</v>
      </c>
      <c r="D11" s="7">
        <v>0.7</v>
      </c>
      <c r="E11" s="7">
        <v>0.6</v>
      </c>
      <c r="F11" s="7">
        <v>0.5</v>
      </c>
      <c r="G11" s="51">
        <v>0.4</v>
      </c>
      <c r="H11" s="7">
        <v>0.5</v>
      </c>
      <c r="I11" s="7">
        <v>0.5</v>
      </c>
      <c r="J11" s="8">
        <v>0.5</v>
      </c>
    </row>
    <row r="12" spans="1:10" ht="17">
      <c r="A12" s="78" t="s">
        <v>2327</v>
      </c>
      <c r="B12" s="50">
        <v>3.4</v>
      </c>
      <c r="C12" s="7">
        <v>3.3</v>
      </c>
      <c r="D12" s="7">
        <v>3.1</v>
      </c>
      <c r="E12" s="7">
        <v>3.1</v>
      </c>
      <c r="F12" s="7">
        <v>3.3</v>
      </c>
      <c r="G12" s="51">
        <v>3.3</v>
      </c>
      <c r="H12" s="7">
        <v>3</v>
      </c>
      <c r="I12" s="7">
        <v>2.9</v>
      </c>
      <c r="J12" s="8">
        <v>2.9</v>
      </c>
    </row>
    <row r="13" spans="1:10" ht="17">
      <c r="A13" s="113" t="s">
        <v>2328</v>
      </c>
      <c r="B13" s="50">
        <v>1.8</v>
      </c>
      <c r="C13" s="7">
        <v>1.7</v>
      </c>
      <c r="D13" s="7">
        <v>1.5</v>
      </c>
      <c r="E13" s="7">
        <v>1.4</v>
      </c>
      <c r="F13" s="7">
        <v>1.7</v>
      </c>
      <c r="G13" s="51">
        <v>1.6</v>
      </c>
      <c r="H13" s="7">
        <v>1.5</v>
      </c>
      <c r="I13" s="7">
        <v>1.5</v>
      </c>
      <c r="J13" s="8">
        <v>1.5</v>
      </c>
    </row>
    <row r="14" spans="1:10" ht="17">
      <c r="A14" s="113" t="s">
        <v>2329</v>
      </c>
      <c r="B14" s="50">
        <v>0.4</v>
      </c>
      <c r="C14" s="7">
        <v>0.4</v>
      </c>
      <c r="D14" s="7">
        <v>0.5</v>
      </c>
      <c r="E14" s="7">
        <v>0.4</v>
      </c>
      <c r="F14" s="7">
        <v>0.4</v>
      </c>
      <c r="G14" s="51">
        <v>0.4</v>
      </c>
      <c r="H14" s="7">
        <v>0.4</v>
      </c>
      <c r="I14" s="7">
        <v>0.4</v>
      </c>
      <c r="J14" s="8">
        <v>0.4</v>
      </c>
    </row>
    <row r="15" spans="1:10" ht="17">
      <c r="A15" s="113" t="s">
        <v>2330</v>
      </c>
      <c r="B15" s="50">
        <v>1.1000000000000001</v>
      </c>
      <c r="C15" s="7">
        <v>1.1000000000000001</v>
      </c>
      <c r="D15" s="7">
        <v>1.1000000000000001</v>
      </c>
      <c r="E15" s="7">
        <v>1.2</v>
      </c>
      <c r="F15" s="7">
        <v>1.1000000000000001</v>
      </c>
      <c r="G15" s="51">
        <v>1.1000000000000001</v>
      </c>
      <c r="H15" s="7">
        <v>1</v>
      </c>
      <c r="I15" s="7">
        <v>1</v>
      </c>
      <c r="J15" s="8">
        <v>1</v>
      </c>
    </row>
    <row r="16" spans="1:10" ht="17">
      <c r="A16" s="113" t="s">
        <v>2331</v>
      </c>
      <c r="B16" s="50">
        <v>0.1</v>
      </c>
      <c r="C16" s="7">
        <v>0.1</v>
      </c>
      <c r="D16" s="7">
        <v>0.1</v>
      </c>
      <c r="E16" s="7">
        <v>0.1</v>
      </c>
      <c r="F16" s="7">
        <v>0.1</v>
      </c>
      <c r="G16" s="51">
        <v>0.1</v>
      </c>
      <c r="H16" s="7">
        <v>0.1</v>
      </c>
      <c r="I16" s="7">
        <v>0.1</v>
      </c>
      <c r="J16" s="8">
        <v>0.1</v>
      </c>
    </row>
    <row r="17" spans="1:10" ht="17">
      <c r="A17" s="27" t="s">
        <v>1444</v>
      </c>
      <c r="B17" s="50">
        <v>0.1</v>
      </c>
      <c r="C17" s="7">
        <v>0.1</v>
      </c>
      <c r="D17" s="7">
        <v>0.1</v>
      </c>
      <c r="E17" s="7">
        <v>0.1</v>
      </c>
      <c r="F17" s="7">
        <v>0.1</v>
      </c>
      <c r="G17" s="51">
        <v>0.1</v>
      </c>
      <c r="H17" s="7">
        <v>0.1</v>
      </c>
      <c r="I17" s="7">
        <v>0.1</v>
      </c>
      <c r="J17" s="8">
        <v>0</v>
      </c>
    </row>
    <row r="18" spans="1:10" ht="17">
      <c r="A18" s="27" t="s">
        <v>1445</v>
      </c>
      <c r="B18" s="50">
        <v>0.3</v>
      </c>
      <c r="C18" s="7">
        <v>0.2</v>
      </c>
      <c r="D18" s="7">
        <v>0.3</v>
      </c>
      <c r="E18" s="7">
        <v>0.3</v>
      </c>
      <c r="F18" s="7">
        <v>0.2</v>
      </c>
      <c r="G18" s="51">
        <v>0.2</v>
      </c>
      <c r="H18" s="7">
        <v>0.2</v>
      </c>
      <c r="I18" s="7">
        <v>0.2</v>
      </c>
      <c r="J18" s="8">
        <v>0.2</v>
      </c>
    </row>
    <row r="19" spans="1:10">
      <c r="A19" s="27" t="s">
        <v>2332</v>
      </c>
      <c r="B19" s="50">
        <v>0.1</v>
      </c>
      <c r="C19" s="7">
        <v>0.3</v>
      </c>
      <c r="D19" s="7">
        <v>0.4</v>
      </c>
      <c r="E19" s="7">
        <v>0.4</v>
      </c>
      <c r="F19" s="7">
        <v>0.3</v>
      </c>
      <c r="G19" s="51">
        <v>0.3</v>
      </c>
      <c r="H19" s="7">
        <v>0.2</v>
      </c>
      <c r="I19" s="7">
        <v>0.1</v>
      </c>
      <c r="J19" s="8">
        <v>0</v>
      </c>
    </row>
    <row r="20" spans="1:10">
      <c r="A20" s="78" t="s">
        <v>15</v>
      </c>
      <c r="B20" s="50">
        <v>0.1</v>
      </c>
      <c r="C20" s="7">
        <v>0.3</v>
      </c>
      <c r="D20" s="7">
        <v>0.4</v>
      </c>
      <c r="E20" s="7">
        <v>0.4</v>
      </c>
      <c r="F20" s="7">
        <v>0.3</v>
      </c>
      <c r="G20" s="51">
        <v>0.3</v>
      </c>
      <c r="H20" s="7">
        <v>0.2</v>
      </c>
      <c r="I20" s="7">
        <v>0.1</v>
      </c>
      <c r="J20" s="8">
        <v>0</v>
      </c>
    </row>
    <row r="21" spans="1:10">
      <c r="A21" s="78" t="s">
        <v>16</v>
      </c>
      <c r="B21" s="50">
        <v>0</v>
      </c>
      <c r="C21" s="7">
        <v>0</v>
      </c>
      <c r="D21" s="7">
        <v>0</v>
      </c>
      <c r="E21" s="7">
        <v>0</v>
      </c>
      <c r="F21" s="7">
        <v>0</v>
      </c>
      <c r="G21" s="51">
        <v>0</v>
      </c>
      <c r="H21" s="7">
        <v>0</v>
      </c>
      <c r="I21" s="7">
        <v>0</v>
      </c>
      <c r="J21" s="8">
        <v>0</v>
      </c>
    </row>
    <row r="22" spans="1:10" ht="17">
      <c r="A22" s="78" t="s">
        <v>1685</v>
      </c>
      <c r="B22" s="50">
        <v>0</v>
      </c>
      <c r="C22" s="7">
        <v>0</v>
      </c>
      <c r="D22" s="7">
        <v>0</v>
      </c>
      <c r="E22" s="7">
        <v>0</v>
      </c>
      <c r="F22" s="7">
        <v>0</v>
      </c>
      <c r="G22" s="51">
        <v>0</v>
      </c>
      <c r="H22" s="7">
        <v>0</v>
      </c>
      <c r="I22" s="7">
        <v>0</v>
      </c>
      <c r="J22" s="8">
        <v>0</v>
      </c>
    </row>
    <row r="23" spans="1:10">
      <c r="A23" s="27" t="s">
        <v>2291</v>
      </c>
      <c r="B23" s="50"/>
      <c r="C23" s="7">
        <v>0</v>
      </c>
      <c r="D23" s="7">
        <v>0</v>
      </c>
      <c r="E23" s="7">
        <v>0</v>
      </c>
      <c r="F23" s="7">
        <v>0</v>
      </c>
      <c r="G23" s="51">
        <v>0</v>
      </c>
      <c r="H23" s="7">
        <v>0</v>
      </c>
      <c r="I23" s="7">
        <v>0</v>
      </c>
      <c r="J23" s="8">
        <v>0</v>
      </c>
    </row>
    <row r="24" spans="1:10" ht="17" thickBot="1">
      <c r="A24" s="46" t="s">
        <v>2333</v>
      </c>
      <c r="B24" s="97"/>
      <c r="C24" s="98">
        <v>39.799999999999997</v>
      </c>
      <c r="D24" s="98">
        <v>39</v>
      </c>
      <c r="E24" s="98">
        <v>34.5</v>
      </c>
      <c r="F24" s="98">
        <v>30.6</v>
      </c>
      <c r="G24" s="99">
        <v>30.5</v>
      </c>
      <c r="H24" s="98">
        <v>31.6</v>
      </c>
      <c r="I24" s="98">
        <v>28.2</v>
      </c>
      <c r="J24" s="100">
        <v>19.8</v>
      </c>
    </row>
    <row r="26" spans="1:10" ht="17">
      <c r="A26" s="489" t="s">
        <v>1686</v>
      </c>
      <c r="B26" s="489"/>
      <c r="C26" s="489"/>
      <c r="D26" s="489"/>
      <c r="E26" s="489"/>
      <c r="F26" s="489"/>
      <c r="G26" s="489"/>
      <c r="H26" s="489"/>
      <c r="I26" s="489"/>
      <c r="J26" s="489"/>
    </row>
    <row r="27" spans="1:10" ht="17">
      <c r="A27" s="489" t="s">
        <v>2334</v>
      </c>
      <c r="B27" s="489"/>
      <c r="C27" s="489"/>
      <c r="D27" s="489"/>
      <c r="E27" s="489"/>
      <c r="F27" s="489"/>
      <c r="G27" s="489"/>
      <c r="H27" s="489"/>
      <c r="I27" s="489"/>
      <c r="J27" s="489"/>
    </row>
    <row r="28" spans="1:10">
      <c r="A28" s="489" t="s">
        <v>859</v>
      </c>
      <c r="B28" s="489"/>
      <c r="C28" s="489"/>
      <c r="D28" s="489"/>
      <c r="E28" s="489"/>
      <c r="F28" s="489"/>
      <c r="G28" s="489"/>
      <c r="H28" s="489"/>
      <c r="I28" s="489"/>
      <c r="J28" s="489"/>
    </row>
  </sheetData>
  <mergeCells count="3">
    <mergeCell ref="A26:J26"/>
    <mergeCell ref="A27:J27"/>
    <mergeCell ref="A28:J2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FC00A-9052-6143-B5BE-A0D9DEDB6698}">
  <sheetPr>
    <tabColor theme="7" tint="0.39997558519241921"/>
  </sheetPr>
  <dimension ref="A1:J19"/>
  <sheetViews>
    <sheetView workbookViewId="0"/>
  </sheetViews>
  <sheetFormatPr baseColWidth="10" defaultRowHeight="16"/>
  <cols>
    <col min="1" max="1" width="47.5" customWidth="1"/>
  </cols>
  <sheetData>
    <row r="1" spans="1:10" ht="17">
      <c r="A1" s="1" t="s">
        <v>2335</v>
      </c>
    </row>
    <row r="2" spans="1:10" ht="17" thickBot="1"/>
    <row r="3" spans="1:10">
      <c r="A3" s="153"/>
      <c r="B3" s="154">
        <v>2000</v>
      </c>
      <c r="C3" s="140">
        <v>2005</v>
      </c>
      <c r="D3" s="140">
        <v>2010</v>
      </c>
      <c r="E3" s="140">
        <v>2015</v>
      </c>
      <c r="F3" s="140" t="s">
        <v>1442</v>
      </c>
      <c r="G3" s="141" t="s">
        <v>2234</v>
      </c>
      <c r="H3" s="140">
        <v>2025</v>
      </c>
      <c r="I3" s="140">
        <v>2030</v>
      </c>
      <c r="J3" s="143">
        <v>2040</v>
      </c>
    </row>
    <row r="4" spans="1:10">
      <c r="A4" s="4" t="s">
        <v>2336</v>
      </c>
      <c r="B4" s="48">
        <v>511</v>
      </c>
      <c r="C4" s="20">
        <v>535</v>
      </c>
      <c r="D4" s="20">
        <v>542</v>
      </c>
      <c r="E4" s="20">
        <v>488</v>
      </c>
      <c r="F4" s="20">
        <v>446</v>
      </c>
      <c r="G4" s="49">
        <v>449</v>
      </c>
      <c r="H4" s="20">
        <v>492</v>
      </c>
      <c r="I4" s="20">
        <v>459</v>
      </c>
      <c r="J4" s="21">
        <v>369</v>
      </c>
    </row>
    <row r="5" spans="1:10">
      <c r="A5" s="27" t="s">
        <v>2337</v>
      </c>
      <c r="B5" s="48">
        <v>505</v>
      </c>
      <c r="C5" s="20">
        <v>529</v>
      </c>
      <c r="D5" s="20">
        <v>535</v>
      </c>
      <c r="E5" s="20">
        <v>479</v>
      </c>
      <c r="F5" s="20">
        <v>436</v>
      </c>
      <c r="G5" s="49">
        <v>438</v>
      </c>
      <c r="H5" s="20">
        <v>469</v>
      </c>
      <c r="I5" s="20">
        <v>420</v>
      </c>
      <c r="J5" s="21">
        <v>277</v>
      </c>
    </row>
    <row r="6" spans="1:10">
      <c r="A6" s="78" t="s">
        <v>2338</v>
      </c>
      <c r="B6" s="48">
        <v>166</v>
      </c>
      <c r="C6" s="20">
        <v>169</v>
      </c>
      <c r="D6" s="20">
        <v>175</v>
      </c>
      <c r="E6" s="20">
        <v>164</v>
      </c>
      <c r="F6" s="20">
        <v>155</v>
      </c>
      <c r="G6" s="49">
        <v>160</v>
      </c>
      <c r="H6" s="20">
        <v>191</v>
      </c>
      <c r="I6" s="20">
        <v>178</v>
      </c>
      <c r="J6" s="21">
        <v>92</v>
      </c>
    </row>
    <row r="7" spans="1:10">
      <c r="A7" s="113" t="s">
        <v>2339</v>
      </c>
      <c r="B7" s="48">
        <v>166</v>
      </c>
      <c r="C7" s="20">
        <v>169</v>
      </c>
      <c r="D7" s="20">
        <v>170</v>
      </c>
      <c r="E7" s="20">
        <v>158</v>
      </c>
      <c r="F7" s="20">
        <v>146</v>
      </c>
      <c r="G7" s="49">
        <v>150</v>
      </c>
      <c r="H7" s="20">
        <v>180</v>
      </c>
      <c r="I7" s="20">
        <v>167</v>
      </c>
      <c r="J7" s="21">
        <v>90</v>
      </c>
    </row>
    <row r="8" spans="1:10">
      <c r="A8" s="113" t="s">
        <v>1731</v>
      </c>
      <c r="B8" s="50">
        <v>0</v>
      </c>
      <c r="C8" s="7">
        <v>0</v>
      </c>
      <c r="D8" s="7">
        <v>5.6</v>
      </c>
      <c r="E8" s="7">
        <v>6</v>
      </c>
      <c r="F8" s="7">
        <v>9.5</v>
      </c>
      <c r="G8" s="51">
        <v>9.8000000000000007</v>
      </c>
      <c r="H8" s="20">
        <v>12</v>
      </c>
      <c r="I8" s="20">
        <v>11</v>
      </c>
      <c r="J8" s="21">
        <v>2</v>
      </c>
    </row>
    <row r="9" spans="1:10">
      <c r="A9" s="78" t="s">
        <v>2340</v>
      </c>
      <c r="B9" s="48">
        <v>304</v>
      </c>
      <c r="C9" s="20">
        <v>333</v>
      </c>
      <c r="D9" s="20">
        <v>339</v>
      </c>
      <c r="E9" s="20">
        <v>302</v>
      </c>
      <c r="F9" s="20">
        <v>272</v>
      </c>
      <c r="G9" s="49">
        <v>269</v>
      </c>
      <c r="H9" s="20">
        <v>269</v>
      </c>
      <c r="I9" s="20">
        <v>233</v>
      </c>
      <c r="J9" s="21">
        <v>177</v>
      </c>
    </row>
    <row r="10" spans="1:10">
      <c r="A10" s="113" t="s">
        <v>2341</v>
      </c>
      <c r="B10" s="48">
        <v>304</v>
      </c>
      <c r="C10" s="20">
        <v>333</v>
      </c>
      <c r="D10" s="20">
        <v>335</v>
      </c>
      <c r="E10" s="20">
        <v>294</v>
      </c>
      <c r="F10" s="20">
        <v>257</v>
      </c>
      <c r="G10" s="49">
        <v>251</v>
      </c>
      <c r="H10" s="20">
        <v>236</v>
      </c>
      <c r="I10" s="20">
        <v>204</v>
      </c>
      <c r="J10" s="21">
        <v>170</v>
      </c>
    </row>
    <row r="11" spans="1:10">
      <c r="A11" s="113" t="s">
        <v>1089</v>
      </c>
      <c r="B11" s="50">
        <v>0</v>
      </c>
      <c r="C11" s="7">
        <v>0.1</v>
      </c>
      <c r="D11" s="7">
        <v>4</v>
      </c>
      <c r="E11" s="7">
        <v>7.5</v>
      </c>
      <c r="F11" s="7">
        <v>14.8</v>
      </c>
      <c r="G11" s="51">
        <v>18</v>
      </c>
      <c r="H11" s="20">
        <v>32</v>
      </c>
      <c r="I11" s="20">
        <v>29</v>
      </c>
      <c r="J11" s="21">
        <v>7</v>
      </c>
    </row>
    <row r="12" spans="1:10">
      <c r="A12" s="78" t="s">
        <v>1079</v>
      </c>
      <c r="B12" s="48">
        <v>25</v>
      </c>
      <c r="C12" s="20">
        <v>19</v>
      </c>
      <c r="D12" s="20">
        <v>14</v>
      </c>
      <c r="E12" s="20">
        <v>8</v>
      </c>
      <c r="F12" s="20">
        <v>5</v>
      </c>
      <c r="G12" s="49">
        <v>5</v>
      </c>
      <c r="H12" s="20">
        <v>4</v>
      </c>
      <c r="I12" s="20">
        <v>3</v>
      </c>
      <c r="J12" s="21">
        <v>2</v>
      </c>
    </row>
    <row r="13" spans="1:10">
      <c r="A13" s="78" t="s">
        <v>1078</v>
      </c>
      <c r="B13" s="48">
        <v>9</v>
      </c>
      <c r="C13" s="20">
        <v>9</v>
      </c>
      <c r="D13" s="20">
        <v>7</v>
      </c>
      <c r="E13" s="20">
        <v>5</v>
      </c>
      <c r="F13" s="20">
        <v>4</v>
      </c>
      <c r="G13" s="49">
        <v>4</v>
      </c>
      <c r="H13" s="20">
        <v>5</v>
      </c>
      <c r="I13" s="20">
        <v>5</v>
      </c>
      <c r="J13" s="21">
        <v>5</v>
      </c>
    </row>
    <row r="14" spans="1:10">
      <c r="A14" s="27" t="s">
        <v>24</v>
      </c>
      <c r="B14" s="48">
        <v>0</v>
      </c>
      <c r="C14" s="20">
        <v>0</v>
      </c>
      <c r="D14" s="20">
        <v>0</v>
      </c>
      <c r="E14" s="20">
        <v>2</v>
      </c>
      <c r="F14" s="20">
        <v>2</v>
      </c>
      <c r="G14" s="49">
        <v>3</v>
      </c>
      <c r="H14" s="20">
        <v>4</v>
      </c>
      <c r="I14" s="20">
        <v>3</v>
      </c>
      <c r="J14" s="21">
        <v>2</v>
      </c>
    </row>
    <row r="15" spans="1:10">
      <c r="A15" s="27" t="s">
        <v>26</v>
      </c>
      <c r="B15" s="48">
        <v>6</v>
      </c>
      <c r="C15" s="20">
        <v>6</v>
      </c>
      <c r="D15" s="20">
        <v>6</v>
      </c>
      <c r="E15" s="20">
        <v>7</v>
      </c>
      <c r="F15" s="20">
        <v>8</v>
      </c>
      <c r="G15" s="49">
        <v>8</v>
      </c>
      <c r="H15" s="20">
        <v>20</v>
      </c>
      <c r="I15" s="20">
        <v>36</v>
      </c>
      <c r="J15" s="21">
        <v>90</v>
      </c>
    </row>
    <row r="16" spans="1:10" ht="17" thickBot="1">
      <c r="A16" s="46" t="s">
        <v>1077</v>
      </c>
      <c r="B16" s="150">
        <v>0</v>
      </c>
      <c r="C16" s="33">
        <v>0</v>
      </c>
      <c r="D16" s="33">
        <v>0</v>
      </c>
      <c r="E16" s="33">
        <v>0</v>
      </c>
      <c r="F16" s="33">
        <v>0</v>
      </c>
      <c r="G16" s="149">
        <v>0</v>
      </c>
      <c r="H16" s="52">
        <v>0.09</v>
      </c>
      <c r="I16" s="52">
        <v>0.28000000000000003</v>
      </c>
      <c r="J16" s="54">
        <v>0.28999999999999998</v>
      </c>
    </row>
    <row r="18" spans="1:10" ht="17">
      <c r="A18" s="489" t="s">
        <v>1686</v>
      </c>
      <c r="B18" s="489"/>
      <c r="C18" s="489"/>
      <c r="D18" s="489"/>
      <c r="E18" s="489"/>
      <c r="F18" s="489"/>
      <c r="G18" s="489"/>
      <c r="H18" s="489"/>
      <c r="I18" s="489"/>
      <c r="J18" s="489"/>
    </row>
    <row r="19" spans="1:10">
      <c r="A19" s="489" t="s">
        <v>859</v>
      </c>
      <c r="B19" s="489"/>
      <c r="C19" s="489"/>
      <c r="D19" s="489"/>
      <c r="E19" s="489"/>
      <c r="F19" s="489"/>
      <c r="G19" s="489"/>
      <c r="H19" s="489"/>
      <c r="I19" s="489"/>
      <c r="J19" s="489"/>
    </row>
  </sheetData>
  <mergeCells count="2">
    <mergeCell ref="A18:J18"/>
    <mergeCell ref="A19:J1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0142-C7A0-044C-A756-B60674C50B92}">
  <sheetPr>
    <tabColor theme="7" tint="0.39997558519241921"/>
  </sheetPr>
  <dimension ref="A1:J12"/>
  <sheetViews>
    <sheetView workbookViewId="0"/>
  </sheetViews>
  <sheetFormatPr baseColWidth="10" defaultRowHeight="16"/>
  <cols>
    <col min="1" max="1" width="29" customWidth="1"/>
  </cols>
  <sheetData>
    <row r="1" spans="1:10" ht="17">
      <c r="A1" s="1" t="s">
        <v>2342</v>
      </c>
    </row>
    <row r="2" spans="1:10" ht="17" thickBot="1"/>
    <row r="3" spans="1:10">
      <c r="A3" s="153"/>
      <c r="B3" s="154">
        <v>2000</v>
      </c>
      <c r="C3" s="140">
        <v>2005</v>
      </c>
      <c r="D3" s="140">
        <v>2010</v>
      </c>
      <c r="E3" s="140">
        <v>2015</v>
      </c>
      <c r="F3" s="140">
        <v>2020</v>
      </c>
      <c r="G3" s="141" t="s">
        <v>2234</v>
      </c>
      <c r="H3" s="140">
        <v>2025</v>
      </c>
      <c r="I3" s="140">
        <v>2030</v>
      </c>
      <c r="J3" s="143">
        <v>2040</v>
      </c>
    </row>
    <row r="4" spans="1:10" ht="17">
      <c r="A4" s="2" t="s">
        <v>2343</v>
      </c>
      <c r="B4" s="178">
        <v>120</v>
      </c>
      <c r="C4" s="179">
        <v>129</v>
      </c>
      <c r="D4" s="179">
        <v>133</v>
      </c>
      <c r="E4" s="179">
        <v>134</v>
      </c>
      <c r="F4" s="179">
        <v>124</v>
      </c>
      <c r="G4" s="180">
        <v>128</v>
      </c>
      <c r="H4" s="179">
        <v>150</v>
      </c>
      <c r="I4" s="179">
        <v>154</v>
      </c>
      <c r="J4" s="181">
        <v>174</v>
      </c>
    </row>
    <row r="5" spans="1:10" ht="17">
      <c r="A5" s="2" t="s">
        <v>2344</v>
      </c>
      <c r="B5" s="178">
        <v>101</v>
      </c>
      <c r="C5" s="179">
        <v>110</v>
      </c>
      <c r="D5" s="179">
        <v>109</v>
      </c>
      <c r="E5" s="179">
        <v>114</v>
      </c>
      <c r="F5" s="179">
        <v>116</v>
      </c>
      <c r="G5" s="180">
        <v>121</v>
      </c>
      <c r="H5" s="179">
        <v>129</v>
      </c>
      <c r="I5" s="179">
        <v>138</v>
      </c>
      <c r="J5" s="181">
        <v>145</v>
      </c>
    </row>
    <row r="6" spans="1:10" ht="18" thickBot="1">
      <c r="A6" s="32" t="s">
        <v>2345</v>
      </c>
      <c r="B6" s="182">
        <v>176</v>
      </c>
      <c r="C6" s="183">
        <v>183</v>
      </c>
      <c r="D6" s="183">
        <v>181</v>
      </c>
      <c r="E6" s="183">
        <v>182</v>
      </c>
      <c r="F6" s="183">
        <v>149</v>
      </c>
      <c r="G6" s="184">
        <v>154</v>
      </c>
      <c r="H6" s="183">
        <v>197</v>
      </c>
      <c r="I6" s="183">
        <v>207</v>
      </c>
      <c r="J6" s="185">
        <v>221</v>
      </c>
    </row>
    <row r="8" spans="1:10" ht="17">
      <c r="A8" s="489" t="s">
        <v>1686</v>
      </c>
      <c r="B8" s="489"/>
      <c r="C8" s="489"/>
      <c r="D8" s="489"/>
      <c r="E8" s="489"/>
      <c r="F8" s="489"/>
      <c r="G8" s="489"/>
      <c r="H8" s="489"/>
      <c r="I8" s="489"/>
      <c r="J8" s="489"/>
    </row>
    <row r="9" spans="1:10" ht="17">
      <c r="A9" s="489" t="s">
        <v>2346</v>
      </c>
      <c r="B9" s="489"/>
      <c r="C9" s="489"/>
      <c r="D9" s="489"/>
      <c r="E9" s="489"/>
      <c r="F9" s="489"/>
      <c r="G9" s="489"/>
      <c r="H9" s="489"/>
      <c r="I9" s="489"/>
      <c r="J9" s="489"/>
    </row>
    <row r="10" spans="1:10" ht="17">
      <c r="A10" s="489" t="s">
        <v>2347</v>
      </c>
      <c r="B10" s="489"/>
      <c r="C10" s="489"/>
      <c r="D10" s="489"/>
      <c r="E10" s="489"/>
      <c r="F10" s="489"/>
      <c r="G10" s="489"/>
      <c r="H10" s="489"/>
      <c r="I10" s="489"/>
      <c r="J10" s="489"/>
    </row>
    <row r="11" spans="1:10" ht="17">
      <c r="A11" s="489" t="s">
        <v>2348</v>
      </c>
      <c r="B11" s="489"/>
      <c r="C11" s="489"/>
      <c r="D11" s="489"/>
      <c r="E11" s="489"/>
      <c r="F11" s="489"/>
      <c r="G11" s="489"/>
      <c r="H11" s="489"/>
      <c r="I11" s="489"/>
      <c r="J11" s="489"/>
    </row>
    <row r="12" spans="1:10">
      <c r="A12" s="489" t="s">
        <v>978</v>
      </c>
      <c r="B12" s="489"/>
      <c r="C12" s="489"/>
      <c r="D12" s="489"/>
      <c r="E12" s="489"/>
      <c r="F12" s="489"/>
      <c r="G12" s="489"/>
      <c r="H12" s="489"/>
      <c r="I12" s="489"/>
      <c r="J12" s="489"/>
    </row>
  </sheetData>
  <mergeCells count="5">
    <mergeCell ref="A8:J8"/>
    <mergeCell ref="A9:J9"/>
    <mergeCell ref="A10:J10"/>
    <mergeCell ref="A11:J11"/>
    <mergeCell ref="A12:J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B4E61-E69B-7A43-87F3-F5C1F988FD52}">
  <sheetPr>
    <tabColor theme="7" tint="0.39997558519241921"/>
  </sheetPr>
  <dimension ref="A1:J25"/>
  <sheetViews>
    <sheetView workbookViewId="0"/>
  </sheetViews>
  <sheetFormatPr baseColWidth="10" defaultRowHeight="16"/>
  <cols>
    <col min="1" max="1" width="64.6640625" bestFit="1" customWidth="1"/>
  </cols>
  <sheetData>
    <row r="1" spans="1:10" ht="17">
      <c r="A1" s="1" t="s">
        <v>2733</v>
      </c>
    </row>
    <row r="2" spans="1:10" ht="17" thickBot="1"/>
    <row r="3" spans="1:10">
      <c r="A3" s="153"/>
      <c r="B3" s="154">
        <v>2000</v>
      </c>
      <c r="C3" s="140">
        <v>2005</v>
      </c>
      <c r="D3" s="140">
        <v>2010</v>
      </c>
      <c r="E3" s="140">
        <v>2015</v>
      </c>
      <c r="F3" s="140">
        <v>2020</v>
      </c>
      <c r="G3" s="141" t="s">
        <v>2234</v>
      </c>
      <c r="H3" s="140">
        <v>2025</v>
      </c>
      <c r="I3" s="140">
        <v>2030</v>
      </c>
      <c r="J3" s="143">
        <v>2040</v>
      </c>
    </row>
    <row r="4" spans="1:10">
      <c r="A4" s="2" t="s">
        <v>2734</v>
      </c>
      <c r="B4" s="169">
        <v>10.5</v>
      </c>
      <c r="C4" s="170">
        <v>10.5</v>
      </c>
      <c r="D4" s="170">
        <v>10.3</v>
      </c>
      <c r="E4" s="170">
        <v>9.1999999999999993</v>
      </c>
      <c r="F4" s="170">
        <v>10.1</v>
      </c>
      <c r="G4" s="394">
        <v>10.6</v>
      </c>
      <c r="H4" s="170">
        <v>9.5</v>
      </c>
      <c r="I4" s="170">
        <v>9.6</v>
      </c>
      <c r="J4" s="395">
        <v>9.6</v>
      </c>
    </row>
    <row r="5" spans="1:10" ht="18">
      <c r="A5" s="70" t="s">
        <v>2735</v>
      </c>
      <c r="B5" s="396">
        <v>995</v>
      </c>
      <c r="C5" s="397">
        <v>1240</v>
      </c>
      <c r="D5" s="397">
        <v>3068</v>
      </c>
      <c r="E5" s="397">
        <v>2797</v>
      </c>
      <c r="F5" s="397">
        <v>2892</v>
      </c>
      <c r="G5" s="398"/>
      <c r="H5" s="396">
        <v>2974</v>
      </c>
      <c r="I5" s="397">
        <v>2990</v>
      </c>
      <c r="J5" s="399">
        <v>2989</v>
      </c>
    </row>
    <row r="6" spans="1:10" ht="17">
      <c r="A6" s="2" t="s">
        <v>2736</v>
      </c>
      <c r="B6" s="169">
        <v>1.5</v>
      </c>
      <c r="C6" s="170">
        <v>1.4</v>
      </c>
      <c r="D6" s="170">
        <v>1.5</v>
      </c>
      <c r="E6" s="170">
        <v>1.6</v>
      </c>
      <c r="F6" s="170">
        <v>1.6</v>
      </c>
      <c r="G6" s="394">
        <v>1.6</v>
      </c>
      <c r="H6" s="170">
        <v>1.5</v>
      </c>
      <c r="I6" s="170">
        <v>1.5</v>
      </c>
      <c r="J6" s="395">
        <v>1.4</v>
      </c>
    </row>
    <row r="7" spans="1:10" ht="17">
      <c r="A7" s="2" t="s">
        <v>2737</v>
      </c>
      <c r="B7" s="169">
        <v>1.3</v>
      </c>
      <c r="C7" s="170">
        <v>1.2</v>
      </c>
      <c r="D7" s="170">
        <v>1.2</v>
      </c>
      <c r="E7" s="170">
        <v>1.3</v>
      </c>
      <c r="F7" s="170">
        <v>0.9</v>
      </c>
      <c r="G7" s="394">
        <v>1</v>
      </c>
      <c r="H7" s="170">
        <v>1</v>
      </c>
      <c r="I7" s="170">
        <v>0.9</v>
      </c>
      <c r="J7" s="395">
        <v>0.9</v>
      </c>
    </row>
    <row r="8" spans="1:10" ht="17">
      <c r="A8" s="2" t="s">
        <v>2738</v>
      </c>
      <c r="B8" s="169">
        <v>1.2</v>
      </c>
      <c r="C8" s="170">
        <v>1.2</v>
      </c>
      <c r="D8" s="170">
        <v>1.2</v>
      </c>
      <c r="E8" s="170">
        <v>1.2</v>
      </c>
      <c r="F8" s="170">
        <v>1.2</v>
      </c>
      <c r="G8" s="394">
        <v>1.2</v>
      </c>
      <c r="H8" s="170">
        <v>1.2</v>
      </c>
      <c r="I8" s="170">
        <v>1.2</v>
      </c>
      <c r="J8" s="395">
        <v>1.2</v>
      </c>
    </row>
    <row r="9" spans="1:10" ht="17">
      <c r="A9" s="2" t="s">
        <v>2739</v>
      </c>
      <c r="B9" s="169">
        <v>8</v>
      </c>
      <c r="C9" s="170">
        <v>6.7</v>
      </c>
      <c r="D9" s="170">
        <v>7.1</v>
      </c>
      <c r="E9" s="170">
        <v>7</v>
      </c>
      <c r="F9" s="170">
        <v>6.4</v>
      </c>
      <c r="G9" s="394">
        <v>6.2</v>
      </c>
      <c r="H9" s="170">
        <v>5.8</v>
      </c>
      <c r="I9" s="170">
        <v>5.8</v>
      </c>
      <c r="J9" s="395">
        <v>5.8</v>
      </c>
    </row>
    <row r="10" spans="1:10" ht="17">
      <c r="A10" s="2" t="s">
        <v>2740</v>
      </c>
      <c r="B10" s="169">
        <v>102.6</v>
      </c>
      <c r="C10" s="170">
        <v>91.7</v>
      </c>
      <c r="D10" s="170">
        <v>99.9</v>
      </c>
      <c r="E10" s="170">
        <v>104.8</v>
      </c>
      <c r="F10" s="170">
        <v>96.4</v>
      </c>
      <c r="G10" s="394">
        <v>90.8</v>
      </c>
      <c r="H10" s="170">
        <v>94.1</v>
      </c>
      <c r="I10" s="170">
        <v>94.1</v>
      </c>
      <c r="J10" s="395">
        <v>94.1</v>
      </c>
    </row>
    <row r="11" spans="1:10" ht="17">
      <c r="A11" s="70" t="s">
        <v>2741</v>
      </c>
      <c r="B11" s="400">
        <v>1.5</v>
      </c>
      <c r="C11" s="401">
        <v>1.7</v>
      </c>
      <c r="D11" s="401">
        <v>1.9</v>
      </c>
      <c r="E11" s="401">
        <v>2</v>
      </c>
      <c r="F11" s="401">
        <v>1.5</v>
      </c>
      <c r="G11" s="402">
        <v>1.1000000000000001</v>
      </c>
      <c r="H11" s="401">
        <v>1.1000000000000001</v>
      </c>
      <c r="I11" s="401">
        <v>1.1000000000000001</v>
      </c>
      <c r="J11" s="403">
        <v>1.1000000000000001</v>
      </c>
    </row>
    <row r="12" spans="1:10" ht="17">
      <c r="A12" s="177" t="s">
        <v>2742</v>
      </c>
      <c r="B12" s="404">
        <v>801</v>
      </c>
      <c r="C12" s="405">
        <v>670</v>
      </c>
      <c r="D12" s="405">
        <v>596</v>
      </c>
      <c r="E12" s="405">
        <v>640</v>
      </c>
      <c r="F12" s="405">
        <v>619</v>
      </c>
      <c r="G12" s="406">
        <v>607</v>
      </c>
      <c r="H12" s="405">
        <v>549</v>
      </c>
      <c r="I12" s="405">
        <v>541</v>
      </c>
      <c r="J12" s="407">
        <v>521</v>
      </c>
    </row>
    <row r="13" spans="1:10" ht="17">
      <c r="A13" s="27" t="s">
        <v>2743</v>
      </c>
      <c r="B13" s="178">
        <v>329</v>
      </c>
      <c r="C13" s="179">
        <v>288</v>
      </c>
      <c r="D13" s="179">
        <v>293</v>
      </c>
      <c r="E13" s="179">
        <v>307</v>
      </c>
      <c r="F13" s="179">
        <v>314</v>
      </c>
      <c r="G13" s="180">
        <v>304</v>
      </c>
      <c r="H13" s="179">
        <v>302</v>
      </c>
      <c r="I13" s="179">
        <v>296</v>
      </c>
      <c r="J13" s="181">
        <v>284</v>
      </c>
    </row>
    <row r="14" spans="1:10" ht="17">
      <c r="A14" s="27" t="s">
        <v>2744</v>
      </c>
      <c r="B14" s="178">
        <v>133</v>
      </c>
      <c r="C14" s="179">
        <v>101</v>
      </c>
      <c r="D14" s="179">
        <v>81</v>
      </c>
      <c r="E14" s="179">
        <v>65</v>
      </c>
      <c r="F14" s="179">
        <v>61</v>
      </c>
      <c r="G14" s="180">
        <v>59</v>
      </c>
      <c r="H14" s="179">
        <v>59</v>
      </c>
      <c r="I14" s="179">
        <v>59</v>
      </c>
      <c r="J14" s="181">
        <v>59</v>
      </c>
    </row>
    <row r="15" spans="1:10" ht="18" thickBot="1">
      <c r="A15" s="46" t="s">
        <v>2745</v>
      </c>
      <c r="B15" s="182">
        <v>339</v>
      </c>
      <c r="C15" s="183">
        <v>280</v>
      </c>
      <c r="D15" s="183">
        <v>222</v>
      </c>
      <c r="E15" s="183">
        <v>268</v>
      </c>
      <c r="F15" s="183">
        <v>244</v>
      </c>
      <c r="G15" s="184">
        <v>244</v>
      </c>
      <c r="H15" s="183">
        <v>188</v>
      </c>
      <c r="I15" s="183">
        <v>186</v>
      </c>
      <c r="J15" s="185">
        <v>178</v>
      </c>
    </row>
    <row r="17" spans="1:10" ht="17">
      <c r="A17" s="489" t="s">
        <v>2746</v>
      </c>
      <c r="B17" s="489"/>
      <c r="C17" s="489"/>
      <c r="D17" s="489"/>
      <c r="E17" s="489"/>
      <c r="F17" s="489"/>
      <c r="G17" s="489"/>
      <c r="H17" s="489"/>
      <c r="I17" s="489"/>
      <c r="J17" s="489"/>
    </row>
    <row r="18" spans="1:10" ht="17">
      <c r="A18" s="489" t="s">
        <v>2747</v>
      </c>
      <c r="B18" s="489"/>
      <c r="C18" s="489"/>
      <c r="D18" s="489"/>
      <c r="E18" s="489"/>
      <c r="F18" s="489"/>
      <c r="G18" s="489"/>
      <c r="H18" s="489"/>
      <c r="I18" s="489"/>
      <c r="J18" s="489"/>
    </row>
    <row r="19" spans="1:10">
      <c r="A19" s="501" t="s">
        <v>2748</v>
      </c>
      <c r="B19" s="501"/>
      <c r="C19" s="501"/>
      <c r="D19" s="501"/>
      <c r="E19" s="501"/>
      <c r="F19" s="501"/>
      <c r="G19" s="501"/>
      <c r="H19" s="501"/>
      <c r="I19" s="501"/>
      <c r="J19" s="501"/>
    </row>
    <row r="20" spans="1:10" ht="17">
      <c r="A20" s="489" t="s">
        <v>2749</v>
      </c>
      <c r="B20" s="489"/>
      <c r="C20" s="489"/>
      <c r="D20" s="489"/>
      <c r="E20" s="489"/>
      <c r="F20" s="489"/>
      <c r="G20" s="489"/>
      <c r="H20" s="489"/>
      <c r="I20" s="489"/>
      <c r="J20" s="489"/>
    </row>
    <row r="21" spans="1:10" ht="17">
      <c r="A21" s="489" t="s">
        <v>2750</v>
      </c>
      <c r="B21" s="489"/>
      <c r="C21" s="489"/>
      <c r="D21" s="489"/>
      <c r="E21" s="489"/>
      <c r="F21" s="489"/>
      <c r="G21" s="489"/>
      <c r="H21" s="489"/>
      <c r="I21" s="489"/>
      <c r="J21" s="489"/>
    </row>
    <row r="22" spans="1:10">
      <c r="A22" s="501" t="s">
        <v>2751</v>
      </c>
      <c r="B22" s="501"/>
      <c r="C22" s="501"/>
      <c r="D22" s="501"/>
      <c r="E22" s="501"/>
      <c r="F22" s="501"/>
      <c r="G22" s="501"/>
      <c r="H22" s="501"/>
      <c r="I22" s="501"/>
      <c r="J22" s="501"/>
    </row>
    <row r="23" spans="1:10" ht="17">
      <c r="A23" s="489" t="s">
        <v>2752</v>
      </c>
      <c r="B23" s="489"/>
      <c r="C23" s="489"/>
      <c r="D23" s="489"/>
      <c r="E23" s="489"/>
      <c r="F23" s="489"/>
      <c r="G23" s="489"/>
      <c r="H23" s="489"/>
      <c r="I23" s="489"/>
      <c r="J23" s="489"/>
    </row>
    <row r="24" spans="1:10" ht="17">
      <c r="A24" s="502" t="s">
        <v>2753</v>
      </c>
      <c r="B24" s="502"/>
      <c r="C24" s="502"/>
      <c r="D24" s="502"/>
      <c r="E24" s="502"/>
      <c r="F24" s="502"/>
      <c r="G24" s="502"/>
      <c r="H24" s="502"/>
      <c r="I24" s="502"/>
      <c r="J24" s="502"/>
    </row>
    <row r="25" spans="1:10">
      <c r="A25" s="489" t="s">
        <v>978</v>
      </c>
      <c r="B25" s="489"/>
      <c r="C25" s="489"/>
      <c r="D25" s="489"/>
      <c r="E25" s="489"/>
      <c r="F25" s="489"/>
      <c r="G25" s="489"/>
      <c r="H25" s="489"/>
      <c r="I25" s="489"/>
      <c r="J25" s="489"/>
    </row>
  </sheetData>
  <mergeCells count="9">
    <mergeCell ref="A23:J23"/>
    <mergeCell ref="A24:J24"/>
    <mergeCell ref="A25:J25"/>
    <mergeCell ref="A17:J17"/>
    <mergeCell ref="A18:J18"/>
    <mergeCell ref="A19:J19"/>
    <mergeCell ref="A20:J20"/>
    <mergeCell ref="A21:J21"/>
    <mergeCell ref="A22:J2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98AA0-312C-5546-8D97-AE2A5276755B}">
  <sheetPr>
    <tabColor theme="7" tint="0.59999389629810485"/>
  </sheetPr>
  <dimension ref="A1:E27"/>
  <sheetViews>
    <sheetView workbookViewId="0"/>
  </sheetViews>
  <sheetFormatPr baseColWidth="10" defaultRowHeight="16"/>
  <sheetData>
    <row r="1" spans="1:5" ht="18">
      <c r="A1" s="102" t="s">
        <v>2386</v>
      </c>
    </row>
    <row r="2" spans="1:5">
      <c r="A2" s="103"/>
      <c r="C2" s="104"/>
    </row>
    <row r="3" spans="1:5">
      <c r="A3" s="103"/>
    </row>
    <row r="4" spans="1:5" ht="17" thickBot="1">
      <c r="A4" s="105"/>
      <c r="B4" s="105"/>
      <c r="C4" s="105"/>
      <c r="D4" s="105"/>
      <c r="E4" s="105"/>
    </row>
    <row r="6" spans="1:5">
      <c r="B6" s="483" t="s">
        <v>1772</v>
      </c>
      <c r="C6" s="483"/>
      <c r="D6" s="483" t="s">
        <v>1773</v>
      </c>
      <c r="E6" s="483"/>
    </row>
    <row r="7" spans="1:5" ht="40">
      <c r="B7" s="106" t="s">
        <v>1774</v>
      </c>
      <c r="C7" s="106" t="s">
        <v>2387</v>
      </c>
      <c r="D7" s="106" t="s">
        <v>1774</v>
      </c>
      <c r="E7" s="106" t="s">
        <v>2387</v>
      </c>
    </row>
    <row r="8" spans="1:5" ht="17" thickBot="1">
      <c r="A8" s="105"/>
      <c r="B8" s="105"/>
      <c r="C8" s="105"/>
      <c r="D8" s="105"/>
      <c r="E8" s="105"/>
    </row>
    <row r="9" spans="1:5">
      <c r="A9" s="107"/>
      <c r="B9" s="107" t="s">
        <v>1776</v>
      </c>
    </row>
    <row r="10" spans="1:5">
      <c r="A10">
        <v>2000</v>
      </c>
      <c r="B10" s="7">
        <v>3.3290697142279302</v>
      </c>
      <c r="C10" s="7">
        <v>0.81371575896076798</v>
      </c>
      <c r="D10" s="7">
        <v>0</v>
      </c>
      <c r="E10" s="7">
        <v>0</v>
      </c>
    </row>
    <row r="11" spans="1:5">
      <c r="A11">
        <v>2005</v>
      </c>
      <c r="B11" s="7">
        <v>3.7963910822620002</v>
      </c>
      <c r="C11" s="7">
        <v>0.99541951003303897</v>
      </c>
      <c r="D11" s="7">
        <v>0</v>
      </c>
      <c r="E11" s="7">
        <v>0</v>
      </c>
    </row>
    <row r="12" spans="1:5">
      <c r="A12">
        <v>2010</v>
      </c>
      <c r="B12" s="7">
        <v>4.2066554960844798</v>
      </c>
      <c r="C12" s="7">
        <v>1.3419705624285101</v>
      </c>
      <c r="D12" s="7">
        <v>0</v>
      </c>
      <c r="E12" s="7">
        <v>0</v>
      </c>
    </row>
    <row r="13" spans="1:5">
      <c r="A13">
        <v>2015</v>
      </c>
      <c r="B13" s="7">
        <v>4.8174867279904703</v>
      </c>
      <c r="C13" s="7">
        <v>1.61994932898503</v>
      </c>
      <c r="D13" s="7">
        <v>0</v>
      </c>
      <c r="E13" s="7">
        <v>0</v>
      </c>
    </row>
    <row r="14" spans="1:5">
      <c r="A14">
        <v>2020</v>
      </c>
      <c r="B14" s="7">
        <v>5.3981979831945797</v>
      </c>
      <c r="C14" s="7">
        <v>2.9708951697597201</v>
      </c>
      <c r="D14" s="7">
        <v>0</v>
      </c>
      <c r="E14" s="7">
        <v>0</v>
      </c>
    </row>
    <row r="15" spans="1:5">
      <c r="A15">
        <v>2025</v>
      </c>
      <c r="B15" s="7">
        <v>6.3893223102255901</v>
      </c>
      <c r="C15" s="7">
        <v>5.8123145158079996</v>
      </c>
      <c r="D15" s="7">
        <v>0.81201367510320499</v>
      </c>
      <c r="E15" s="7">
        <v>9.4917972938657003E-2</v>
      </c>
    </row>
    <row r="16" spans="1:5" ht="17" thickBot="1">
      <c r="A16">
        <v>2030</v>
      </c>
      <c r="B16" s="7">
        <v>7.40941905895661</v>
      </c>
      <c r="C16" s="7">
        <v>9.3012800524578498</v>
      </c>
      <c r="D16" s="7">
        <v>1.2876135459481499</v>
      </c>
      <c r="E16" s="7">
        <v>0.56338016032652005</v>
      </c>
    </row>
    <row r="17" spans="1:5">
      <c r="A17" s="109"/>
      <c r="B17" s="109"/>
      <c r="C17" s="109"/>
      <c r="D17" s="109"/>
      <c r="E17" s="109"/>
    </row>
    <row r="18" spans="1:5">
      <c r="A18" t="s">
        <v>2388</v>
      </c>
    </row>
    <row r="22" spans="1:5" ht="18">
      <c r="A22" s="102" t="s">
        <v>2386</v>
      </c>
    </row>
    <row r="23" spans="1:5">
      <c r="A23" s="191" t="s">
        <v>2389</v>
      </c>
      <c r="B23" s="191" t="s">
        <v>2390</v>
      </c>
    </row>
    <row r="24" spans="1:5">
      <c r="A24" s="191" t="s">
        <v>2391</v>
      </c>
      <c r="B24" s="191" t="s">
        <v>2392</v>
      </c>
    </row>
    <row r="25" spans="1:5">
      <c r="A25" s="191" t="s">
        <v>2393</v>
      </c>
      <c r="B25" s="191" t="s">
        <v>2394</v>
      </c>
    </row>
    <row r="26" spans="1:5">
      <c r="A26" s="191" t="s">
        <v>2395</v>
      </c>
      <c r="B26" s="191" t="s">
        <v>2396</v>
      </c>
    </row>
    <row r="27" spans="1:5">
      <c r="A27" s="191"/>
      <c r="B27" s="191"/>
    </row>
  </sheetData>
  <mergeCells count="2">
    <mergeCell ref="B6:C6"/>
    <mergeCell ref="D6:E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AB2EF-2264-404F-B697-3CCF8E1C3201}">
  <sheetPr>
    <tabColor theme="7" tint="0.59999389629810485"/>
  </sheetPr>
  <dimension ref="B1:T62"/>
  <sheetViews>
    <sheetView workbookViewId="0"/>
  </sheetViews>
  <sheetFormatPr baseColWidth="10" defaultRowHeight="16"/>
  <cols>
    <col min="2" max="2" width="15.1640625" customWidth="1"/>
  </cols>
  <sheetData>
    <row r="1" spans="2:20" ht="18">
      <c r="B1" s="102" t="s">
        <v>1873</v>
      </c>
    </row>
    <row r="2" spans="2:20">
      <c r="B2" s="103"/>
      <c r="D2" s="104"/>
    </row>
    <row r="3" spans="2:20">
      <c r="B3" s="103"/>
    </row>
    <row r="4" spans="2:20" ht="17" thickBot="1">
      <c r="B4" s="105"/>
      <c r="C4" s="105"/>
      <c r="D4" s="105"/>
      <c r="E4" s="105"/>
      <c r="F4" s="105"/>
      <c r="G4" s="105"/>
      <c r="H4" s="105"/>
      <c r="I4" s="105"/>
      <c r="J4" s="105"/>
      <c r="K4" s="105"/>
      <c r="L4" s="105"/>
      <c r="M4" s="105"/>
      <c r="N4" s="105"/>
      <c r="O4" s="105"/>
      <c r="P4" s="105"/>
      <c r="Q4" s="105"/>
      <c r="R4" s="105"/>
      <c r="S4" s="105"/>
      <c r="T4" s="105"/>
    </row>
    <row r="5" spans="2:20">
      <c r="C5" s="483" t="s">
        <v>17</v>
      </c>
      <c r="D5" s="483"/>
      <c r="E5" s="483" t="s">
        <v>1874</v>
      </c>
      <c r="F5" s="483"/>
      <c r="G5" s="483" t="s">
        <v>1875</v>
      </c>
      <c r="H5" s="483"/>
      <c r="I5" s="483" t="s">
        <v>28</v>
      </c>
      <c r="J5" s="483"/>
      <c r="K5" s="483" t="s">
        <v>1876</v>
      </c>
      <c r="L5" s="483"/>
      <c r="M5" s="483" t="s">
        <v>1877</v>
      </c>
      <c r="N5" s="483"/>
      <c r="O5" s="483" t="s">
        <v>1878</v>
      </c>
      <c r="P5" s="483"/>
      <c r="Q5" s="483" t="s">
        <v>861</v>
      </c>
      <c r="R5" s="483"/>
      <c r="S5" s="483" t="s">
        <v>863</v>
      </c>
      <c r="T5" s="483"/>
    </row>
    <row r="6" spans="2:20" ht="66">
      <c r="C6" s="106" t="s">
        <v>1879</v>
      </c>
      <c r="D6" s="106" t="s">
        <v>1880</v>
      </c>
      <c r="E6" s="106" t="s">
        <v>1879</v>
      </c>
      <c r="F6" s="106" t="s">
        <v>1880</v>
      </c>
      <c r="G6" s="106" t="s">
        <v>1879</v>
      </c>
      <c r="H6" s="106" t="s">
        <v>1880</v>
      </c>
      <c r="I6" s="106" t="s">
        <v>1879</v>
      </c>
      <c r="J6" s="106" t="s">
        <v>1880</v>
      </c>
      <c r="K6" s="106" t="s">
        <v>1879</v>
      </c>
      <c r="L6" s="106" t="s">
        <v>1880</v>
      </c>
      <c r="M6" s="106" t="s">
        <v>1879</v>
      </c>
      <c r="N6" s="106" t="s">
        <v>1880</v>
      </c>
      <c r="O6" s="106" t="s">
        <v>1879</v>
      </c>
      <c r="P6" s="106" t="s">
        <v>1880</v>
      </c>
      <c r="Q6" s="106" t="s">
        <v>1879</v>
      </c>
      <c r="R6" s="106" t="s">
        <v>1880</v>
      </c>
      <c r="S6" s="106" t="s">
        <v>1879</v>
      </c>
      <c r="T6" s="106" t="s">
        <v>1880</v>
      </c>
    </row>
    <row r="7" spans="2:20" ht="17" thickBot="1">
      <c r="B7" s="105"/>
      <c r="C7" s="105"/>
      <c r="D7" s="105"/>
      <c r="E7" s="105"/>
      <c r="F7" s="105"/>
      <c r="G7" s="105"/>
      <c r="H7" s="105"/>
      <c r="I7" s="105"/>
      <c r="J7" s="105"/>
      <c r="K7" s="105"/>
      <c r="L7" s="105"/>
      <c r="M7" s="105"/>
      <c r="N7" s="105"/>
      <c r="O7" s="105"/>
      <c r="P7" s="105"/>
      <c r="Q7" s="105"/>
      <c r="R7" s="105"/>
      <c r="S7" s="105"/>
      <c r="T7" s="105"/>
    </row>
    <row r="8" spans="2:20">
      <c r="B8" s="107"/>
      <c r="C8" s="107" t="s">
        <v>1881</v>
      </c>
    </row>
    <row r="9" spans="2:20">
      <c r="B9">
        <v>1990</v>
      </c>
      <c r="C9" t="s">
        <v>1777</v>
      </c>
      <c r="D9" t="s">
        <v>1777</v>
      </c>
      <c r="E9" t="s">
        <v>1777</v>
      </c>
      <c r="F9" t="s">
        <v>1777</v>
      </c>
      <c r="G9" t="s">
        <v>1777</v>
      </c>
      <c r="H9" t="s">
        <v>1777</v>
      </c>
      <c r="I9" t="s">
        <v>1777</v>
      </c>
      <c r="J9" t="s">
        <v>1777</v>
      </c>
      <c r="K9" t="s">
        <v>1777</v>
      </c>
      <c r="L9" t="s">
        <v>1777</v>
      </c>
      <c r="M9" t="s">
        <v>1777</v>
      </c>
      <c r="N9" t="s">
        <v>1777</v>
      </c>
      <c r="O9" t="s">
        <v>1777</v>
      </c>
      <c r="P9" t="s">
        <v>1777</v>
      </c>
      <c r="Q9" t="s">
        <v>1777</v>
      </c>
      <c r="R9" t="s">
        <v>1777</v>
      </c>
      <c r="S9" t="s">
        <v>1777</v>
      </c>
      <c r="T9" t="s">
        <v>1777</v>
      </c>
    </row>
    <row r="10" spans="2:20">
      <c r="B10">
        <v>1991</v>
      </c>
      <c r="C10" t="s">
        <v>1777</v>
      </c>
      <c r="D10" t="s">
        <v>1777</v>
      </c>
      <c r="E10" t="s">
        <v>1777</v>
      </c>
      <c r="F10" t="s">
        <v>1777</v>
      </c>
      <c r="G10" t="s">
        <v>1777</v>
      </c>
      <c r="H10" t="s">
        <v>1777</v>
      </c>
      <c r="I10" t="s">
        <v>1777</v>
      </c>
      <c r="J10" t="s">
        <v>1777</v>
      </c>
      <c r="K10" t="s">
        <v>1777</v>
      </c>
      <c r="L10" t="s">
        <v>1777</v>
      </c>
      <c r="M10" t="s">
        <v>1777</v>
      </c>
      <c r="N10" t="s">
        <v>1777</v>
      </c>
      <c r="O10" t="s">
        <v>1777</v>
      </c>
      <c r="P10" t="s">
        <v>1777</v>
      </c>
      <c r="Q10" t="s">
        <v>1777</v>
      </c>
      <c r="R10" t="s">
        <v>1777</v>
      </c>
      <c r="S10" t="s">
        <v>1777</v>
      </c>
      <c r="T10" t="s">
        <v>1777</v>
      </c>
    </row>
    <row r="11" spans="2:20">
      <c r="B11">
        <v>1992</v>
      </c>
      <c r="C11" t="s">
        <v>1777</v>
      </c>
      <c r="D11" t="s">
        <v>1777</v>
      </c>
      <c r="E11" t="s">
        <v>1777</v>
      </c>
      <c r="F11" t="s">
        <v>1777</v>
      </c>
      <c r="G11" t="s">
        <v>1777</v>
      </c>
      <c r="H11" t="s">
        <v>1777</v>
      </c>
      <c r="I11" t="s">
        <v>1777</v>
      </c>
      <c r="J11" t="s">
        <v>1777</v>
      </c>
      <c r="K11" t="s">
        <v>1777</v>
      </c>
      <c r="L11" t="s">
        <v>1777</v>
      </c>
      <c r="M11" t="s">
        <v>1777</v>
      </c>
      <c r="N11" t="s">
        <v>1777</v>
      </c>
      <c r="O11" t="s">
        <v>1777</v>
      </c>
      <c r="P11" t="s">
        <v>1777</v>
      </c>
      <c r="Q11" t="s">
        <v>1777</v>
      </c>
      <c r="R11" t="s">
        <v>1777</v>
      </c>
      <c r="S11" t="s">
        <v>1777</v>
      </c>
      <c r="T11" t="s">
        <v>1777</v>
      </c>
    </row>
    <row r="12" spans="2:20">
      <c r="B12">
        <v>1993</v>
      </c>
      <c r="C12" t="s">
        <v>1777</v>
      </c>
      <c r="D12" t="s">
        <v>1777</v>
      </c>
      <c r="E12" t="s">
        <v>1777</v>
      </c>
      <c r="F12" t="s">
        <v>1777</v>
      </c>
      <c r="G12" t="s">
        <v>1777</v>
      </c>
      <c r="H12" t="s">
        <v>1777</v>
      </c>
      <c r="I12" t="s">
        <v>1777</v>
      </c>
      <c r="J12" t="s">
        <v>1777</v>
      </c>
      <c r="K12" t="s">
        <v>1777</v>
      </c>
      <c r="L12" t="s">
        <v>1777</v>
      </c>
      <c r="M12" t="s">
        <v>1777</v>
      </c>
      <c r="N12" t="s">
        <v>1777</v>
      </c>
      <c r="O12" t="s">
        <v>1777</v>
      </c>
      <c r="P12" t="s">
        <v>1777</v>
      </c>
      <c r="Q12" t="s">
        <v>1777</v>
      </c>
      <c r="R12" t="s">
        <v>1777</v>
      </c>
      <c r="S12" t="s">
        <v>1777</v>
      </c>
      <c r="T12" t="s">
        <v>1777</v>
      </c>
    </row>
    <row r="13" spans="2:20">
      <c r="B13">
        <v>1994</v>
      </c>
      <c r="C13" t="s">
        <v>1777</v>
      </c>
      <c r="D13" t="s">
        <v>1777</v>
      </c>
      <c r="E13" t="s">
        <v>1777</v>
      </c>
      <c r="F13" t="s">
        <v>1777</v>
      </c>
      <c r="G13" t="s">
        <v>1777</v>
      </c>
      <c r="H13" t="s">
        <v>1777</v>
      </c>
      <c r="I13" t="s">
        <v>1777</v>
      </c>
      <c r="J13" t="s">
        <v>1777</v>
      </c>
      <c r="K13" t="s">
        <v>1777</v>
      </c>
      <c r="L13" t="s">
        <v>1777</v>
      </c>
      <c r="M13" t="s">
        <v>1777</v>
      </c>
      <c r="N13" t="s">
        <v>1777</v>
      </c>
      <c r="O13" t="s">
        <v>1777</v>
      </c>
      <c r="P13" t="s">
        <v>1777</v>
      </c>
      <c r="Q13" t="s">
        <v>1777</v>
      </c>
      <c r="R13" t="s">
        <v>1777</v>
      </c>
      <c r="S13" t="s">
        <v>1777</v>
      </c>
      <c r="T13" t="s">
        <v>1777</v>
      </c>
    </row>
    <row r="14" spans="2:20">
      <c r="B14">
        <v>1995</v>
      </c>
      <c r="C14" t="s">
        <v>1777</v>
      </c>
      <c r="D14" t="s">
        <v>1777</v>
      </c>
      <c r="E14" t="s">
        <v>1777</v>
      </c>
      <c r="F14" t="s">
        <v>1777</v>
      </c>
      <c r="G14" t="s">
        <v>1777</v>
      </c>
      <c r="H14" t="s">
        <v>1777</v>
      </c>
      <c r="I14" t="s">
        <v>1777</v>
      </c>
      <c r="J14" t="s">
        <v>1777</v>
      </c>
      <c r="K14" t="s">
        <v>1777</v>
      </c>
      <c r="L14" t="s">
        <v>1777</v>
      </c>
      <c r="M14" t="s">
        <v>1777</v>
      </c>
      <c r="N14" t="s">
        <v>1777</v>
      </c>
      <c r="O14" t="s">
        <v>1777</v>
      </c>
      <c r="P14" t="s">
        <v>1777</v>
      </c>
      <c r="Q14" t="s">
        <v>1777</v>
      </c>
      <c r="R14" t="s">
        <v>1777</v>
      </c>
      <c r="S14" t="s">
        <v>1777</v>
      </c>
      <c r="T14" t="s">
        <v>1777</v>
      </c>
    </row>
    <row r="15" spans="2:20">
      <c r="B15">
        <v>1996</v>
      </c>
      <c r="C15" t="s">
        <v>1777</v>
      </c>
      <c r="D15" t="s">
        <v>1777</v>
      </c>
      <c r="E15" t="s">
        <v>1777</v>
      </c>
      <c r="F15" t="s">
        <v>1777</v>
      </c>
      <c r="G15" t="s">
        <v>1777</v>
      </c>
      <c r="H15" t="s">
        <v>1777</v>
      </c>
      <c r="I15" t="s">
        <v>1777</v>
      </c>
      <c r="J15" t="s">
        <v>1777</v>
      </c>
      <c r="K15" t="s">
        <v>1777</v>
      </c>
      <c r="L15" t="s">
        <v>1777</v>
      </c>
      <c r="M15" t="s">
        <v>1777</v>
      </c>
      <c r="N15" t="s">
        <v>1777</v>
      </c>
      <c r="O15" t="s">
        <v>1777</v>
      </c>
      <c r="P15" t="s">
        <v>1777</v>
      </c>
      <c r="Q15" t="s">
        <v>1777</v>
      </c>
      <c r="R15" t="s">
        <v>1777</v>
      </c>
      <c r="S15" t="s">
        <v>1777</v>
      </c>
      <c r="T15" t="s">
        <v>1777</v>
      </c>
    </row>
    <row r="16" spans="2:20">
      <c r="B16">
        <v>1997</v>
      </c>
      <c r="C16" t="s">
        <v>1777</v>
      </c>
      <c r="D16" t="s">
        <v>1777</v>
      </c>
      <c r="E16" t="s">
        <v>1777</v>
      </c>
      <c r="F16" t="s">
        <v>1777</v>
      </c>
      <c r="G16" t="s">
        <v>1777</v>
      </c>
      <c r="H16" t="s">
        <v>1777</v>
      </c>
      <c r="I16" t="s">
        <v>1777</v>
      </c>
      <c r="J16" t="s">
        <v>1777</v>
      </c>
      <c r="K16" t="s">
        <v>1777</v>
      </c>
      <c r="L16" t="s">
        <v>1777</v>
      </c>
      <c r="M16" t="s">
        <v>1777</v>
      </c>
      <c r="N16" t="s">
        <v>1777</v>
      </c>
      <c r="O16" t="s">
        <v>1777</v>
      </c>
      <c r="P16" t="s">
        <v>1777</v>
      </c>
      <c r="Q16" t="s">
        <v>1777</v>
      </c>
      <c r="R16" t="s">
        <v>1777</v>
      </c>
      <c r="S16" t="s">
        <v>1777</v>
      </c>
      <c r="T16" t="s">
        <v>1777</v>
      </c>
    </row>
    <row r="17" spans="2:20">
      <c r="B17">
        <v>1998</v>
      </c>
      <c r="C17" t="s">
        <v>1777</v>
      </c>
      <c r="D17" t="s">
        <v>1777</v>
      </c>
      <c r="E17" t="s">
        <v>1777</v>
      </c>
      <c r="F17" t="s">
        <v>1777</v>
      </c>
      <c r="G17" t="s">
        <v>1777</v>
      </c>
      <c r="H17" t="s">
        <v>1777</v>
      </c>
      <c r="I17" t="s">
        <v>1777</v>
      </c>
      <c r="J17" t="s">
        <v>1777</v>
      </c>
      <c r="K17" t="s">
        <v>1777</v>
      </c>
      <c r="L17" t="s">
        <v>1777</v>
      </c>
      <c r="M17" t="s">
        <v>1777</v>
      </c>
      <c r="N17" t="s">
        <v>1777</v>
      </c>
      <c r="O17" t="s">
        <v>1777</v>
      </c>
      <c r="P17" t="s">
        <v>1777</v>
      </c>
      <c r="Q17" t="s">
        <v>1777</v>
      </c>
      <c r="R17" t="s">
        <v>1777</v>
      </c>
      <c r="S17" t="s">
        <v>1777</v>
      </c>
      <c r="T17" t="s">
        <v>1777</v>
      </c>
    </row>
    <row r="18" spans="2:20">
      <c r="B18">
        <v>1999</v>
      </c>
      <c r="C18" t="s">
        <v>1777</v>
      </c>
      <c r="D18" t="s">
        <v>1777</v>
      </c>
      <c r="E18" t="s">
        <v>1777</v>
      </c>
      <c r="F18" t="s">
        <v>1777</v>
      </c>
      <c r="G18" t="s">
        <v>1777</v>
      </c>
      <c r="H18" t="s">
        <v>1777</v>
      </c>
      <c r="I18" t="s">
        <v>1777</v>
      </c>
      <c r="J18" t="s">
        <v>1777</v>
      </c>
      <c r="K18" t="s">
        <v>1777</v>
      </c>
      <c r="L18" t="s">
        <v>1777</v>
      </c>
      <c r="M18" t="s">
        <v>1777</v>
      </c>
      <c r="N18" t="s">
        <v>1777</v>
      </c>
      <c r="O18" t="s">
        <v>1777</v>
      </c>
      <c r="P18" t="s">
        <v>1777</v>
      </c>
      <c r="Q18" t="s">
        <v>1777</v>
      </c>
      <c r="R18" t="s">
        <v>1777</v>
      </c>
      <c r="S18" t="s">
        <v>1777</v>
      </c>
      <c r="T18" t="s">
        <v>1777</v>
      </c>
    </row>
    <row r="19" spans="2:20">
      <c r="B19">
        <v>2000</v>
      </c>
      <c r="C19" s="7">
        <v>20.782</v>
      </c>
      <c r="D19" s="7" t="s">
        <v>1777</v>
      </c>
      <c r="E19" s="7">
        <v>7.758</v>
      </c>
      <c r="F19" s="7" t="s">
        <v>1777</v>
      </c>
      <c r="G19" s="7">
        <v>5.11970999999998</v>
      </c>
      <c r="H19" s="7" t="s">
        <v>1777</v>
      </c>
      <c r="I19" s="7">
        <v>1.2999999999999999E-2</v>
      </c>
      <c r="J19" s="7" t="s">
        <v>1777</v>
      </c>
      <c r="K19" s="7">
        <v>0.44700000000000001</v>
      </c>
      <c r="L19" s="7" t="s">
        <v>1777</v>
      </c>
      <c r="M19" s="7">
        <v>0</v>
      </c>
      <c r="N19" s="7" t="s">
        <v>1777</v>
      </c>
      <c r="O19" s="7">
        <v>4.91</v>
      </c>
      <c r="P19" s="7" t="s">
        <v>1777</v>
      </c>
      <c r="Q19" s="7">
        <v>0.44900000000000001</v>
      </c>
      <c r="R19" s="7" t="s">
        <v>1777</v>
      </c>
      <c r="S19" s="7">
        <v>2.0852900000000201</v>
      </c>
      <c r="T19" s="7" t="s">
        <v>1777</v>
      </c>
    </row>
    <row r="20" spans="2:20">
      <c r="B20">
        <v>2001</v>
      </c>
      <c r="C20" s="7">
        <v>20.465</v>
      </c>
      <c r="D20" s="7" t="s">
        <v>1777</v>
      </c>
      <c r="E20" s="7">
        <v>7.4930000000000003</v>
      </c>
      <c r="F20" s="7" t="s">
        <v>1777</v>
      </c>
      <c r="G20" s="7">
        <v>4.9886689999999803</v>
      </c>
      <c r="H20" s="7" t="s">
        <v>1777</v>
      </c>
      <c r="I20" s="7">
        <v>2.1000000000000001E-2</v>
      </c>
      <c r="J20" s="7" t="s">
        <v>1777</v>
      </c>
      <c r="K20" s="7">
        <v>0.48499999999999999</v>
      </c>
      <c r="L20" s="7" t="s">
        <v>1777</v>
      </c>
      <c r="M20" s="7">
        <v>0</v>
      </c>
      <c r="N20" s="7" t="s">
        <v>1777</v>
      </c>
      <c r="O20" s="7">
        <v>4.91</v>
      </c>
      <c r="P20" s="7" t="s">
        <v>1777</v>
      </c>
      <c r="Q20" s="7">
        <v>0.44900000000000001</v>
      </c>
      <c r="R20" s="7" t="s">
        <v>1777</v>
      </c>
      <c r="S20" s="7">
        <v>2.1183310000000199</v>
      </c>
      <c r="T20" s="7" t="s">
        <v>1777</v>
      </c>
    </row>
    <row r="21" spans="2:20">
      <c r="B21">
        <v>2002</v>
      </c>
      <c r="C21" s="7">
        <v>20.594000000000001</v>
      </c>
      <c r="D21" s="7" t="s">
        <v>1777</v>
      </c>
      <c r="E21" s="7">
        <v>7.4930000000000003</v>
      </c>
      <c r="F21" s="7" t="s">
        <v>1777</v>
      </c>
      <c r="G21" s="7">
        <v>4.9287739999999802</v>
      </c>
      <c r="H21" s="7" t="s">
        <v>1777</v>
      </c>
      <c r="I21" s="7">
        <v>2.5999999999999999E-2</v>
      </c>
      <c r="J21" s="7" t="s">
        <v>1777</v>
      </c>
      <c r="K21" s="7">
        <v>0.67200000000000004</v>
      </c>
      <c r="L21" s="7" t="s">
        <v>1777</v>
      </c>
      <c r="M21" s="7">
        <v>0</v>
      </c>
      <c r="N21" s="7" t="s">
        <v>1777</v>
      </c>
      <c r="O21" s="7">
        <v>4.91</v>
      </c>
      <c r="P21" s="7" t="s">
        <v>1777</v>
      </c>
      <c r="Q21" s="7">
        <v>0.44900000000000001</v>
      </c>
      <c r="R21" s="7" t="s">
        <v>1777</v>
      </c>
      <c r="S21" s="7">
        <v>2.1152260000000198</v>
      </c>
      <c r="T21" s="7" t="s">
        <v>1777</v>
      </c>
    </row>
    <row r="22" spans="2:20">
      <c r="B22">
        <v>2003</v>
      </c>
      <c r="C22" s="7">
        <v>20.907</v>
      </c>
      <c r="D22" s="7" t="s">
        <v>1777</v>
      </c>
      <c r="E22" s="7">
        <v>7.6550000000000002</v>
      </c>
      <c r="F22" s="7" t="s">
        <v>1777</v>
      </c>
      <c r="G22" s="7">
        <v>4.9354239999999896</v>
      </c>
      <c r="H22" s="7" t="s">
        <v>1777</v>
      </c>
      <c r="I22" s="7">
        <v>4.5999999999999999E-2</v>
      </c>
      <c r="J22" s="7" t="s">
        <v>1777</v>
      </c>
      <c r="K22" s="7">
        <v>0.90500000000000003</v>
      </c>
      <c r="L22" s="7" t="s">
        <v>1777</v>
      </c>
      <c r="M22" s="7">
        <v>0</v>
      </c>
      <c r="N22" s="7" t="s">
        <v>1777</v>
      </c>
      <c r="O22" s="7">
        <v>4.91</v>
      </c>
      <c r="P22" s="7" t="s">
        <v>1777</v>
      </c>
      <c r="Q22" s="7">
        <v>0.44900000000000001</v>
      </c>
      <c r="R22" s="7" t="s">
        <v>1777</v>
      </c>
      <c r="S22" s="7">
        <v>2.0065760000000101</v>
      </c>
      <c r="T22" s="7" t="s">
        <v>1777</v>
      </c>
    </row>
    <row r="23" spans="2:20">
      <c r="B23">
        <v>2004</v>
      </c>
      <c r="C23" s="7">
        <v>21.507000000000001</v>
      </c>
      <c r="D23" s="7" t="s">
        <v>1777</v>
      </c>
      <c r="E23" s="7">
        <v>8.0608500000000003</v>
      </c>
      <c r="F23" s="7" t="s">
        <v>1777</v>
      </c>
      <c r="G23" s="7">
        <v>5.0059279999999902</v>
      </c>
      <c r="H23" s="7" t="s">
        <v>1777</v>
      </c>
      <c r="I23" s="7">
        <v>0.05</v>
      </c>
      <c r="J23" s="7" t="s">
        <v>1777</v>
      </c>
      <c r="K23" s="7">
        <v>1.075</v>
      </c>
      <c r="L23" s="7" t="s">
        <v>1777</v>
      </c>
      <c r="M23" s="7">
        <v>0</v>
      </c>
      <c r="N23" s="7" t="s">
        <v>1777</v>
      </c>
      <c r="O23" s="7">
        <v>4.91</v>
      </c>
      <c r="P23" s="7" t="s">
        <v>1777</v>
      </c>
      <c r="Q23" s="7">
        <v>0.44900000000000001</v>
      </c>
      <c r="R23" s="7" t="s">
        <v>1777</v>
      </c>
      <c r="S23" s="7">
        <v>1.9562220000000099</v>
      </c>
      <c r="T23" s="7" t="s">
        <v>1777</v>
      </c>
    </row>
    <row r="24" spans="2:20">
      <c r="B24">
        <v>2005</v>
      </c>
      <c r="C24" s="7">
        <v>21.978000000000002</v>
      </c>
      <c r="D24" s="7" t="s">
        <v>1777</v>
      </c>
      <c r="E24" s="7">
        <v>8.0608500000000003</v>
      </c>
      <c r="F24" s="7" t="s">
        <v>1777</v>
      </c>
      <c r="G24" s="7">
        <v>5.1951239999999901</v>
      </c>
      <c r="H24" s="7" t="s">
        <v>1777</v>
      </c>
      <c r="I24" s="7">
        <v>5.0999999999999997E-2</v>
      </c>
      <c r="J24" s="7" t="s">
        <v>1777</v>
      </c>
      <c r="K24" s="7">
        <v>1.224</v>
      </c>
      <c r="L24" s="7" t="s">
        <v>1777</v>
      </c>
      <c r="M24" s="7">
        <v>0</v>
      </c>
      <c r="N24" s="7" t="s">
        <v>1777</v>
      </c>
      <c r="O24" s="7">
        <v>4.91</v>
      </c>
      <c r="P24" s="7" t="s">
        <v>1777</v>
      </c>
      <c r="Q24" s="7">
        <v>0.44900000000000001</v>
      </c>
      <c r="R24" s="7" t="s">
        <v>1777</v>
      </c>
      <c r="S24" s="7">
        <v>2.0880260000000099</v>
      </c>
      <c r="T24" s="7" t="s">
        <v>1777</v>
      </c>
    </row>
    <row r="25" spans="2:20">
      <c r="B25">
        <v>2006</v>
      </c>
      <c r="C25" s="7">
        <v>22.984000000000002</v>
      </c>
      <c r="D25" s="7" t="s">
        <v>1777</v>
      </c>
      <c r="E25" s="7">
        <v>8.0608500000000003</v>
      </c>
      <c r="F25" s="7" t="s">
        <v>1777</v>
      </c>
      <c r="G25" s="7">
        <v>5.7925489999999904</v>
      </c>
      <c r="H25" s="7" t="s">
        <v>1777</v>
      </c>
      <c r="I25" s="7">
        <v>5.2999999999999999E-2</v>
      </c>
      <c r="J25" s="7" t="s">
        <v>1777</v>
      </c>
      <c r="K25" s="7">
        <v>1.4530000000000001</v>
      </c>
      <c r="L25" s="7" t="s">
        <v>1777</v>
      </c>
      <c r="M25" s="7">
        <v>0.108</v>
      </c>
      <c r="N25" s="7" t="s">
        <v>1777</v>
      </c>
      <c r="O25" s="7">
        <v>4.91</v>
      </c>
      <c r="P25" s="7" t="s">
        <v>1777</v>
      </c>
      <c r="Q25" s="7">
        <v>0.51</v>
      </c>
      <c r="R25" s="7" t="s">
        <v>1777</v>
      </c>
      <c r="S25" s="7">
        <v>2.0966010000000099</v>
      </c>
      <c r="T25" s="7" t="s">
        <v>1777</v>
      </c>
    </row>
    <row r="26" spans="2:20">
      <c r="B26">
        <v>2007</v>
      </c>
      <c r="C26" s="7">
        <v>23.82</v>
      </c>
      <c r="D26" s="7" t="s">
        <v>1777</v>
      </c>
      <c r="E26" s="7">
        <v>8.0608500000000003</v>
      </c>
      <c r="F26" s="7" t="s">
        <v>1777</v>
      </c>
      <c r="G26" s="7">
        <v>6.3407400000000003</v>
      </c>
      <c r="H26" s="7" t="s">
        <v>1777</v>
      </c>
      <c r="I26" s="7">
        <v>5.3999999999999999E-2</v>
      </c>
      <c r="J26" s="7" t="s">
        <v>1777</v>
      </c>
      <c r="K26" s="7">
        <v>1.641</v>
      </c>
      <c r="L26" s="7" t="s">
        <v>1777</v>
      </c>
      <c r="M26" s="7">
        <v>0.108</v>
      </c>
      <c r="N26" s="7" t="s">
        <v>1777</v>
      </c>
      <c r="O26" s="7">
        <v>4.91</v>
      </c>
      <c r="P26" s="7" t="s">
        <v>1777</v>
      </c>
      <c r="Q26" s="7">
        <v>0.51</v>
      </c>
      <c r="R26" s="7" t="s">
        <v>1777</v>
      </c>
      <c r="S26" s="7">
        <v>2.1954099999999999</v>
      </c>
      <c r="T26" s="7" t="s">
        <v>1777</v>
      </c>
    </row>
    <row r="27" spans="2:20">
      <c r="B27">
        <v>2008</v>
      </c>
      <c r="C27" s="7">
        <v>24.887</v>
      </c>
      <c r="D27" s="7" t="s">
        <v>1777</v>
      </c>
      <c r="E27" s="7">
        <v>8.0608500000000003</v>
      </c>
      <c r="F27" s="7" t="s">
        <v>1777</v>
      </c>
      <c r="G27" s="7">
        <v>6.9498519999999999</v>
      </c>
      <c r="H27" s="7" t="s">
        <v>1777</v>
      </c>
      <c r="I27" s="7">
        <v>5.8999999999999997E-2</v>
      </c>
      <c r="J27" s="7" t="s">
        <v>1777</v>
      </c>
      <c r="K27" s="7">
        <v>1.921</v>
      </c>
      <c r="L27" s="7" t="s">
        <v>1777</v>
      </c>
      <c r="M27" s="7">
        <v>0.22800000000000001</v>
      </c>
      <c r="N27" s="7" t="s">
        <v>1777</v>
      </c>
      <c r="O27" s="7">
        <v>4.91</v>
      </c>
      <c r="P27" s="7" t="s">
        <v>1777</v>
      </c>
      <c r="Q27" s="7">
        <v>0.51</v>
      </c>
      <c r="R27" s="7" t="s">
        <v>1777</v>
      </c>
      <c r="S27" s="7">
        <v>2.2482980000000001</v>
      </c>
      <c r="T27" s="7" t="s">
        <v>1777</v>
      </c>
    </row>
    <row r="28" spans="2:20">
      <c r="B28">
        <v>2009</v>
      </c>
      <c r="C28" s="7">
        <v>25.315000000000001</v>
      </c>
      <c r="D28" s="7" t="s">
        <v>1777</v>
      </c>
      <c r="E28" s="7">
        <v>8.2908500000000007</v>
      </c>
      <c r="F28" s="7" t="s">
        <v>1777</v>
      </c>
      <c r="G28" s="7">
        <v>7.0662500000000001</v>
      </c>
      <c r="H28" s="7" t="s">
        <v>1777</v>
      </c>
      <c r="I28" s="7">
        <v>6.9000000000000006E-2</v>
      </c>
      <c r="J28" s="7" t="s">
        <v>1777</v>
      </c>
      <c r="K28" s="7">
        <v>1.994</v>
      </c>
      <c r="L28" s="7" t="s">
        <v>1777</v>
      </c>
      <c r="M28" s="7">
        <v>0.22800000000000001</v>
      </c>
      <c r="N28" s="7" t="s">
        <v>1777</v>
      </c>
      <c r="O28" s="7">
        <v>4.91</v>
      </c>
      <c r="P28" s="7" t="s">
        <v>1777</v>
      </c>
      <c r="Q28" s="7">
        <v>0.51</v>
      </c>
      <c r="R28" s="7" t="s">
        <v>1777</v>
      </c>
      <c r="S28" s="7">
        <v>2.2469000000000001</v>
      </c>
      <c r="T28" s="7" t="s">
        <v>1777</v>
      </c>
    </row>
    <row r="29" spans="2:20">
      <c r="B29">
        <v>2010</v>
      </c>
      <c r="C29" s="7">
        <v>26.61</v>
      </c>
      <c r="D29" s="7" t="s">
        <v>1777</v>
      </c>
      <c r="E29" s="7">
        <v>9.5948499999999992</v>
      </c>
      <c r="F29" s="7" t="s">
        <v>1777</v>
      </c>
      <c r="G29" s="7">
        <v>7.0169290000000002</v>
      </c>
      <c r="H29" s="7" t="s">
        <v>1777</v>
      </c>
      <c r="I29" s="7">
        <v>0.09</v>
      </c>
      <c r="J29" s="7" t="s">
        <v>1777</v>
      </c>
      <c r="K29" s="7">
        <v>2.0089999999999999</v>
      </c>
      <c r="L29" s="7" t="s">
        <v>1777</v>
      </c>
      <c r="M29" s="7">
        <v>0.22800000000000001</v>
      </c>
      <c r="N29" s="7" t="s">
        <v>1777</v>
      </c>
      <c r="O29" s="7">
        <v>4.91</v>
      </c>
      <c r="P29" s="7" t="s">
        <v>1777</v>
      </c>
      <c r="Q29" s="7">
        <v>0.51</v>
      </c>
      <c r="R29" s="7" t="s">
        <v>1777</v>
      </c>
      <c r="S29" s="7">
        <v>2.2512210000000001</v>
      </c>
      <c r="T29" s="7" t="s">
        <v>1777</v>
      </c>
    </row>
    <row r="30" spans="2:20">
      <c r="B30">
        <v>2011</v>
      </c>
      <c r="C30" s="7">
        <v>28.052</v>
      </c>
      <c r="D30" s="7" t="s">
        <v>1777</v>
      </c>
      <c r="E30" s="7">
        <v>10.79885</v>
      </c>
      <c r="F30" s="7" t="s">
        <v>1777</v>
      </c>
      <c r="G30" s="7">
        <v>7.0115400000000001</v>
      </c>
      <c r="H30" s="7" t="s">
        <v>1777</v>
      </c>
      <c r="I30" s="7">
        <v>0.14899999999999999</v>
      </c>
      <c r="J30" s="7" t="s">
        <v>1777</v>
      </c>
      <c r="K30" s="7">
        <v>2.0880000000000001</v>
      </c>
      <c r="L30" s="7" t="s">
        <v>1777</v>
      </c>
      <c r="M30" s="7">
        <v>0.22800000000000001</v>
      </c>
      <c r="N30" s="7" t="s">
        <v>1777</v>
      </c>
      <c r="O30" s="7">
        <v>4.91</v>
      </c>
      <c r="P30" s="7" t="s">
        <v>1777</v>
      </c>
      <c r="Q30" s="7">
        <v>0.51</v>
      </c>
      <c r="R30" s="7" t="s">
        <v>1777</v>
      </c>
      <c r="S30" s="7">
        <v>2.3566099999999999</v>
      </c>
      <c r="T30" s="7" t="s">
        <v>1777</v>
      </c>
    </row>
    <row r="31" spans="2:20">
      <c r="B31">
        <v>2012</v>
      </c>
      <c r="C31" s="7">
        <v>29.850999999999999</v>
      </c>
      <c r="D31" s="7" t="s">
        <v>1777</v>
      </c>
      <c r="E31" s="7">
        <v>12.995850000000001</v>
      </c>
      <c r="F31" s="7" t="s">
        <v>1777</v>
      </c>
      <c r="G31" s="7">
        <v>6.9593759999999998</v>
      </c>
      <c r="H31" s="7" t="s">
        <v>1777</v>
      </c>
      <c r="I31" s="7">
        <v>0.28699999999999998</v>
      </c>
      <c r="J31" s="7" t="s">
        <v>1777</v>
      </c>
      <c r="K31" s="7">
        <v>2.2050000000000001</v>
      </c>
      <c r="L31" s="7" t="s">
        <v>1777</v>
      </c>
      <c r="M31" s="7">
        <v>0.22800000000000001</v>
      </c>
      <c r="N31" s="7" t="s">
        <v>1777</v>
      </c>
      <c r="O31" s="7">
        <v>4.3109999999999999</v>
      </c>
      <c r="P31" s="7" t="s">
        <v>1777</v>
      </c>
      <c r="Q31" s="7">
        <v>0.51</v>
      </c>
      <c r="R31" s="7" t="s">
        <v>1777</v>
      </c>
      <c r="S31" s="7">
        <v>2.3547739999999999</v>
      </c>
      <c r="T31" s="7" t="s">
        <v>1777</v>
      </c>
    </row>
    <row r="32" spans="2:20">
      <c r="B32">
        <v>2013</v>
      </c>
      <c r="C32" s="7">
        <v>31.457000000000001</v>
      </c>
      <c r="D32" s="7" t="s">
        <v>1777</v>
      </c>
      <c r="E32" s="7">
        <v>14.10285</v>
      </c>
      <c r="F32" s="7" t="s">
        <v>1777</v>
      </c>
      <c r="G32" s="7">
        <v>6.7288880000000004</v>
      </c>
      <c r="H32" s="7" t="s">
        <v>1777</v>
      </c>
      <c r="I32" s="7">
        <v>0.65</v>
      </c>
      <c r="J32" s="7" t="s">
        <v>1777</v>
      </c>
      <c r="K32" s="7">
        <v>2.4849999999999999</v>
      </c>
      <c r="L32" s="7" t="s">
        <v>1777</v>
      </c>
      <c r="M32" s="7">
        <v>0.22800000000000001</v>
      </c>
      <c r="N32" s="7" t="s">
        <v>1777</v>
      </c>
      <c r="O32" s="7">
        <v>4.3109999999999999</v>
      </c>
      <c r="P32" s="7" t="s">
        <v>1777</v>
      </c>
      <c r="Q32" s="7">
        <v>0.51</v>
      </c>
      <c r="R32" s="7" t="s">
        <v>1777</v>
      </c>
      <c r="S32" s="7">
        <v>2.441262</v>
      </c>
      <c r="T32" s="7" t="s">
        <v>1777</v>
      </c>
    </row>
    <row r="33" spans="2:20">
      <c r="B33">
        <v>2014</v>
      </c>
      <c r="C33" s="7">
        <v>33.292000000000002</v>
      </c>
      <c r="D33" s="7" t="s">
        <v>1777</v>
      </c>
      <c r="E33" s="7">
        <v>13.444000000000001</v>
      </c>
      <c r="F33" s="7" t="s">
        <v>1777</v>
      </c>
      <c r="G33" s="7">
        <v>6.5820730000000003</v>
      </c>
      <c r="H33" s="7" t="s">
        <v>1777</v>
      </c>
      <c r="I33" s="7">
        <v>1.0069999999999999</v>
      </c>
      <c r="J33" s="7" t="s">
        <v>1777</v>
      </c>
      <c r="K33" s="7">
        <v>2.637</v>
      </c>
      <c r="L33" s="7" t="s">
        <v>1777</v>
      </c>
      <c r="M33" s="7">
        <v>0.22800000000000001</v>
      </c>
      <c r="N33" s="7" t="s">
        <v>1777</v>
      </c>
      <c r="O33" s="7">
        <v>6.3529999999999998</v>
      </c>
      <c r="P33" s="7" t="s">
        <v>1777</v>
      </c>
      <c r="Q33" s="7">
        <v>0.51</v>
      </c>
      <c r="R33" s="7" t="s">
        <v>1777</v>
      </c>
      <c r="S33" s="7">
        <v>2.5309270000000099</v>
      </c>
      <c r="T33" s="7" t="s">
        <v>1777</v>
      </c>
    </row>
    <row r="34" spans="2:20">
      <c r="B34">
        <v>2015</v>
      </c>
      <c r="C34" s="7">
        <v>32.221822000000003</v>
      </c>
      <c r="D34" s="7" t="s">
        <v>1777</v>
      </c>
      <c r="E34" s="7">
        <v>12.686999999999999</v>
      </c>
      <c r="F34" s="7" t="s">
        <v>1777</v>
      </c>
      <c r="G34" s="7">
        <v>5.7820520000000002</v>
      </c>
      <c r="H34" s="7" t="s">
        <v>1777</v>
      </c>
      <c r="I34" s="7">
        <v>1.526</v>
      </c>
      <c r="J34" s="7" t="s">
        <v>1777</v>
      </c>
      <c r="K34" s="7">
        <v>3.0339999999999998</v>
      </c>
      <c r="L34" s="7" t="s">
        <v>1777</v>
      </c>
      <c r="M34" s="7">
        <v>0.35699999999999998</v>
      </c>
      <c r="N34" s="7" t="s">
        <v>1777</v>
      </c>
      <c r="O34" s="7">
        <v>5.7549999999999999</v>
      </c>
      <c r="P34" s="7" t="s">
        <v>1777</v>
      </c>
      <c r="Q34" s="7">
        <v>0.51</v>
      </c>
      <c r="R34" s="7" t="s">
        <v>1777</v>
      </c>
      <c r="S34" s="7">
        <v>2.57077</v>
      </c>
      <c r="T34" s="7" t="s">
        <v>1777</v>
      </c>
    </row>
    <row r="35" spans="2:20">
      <c r="B35">
        <v>2016</v>
      </c>
      <c r="C35" s="7">
        <v>33.809187999999999</v>
      </c>
      <c r="D35" s="7" t="s">
        <v>1777</v>
      </c>
      <c r="E35" s="7">
        <v>12.771000000000001</v>
      </c>
      <c r="F35" s="7" t="s">
        <v>1777</v>
      </c>
      <c r="G35" s="7">
        <v>5.8296020000000004</v>
      </c>
      <c r="H35" s="7" t="s">
        <v>1777</v>
      </c>
      <c r="I35" s="7">
        <v>2.1349999999999998</v>
      </c>
      <c r="J35" s="7" t="s">
        <v>1777</v>
      </c>
      <c r="K35" s="7">
        <v>3.3</v>
      </c>
      <c r="L35" s="7" t="s">
        <v>1777</v>
      </c>
      <c r="M35" s="7">
        <v>0.95699999999999996</v>
      </c>
      <c r="N35" s="7" t="s">
        <v>1777</v>
      </c>
      <c r="O35" s="7">
        <v>5.7549999999999999</v>
      </c>
      <c r="P35" s="7" t="s">
        <v>1777</v>
      </c>
      <c r="Q35" s="7">
        <v>0.51</v>
      </c>
      <c r="R35" s="7" t="s">
        <v>1777</v>
      </c>
      <c r="S35" s="7">
        <v>2.5515859999999999</v>
      </c>
      <c r="T35" s="7" t="s">
        <v>1777</v>
      </c>
    </row>
    <row r="36" spans="2:20">
      <c r="B36">
        <v>2017</v>
      </c>
      <c r="C36" s="7">
        <v>33.190657999999999</v>
      </c>
      <c r="D36" s="7" t="s">
        <v>1777</v>
      </c>
      <c r="E36" s="7">
        <v>12.519</v>
      </c>
      <c r="F36" s="7" t="s">
        <v>1777</v>
      </c>
      <c r="G36" s="7">
        <v>5.7735519999999996</v>
      </c>
      <c r="H36" s="7" t="s">
        <v>1777</v>
      </c>
      <c r="I36" s="7">
        <v>2.911</v>
      </c>
      <c r="J36" s="7" t="s">
        <v>1777</v>
      </c>
      <c r="K36" s="7">
        <v>3.2450000000000001</v>
      </c>
      <c r="L36" s="7" t="s">
        <v>1777</v>
      </c>
      <c r="M36" s="7">
        <v>0.95699999999999996</v>
      </c>
      <c r="N36" s="7" t="s">
        <v>1777</v>
      </c>
      <c r="O36" s="7">
        <v>4.7149999999999999</v>
      </c>
      <c r="P36" s="7" t="s">
        <v>1777</v>
      </c>
      <c r="Q36" s="7">
        <v>0.51</v>
      </c>
      <c r="R36" s="7" t="s">
        <v>1777</v>
      </c>
      <c r="S36" s="7">
        <v>2.5601060000000002</v>
      </c>
      <c r="T36" s="7" t="s">
        <v>1777</v>
      </c>
    </row>
    <row r="37" spans="2:20">
      <c r="B37">
        <v>2018</v>
      </c>
      <c r="C37" s="7">
        <v>35.098801000000002</v>
      </c>
      <c r="D37" s="7" t="s">
        <v>1777</v>
      </c>
      <c r="E37" s="7">
        <v>12.519</v>
      </c>
      <c r="F37" s="7" t="s">
        <v>1777</v>
      </c>
      <c r="G37" s="7">
        <v>5.6967150000000002</v>
      </c>
      <c r="H37" s="7" t="s">
        <v>1777</v>
      </c>
      <c r="I37" s="7">
        <v>4.6079999999999997</v>
      </c>
      <c r="J37" s="7" t="s">
        <v>1777</v>
      </c>
      <c r="K37" s="7">
        <v>3.4359999999999999</v>
      </c>
      <c r="L37" s="7" t="s">
        <v>1777</v>
      </c>
      <c r="M37" s="7">
        <v>0.95699999999999996</v>
      </c>
      <c r="N37" s="7" t="s">
        <v>1777</v>
      </c>
      <c r="O37" s="7">
        <v>4.7149999999999999</v>
      </c>
      <c r="P37" s="7" t="s">
        <v>1777</v>
      </c>
      <c r="Q37" s="7">
        <v>0.51</v>
      </c>
      <c r="R37" s="7" t="s">
        <v>1777</v>
      </c>
      <c r="S37" s="7">
        <v>2.6570860000000001</v>
      </c>
      <c r="T37" s="7" t="s">
        <v>1777</v>
      </c>
    </row>
    <row r="38" spans="2:20">
      <c r="B38">
        <v>2019</v>
      </c>
      <c r="C38" s="7">
        <v>37.139190999999997</v>
      </c>
      <c r="D38" s="7" t="s">
        <v>1777</v>
      </c>
      <c r="E38" s="7">
        <v>12.519</v>
      </c>
      <c r="F38" s="7" t="s">
        <v>1777</v>
      </c>
      <c r="G38" s="7">
        <v>5.6667100000000001</v>
      </c>
      <c r="H38" s="7" t="s">
        <v>1777</v>
      </c>
      <c r="I38" s="7">
        <v>7.226</v>
      </c>
      <c r="J38" s="7" t="s">
        <v>1777</v>
      </c>
      <c r="K38" s="7">
        <v>3.5270000000000001</v>
      </c>
      <c r="L38" s="7" t="s">
        <v>1777</v>
      </c>
      <c r="M38" s="7">
        <v>0.95699999999999996</v>
      </c>
      <c r="N38" s="7" t="s">
        <v>1777</v>
      </c>
      <c r="O38" s="7">
        <v>4.085</v>
      </c>
      <c r="P38" s="7" t="s">
        <v>1777</v>
      </c>
      <c r="Q38" s="7">
        <v>0.51</v>
      </c>
      <c r="R38" s="7" t="s">
        <v>1777</v>
      </c>
      <c r="S38" s="7">
        <v>2.6484809999999999</v>
      </c>
      <c r="T38" s="7" t="s">
        <v>1777</v>
      </c>
    </row>
    <row r="39" spans="2:20">
      <c r="B39">
        <v>2020</v>
      </c>
      <c r="C39" s="7">
        <v>43.088516999992002</v>
      </c>
      <c r="D39" s="7" t="s">
        <v>1777</v>
      </c>
      <c r="E39" s="7">
        <v>12.493</v>
      </c>
      <c r="F39" s="7" t="s">
        <v>1777</v>
      </c>
      <c r="G39" s="7">
        <v>5.703945</v>
      </c>
      <c r="H39" s="7" t="s">
        <v>1777</v>
      </c>
      <c r="I39" s="7">
        <v>10.95</v>
      </c>
      <c r="J39" s="7" t="s">
        <v>1777</v>
      </c>
      <c r="K39" s="7">
        <v>4.2350000000000003</v>
      </c>
      <c r="L39" s="7" t="s">
        <v>1777</v>
      </c>
      <c r="M39" s="7">
        <v>2.46</v>
      </c>
      <c r="N39" s="7" t="s">
        <v>1777</v>
      </c>
      <c r="O39" s="7">
        <v>4.1150000000000002</v>
      </c>
      <c r="P39" s="7" t="s">
        <v>1777</v>
      </c>
      <c r="Q39" s="7">
        <v>0.51</v>
      </c>
      <c r="R39" s="7" t="s">
        <v>1777</v>
      </c>
      <c r="S39" s="7">
        <v>2.6215719999920002</v>
      </c>
      <c r="T39" s="7" t="s">
        <v>1777</v>
      </c>
    </row>
    <row r="40" spans="2:20">
      <c r="B40">
        <v>2021</v>
      </c>
      <c r="C40" s="7" t="s">
        <v>1777</v>
      </c>
      <c r="D40" s="7" t="s">
        <v>1777</v>
      </c>
      <c r="E40" s="7">
        <v>12.39</v>
      </c>
      <c r="F40" s="7" t="s">
        <v>1777</v>
      </c>
      <c r="G40" s="7" t="s">
        <v>1777</v>
      </c>
      <c r="H40" s="7" t="s">
        <v>1777</v>
      </c>
      <c r="I40" s="7">
        <v>14.407999999999999</v>
      </c>
      <c r="J40" s="7" t="s">
        <v>1777</v>
      </c>
      <c r="K40" s="7">
        <v>5.258</v>
      </c>
      <c r="L40" s="7" t="s">
        <v>1777</v>
      </c>
      <c r="M40" s="7">
        <v>2.46</v>
      </c>
      <c r="N40" s="7" t="s">
        <v>1777</v>
      </c>
      <c r="O40" s="7">
        <v>4.1150000000000002</v>
      </c>
      <c r="P40" s="7" t="s">
        <v>1777</v>
      </c>
      <c r="Q40" s="7">
        <v>0.51</v>
      </c>
      <c r="R40" s="7" t="s">
        <v>1777</v>
      </c>
      <c r="S40" s="7" t="s">
        <v>1777</v>
      </c>
      <c r="T40" s="7" t="s">
        <v>1777</v>
      </c>
    </row>
    <row r="41" spans="2:20">
      <c r="B41">
        <v>2022</v>
      </c>
      <c r="C41" s="7" t="s">
        <v>1777</v>
      </c>
      <c r="D41" s="7" t="s">
        <v>1777</v>
      </c>
      <c r="E41" s="7" t="s">
        <v>1777</v>
      </c>
      <c r="F41" s="7" t="s">
        <v>1777</v>
      </c>
      <c r="G41" s="7" t="s">
        <v>1777</v>
      </c>
      <c r="H41" s="7" t="s">
        <v>1777</v>
      </c>
      <c r="I41" s="7" t="s">
        <v>1777</v>
      </c>
      <c r="J41" s="7" t="s">
        <v>1777</v>
      </c>
      <c r="K41" s="7" t="s">
        <v>1777</v>
      </c>
      <c r="L41" s="7" t="s">
        <v>1777</v>
      </c>
      <c r="M41" s="7" t="s">
        <v>1777</v>
      </c>
      <c r="N41" s="7" t="s">
        <v>1777</v>
      </c>
      <c r="O41" s="7" t="s">
        <v>1777</v>
      </c>
      <c r="P41" s="7" t="s">
        <v>1777</v>
      </c>
      <c r="Q41" s="7" t="s">
        <v>1777</v>
      </c>
      <c r="R41" s="7" t="s">
        <v>1777</v>
      </c>
      <c r="S41" s="7" t="s">
        <v>1777</v>
      </c>
      <c r="T41" s="7" t="s">
        <v>1777</v>
      </c>
    </row>
    <row r="42" spans="2:20">
      <c r="B42">
        <v>2023</v>
      </c>
      <c r="C42" s="7" t="s">
        <v>1777</v>
      </c>
      <c r="D42" s="7">
        <v>51.038501029783802</v>
      </c>
      <c r="E42" s="7" t="s">
        <v>1777</v>
      </c>
      <c r="F42" s="7">
        <v>11.8256523239665</v>
      </c>
      <c r="G42" s="7" t="s">
        <v>1777</v>
      </c>
      <c r="H42" s="7">
        <v>3.65360022446399</v>
      </c>
      <c r="I42" s="7" t="s">
        <v>1777</v>
      </c>
      <c r="J42" s="7">
        <v>18.175982065677601</v>
      </c>
      <c r="K42" s="7" t="s">
        <v>1777</v>
      </c>
      <c r="L42" s="7">
        <v>5.7575624694824201</v>
      </c>
      <c r="M42" s="7" t="s">
        <v>1777</v>
      </c>
      <c r="N42" s="7">
        <v>3.9461127929687501</v>
      </c>
      <c r="O42" s="7" t="s">
        <v>1777</v>
      </c>
      <c r="P42" s="7">
        <v>4.0610039531250903</v>
      </c>
      <c r="Q42" s="7" t="s">
        <v>1777</v>
      </c>
      <c r="R42" s="7">
        <v>0.48400100708007798</v>
      </c>
      <c r="S42" s="7" t="s">
        <v>1777</v>
      </c>
      <c r="T42" s="7">
        <v>3.1345861930193801</v>
      </c>
    </row>
    <row r="43" spans="2:20">
      <c r="B43">
        <v>2024</v>
      </c>
      <c r="C43" s="7" t="s">
        <v>1777</v>
      </c>
      <c r="D43" s="7">
        <v>55.110437949778699</v>
      </c>
      <c r="E43" s="7" t="s">
        <v>1777</v>
      </c>
      <c r="F43" s="7">
        <v>11.8250059204102</v>
      </c>
      <c r="G43" s="7" t="s">
        <v>1777</v>
      </c>
      <c r="H43" s="7">
        <v>4.2838435269752502</v>
      </c>
      <c r="I43" s="7" t="s">
        <v>1777</v>
      </c>
      <c r="J43" s="7">
        <v>21.2359683365822</v>
      </c>
      <c r="K43" s="7" t="s">
        <v>1777</v>
      </c>
      <c r="L43" s="7">
        <v>6.1955678100585896</v>
      </c>
      <c r="M43" s="7" t="s">
        <v>1777</v>
      </c>
      <c r="N43" s="7">
        <v>4.6273818359375003</v>
      </c>
      <c r="O43" s="7" t="s">
        <v>1777</v>
      </c>
      <c r="P43" s="7">
        <v>4.0610039531250903</v>
      </c>
      <c r="Q43" s="7" t="s">
        <v>1777</v>
      </c>
      <c r="R43" s="7">
        <v>0.48400100708007798</v>
      </c>
      <c r="S43" s="7" t="s">
        <v>1777</v>
      </c>
      <c r="T43" s="7">
        <v>2.3976655596098801</v>
      </c>
    </row>
    <row r="44" spans="2:20">
      <c r="B44">
        <v>2025</v>
      </c>
      <c r="C44" s="7" t="s">
        <v>1777</v>
      </c>
      <c r="D44" s="7">
        <v>57.642238401673602</v>
      </c>
      <c r="E44" s="7" t="s">
        <v>1777</v>
      </c>
      <c r="F44" s="7">
        <v>11.8361701382004</v>
      </c>
      <c r="G44" s="7" t="s">
        <v>1777</v>
      </c>
      <c r="H44" s="7">
        <v>4.28445312492323</v>
      </c>
      <c r="I44" s="7" t="s">
        <v>1777</v>
      </c>
      <c r="J44" s="7">
        <v>22.6732089719772</v>
      </c>
      <c r="K44" s="7" t="s">
        <v>1777</v>
      </c>
      <c r="L44" s="7">
        <v>6.5936612854003904</v>
      </c>
      <c r="M44" s="7" t="s">
        <v>1777</v>
      </c>
      <c r="N44" s="7">
        <v>5.3084819335937503</v>
      </c>
      <c r="O44" s="7" t="s">
        <v>1777</v>
      </c>
      <c r="P44" s="7">
        <v>4.0610039531250903</v>
      </c>
      <c r="Q44" s="7" t="s">
        <v>1777</v>
      </c>
      <c r="R44" s="7">
        <v>0.48400100708007798</v>
      </c>
      <c r="S44" s="7" t="s">
        <v>1777</v>
      </c>
      <c r="T44" s="7">
        <v>2.4012579873734401</v>
      </c>
    </row>
    <row r="45" spans="2:20">
      <c r="B45">
        <v>2026</v>
      </c>
      <c r="C45" s="7" t="s">
        <v>1777</v>
      </c>
      <c r="D45" s="7">
        <v>59.509718942852103</v>
      </c>
      <c r="E45" s="7" t="s">
        <v>1777</v>
      </c>
      <c r="F45" s="7">
        <v>11.840157160668699</v>
      </c>
      <c r="G45" s="7" t="s">
        <v>1777</v>
      </c>
      <c r="H45" s="7">
        <v>4.2834952269530104</v>
      </c>
      <c r="I45" s="7" t="s">
        <v>1777</v>
      </c>
      <c r="J45" s="7">
        <v>23.331056001186401</v>
      </c>
      <c r="K45" s="7" t="s">
        <v>1777</v>
      </c>
      <c r="L45" s="7">
        <v>7.0556504364013701</v>
      </c>
      <c r="M45" s="7" t="s">
        <v>1777</v>
      </c>
      <c r="N45" s="7">
        <v>5.9894091796874998</v>
      </c>
      <c r="O45" s="7" t="s">
        <v>1777</v>
      </c>
      <c r="P45" s="7">
        <v>4.0610039531250903</v>
      </c>
      <c r="Q45" s="7" t="s">
        <v>1777</v>
      </c>
      <c r="R45" s="7">
        <v>0.48400100708007798</v>
      </c>
      <c r="S45" s="7" t="s">
        <v>1777</v>
      </c>
      <c r="T45" s="7">
        <v>2.4649459777499301</v>
      </c>
    </row>
    <row r="46" spans="2:20">
      <c r="B46">
        <v>2027</v>
      </c>
      <c r="C46" s="7" t="s">
        <v>1777</v>
      </c>
      <c r="D46" s="7">
        <v>59.105513875812498</v>
      </c>
      <c r="E46" s="7" t="s">
        <v>1777</v>
      </c>
      <c r="F46" s="7">
        <v>11.725367705224</v>
      </c>
      <c r="G46" s="7" t="s">
        <v>1777</v>
      </c>
      <c r="H46" s="7">
        <v>4.1167722292658597</v>
      </c>
      <c r="I46" s="7" t="s">
        <v>1777</v>
      </c>
      <c r="J46" s="7">
        <v>23.935333725452399</v>
      </c>
      <c r="K46" s="7" t="s">
        <v>1777</v>
      </c>
      <c r="L46" s="7">
        <v>7.3795792388916004</v>
      </c>
      <c r="M46" s="7" t="s">
        <v>1777</v>
      </c>
      <c r="N46" s="7">
        <v>5.9649150390625003</v>
      </c>
      <c r="O46" s="7" t="s">
        <v>1777</v>
      </c>
      <c r="P46" s="7">
        <v>3.4300029765625899</v>
      </c>
      <c r="Q46" s="7" t="s">
        <v>1777</v>
      </c>
      <c r="R46" s="7">
        <v>0.48400100708007798</v>
      </c>
      <c r="S46" s="7" t="s">
        <v>1777</v>
      </c>
      <c r="T46" s="7">
        <v>2.0695419542733902</v>
      </c>
    </row>
    <row r="47" spans="2:20">
      <c r="B47">
        <v>2028</v>
      </c>
      <c r="C47" s="7" t="s">
        <v>1777</v>
      </c>
      <c r="D47" s="7">
        <v>61.934243005147898</v>
      </c>
      <c r="E47" s="7" t="s">
        <v>1777</v>
      </c>
      <c r="F47" s="7">
        <v>11.7451838274621</v>
      </c>
      <c r="G47" s="7" t="s">
        <v>1777</v>
      </c>
      <c r="H47" s="7">
        <v>4.1066699174402599</v>
      </c>
      <c r="I47" s="7" t="s">
        <v>1777</v>
      </c>
      <c r="J47" s="7">
        <v>24.541274649143201</v>
      </c>
      <c r="K47" s="7" t="s">
        <v>1777</v>
      </c>
      <c r="L47" s="7">
        <v>7.6039758148193402</v>
      </c>
      <c r="M47" s="7" t="s">
        <v>1777</v>
      </c>
      <c r="N47" s="7">
        <v>7.9083828125000002</v>
      </c>
      <c r="O47" s="7" t="s">
        <v>1777</v>
      </c>
      <c r="P47" s="7">
        <v>3.4300019765625498</v>
      </c>
      <c r="Q47" s="7" t="s">
        <v>1777</v>
      </c>
      <c r="R47" s="7">
        <v>0.48400100708007798</v>
      </c>
      <c r="S47" s="7" t="s">
        <v>1777</v>
      </c>
      <c r="T47" s="7">
        <v>2.1147530001404302</v>
      </c>
    </row>
    <row r="48" spans="2:20">
      <c r="B48">
        <v>2029</v>
      </c>
      <c r="C48" s="7" t="s">
        <v>1777</v>
      </c>
      <c r="D48" s="7">
        <v>64.407675483783507</v>
      </c>
      <c r="E48" s="7" t="s">
        <v>1777</v>
      </c>
      <c r="F48" s="7">
        <v>11.768552003559799</v>
      </c>
      <c r="G48" s="7" t="s">
        <v>1777</v>
      </c>
      <c r="H48" s="7">
        <v>4.0654360096424904</v>
      </c>
      <c r="I48" s="7" t="s">
        <v>1777</v>
      </c>
      <c r="J48" s="7">
        <v>25.149210505962401</v>
      </c>
      <c r="K48" s="7" t="s">
        <v>1777</v>
      </c>
      <c r="L48" s="7">
        <v>7.6244989471435503</v>
      </c>
      <c r="M48" s="7" t="s">
        <v>1777</v>
      </c>
      <c r="N48" s="7">
        <v>9.7638935546875008</v>
      </c>
      <c r="O48" s="7" t="s">
        <v>1777</v>
      </c>
      <c r="P48" s="7">
        <v>3.4300019765625498</v>
      </c>
      <c r="Q48" s="7" t="s">
        <v>1777</v>
      </c>
      <c r="R48" s="7">
        <v>0.48400100708007798</v>
      </c>
      <c r="S48" s="7" t="s">
        <v>1777</v>
      </c>
      <c r="T48" s="7">
        <v>2.1220814791451401</v>
      </c>
    </row>
    <row r="49" spans="2:20">
      <c r="B49">
        <v>2030</v>
      </c>
      <c r="C49" s="7" t="s">
        <v>1777</v>
      </c>
      <c r="D49" s="7">
        <v>67.397880248903107</v>
      </c>
      <c r="E49" s="7" t="s">
        <v>1777</v>
      </c>
      <c r="F49" s="7">
        <v>11.786925441957401</v>
      </c>
      <c r="G49" s="7" t="s">
        <v>1777</v>
      </c>
      <c r="H49" s="7">
        <v>4.0604282205696203</v>
      </c>
      <c r="I49" s="7" t="s">
        <v>1777</v>
      </c>
      <c r="J49" s="7">
        <v>25.756510220050799</v>
      </c>
      <c r="K49" s="7" t="s">
        <v>1777</v>
      </c>
      <c r="L49" s="7">
        <v>7.4324222564697298</v>
      </c>
      <c r="M49" s="7" t="s">
        <v>1777</v>
      </c>
      <c r="N49" s="7">
        <v>15.7638828125</v>
      </c>
      <c r="O49" s="7" t="s">
        <v>1777</v>
      </c>
      <c r="P49" s="7">
        <v>0</v>
      </c>
      <c r="Q49" s="7" t="s">
        <v>1777</v>
      </c>
      <c r="R49" s="7">
        <v>0.48400100708007798</v>
      </c>
      <c r="S49" s="7" t="s">
        <v>1777</v>
      </c>
      <c r="T49" s="7">
        <v>2.1137102902755198</v>
      </c>
    </row>
    <row r="50" spans="2:20">
      <c r="B50">
        <v>2031</v>
      </c>
      <c r="C50" t="s">
        <v>1777</v>
      </c>
      <c r="D50" t="s">
        <v>1777</v>
      </c>
      <c r="E50" t="s">
        <v>1777</v>
      </c>
      <c r="F50" t="s">
        <v>1777</v>
      </c>
      <c r="G50" t="s">
        <v>1777</v>
      </c>
      <c r="H50" t="s">
        <v>1777</v>
      </c>
      <c r="I50" t="s">
        <v>1777</v>
      </c>
      <c r="J50" t="s">
        <v>1777</v>
      </c>
      <c r="K50" t="s">
        <v>1777</v>
      </c>
      <c r="L50" t="s">
        <v>1777</v>
      </c>
      <c r="M50" t="s">
        <v>1777</v>
      </c>
      <c r="N50" t="s">
        <v>1777</v>
      </c>
      <c r="O50" t="s">
        <v>1777</v>
      </c>
      <c r="P50" t="s">
        <v>1777</v>
      </c>
      <c r="Q50" t="s">
        <v>1777</v>
      </c>
      <c r="R50" t="s">
        <v>1777</v>
      </c>
      <c r="S50" t="s">
        <v>1777</v>
      </c>
      <c r="T50" t="s">
        <v>1777</v>
      </c>
    </row>
    <row r="51" spans="2:20">
      <c r="B51">
        <v>2032</v>
      </c>
      <c r="C51" t="s">
        <v>1777</v>
      </c>
      <c r="D51" t="s">
        <v>1777</v>
      </c>
      <c r="E51" t="s">
        <v>1777</v>
      </c>
      <c r="F51" t="s">
        <v>1777</v>
      </c>
      <c r="G51" t="s">
        <v>1777</v>
      </c>
      <c r="H51" t="s">
        <v>1777</v>
      </c>
      <c r="I51" t="s">
        <v>1777</v>
      </c>
      <c r="J51" t="s">
        <v>1777</v>
      </c>
      <c r="K51" t="s">
        <v>1777</v>
      </c>
      <c r="L51" t="s">
        <v>1777</v>
      </c>
      <c r="M51" t="s">
        <v>1777</v>
      </c>
      <c r="N51" t="s">
        <v>1777</v>
      </c>
      <c r="O51" t="s">
        <v>1777</v>
      </c>
      <c r="P51" t="s">
        <v>1777</v>
      </c>
      <c r="Q51" t="s">
        <v>1777</v>
      </c>
      <c r="R51" t="s">
        <v>1777</v>
      </c>
      <c r="S51" t="s">
        <v>1777</v>
      </c>
      <c r="T51" t="s">
        <v>1777</v>
      </c>
    </row>
    <row r="52" spans="2:20">
      <c r="B52">
        <v>2033</v>
      </c>
      <c r="C52" t="s">
        <v>1777</v>
      </c>
      <c r="D52" t="s">
        <v>1777</v>
      </c>
      <c r="E52" t="s">
        <v>1777</v>
      </c>
      <c r="F52" t="s">
        <v>1777</v>
      </c>
      <c r="G52" t="s">
        <v>1777</v>
      </c>
      <c r="H52" t="s">
        <v>1777</v>
      </c>
      <c r="I52" t="s">
        <v>1777</v>
      </c>
      <c r="J52" t="s">
        <v>1777</v>
      </c>
      <c r="K52" t="s">
        <v>1777</v>
      </c>
      <c r="L52" t="s">
        <v>1777</v>
      </c>
      <c r="M52" t="s">
        <v>1777</v>
      </c>
      <c r="N52" t="s">
        <v>1777</v>
      </c>
      <c r="O52" t="s">
        <v>1777</v>
      </c>
      <c r="P52" t="s">
        <v>1777</v>
      </c>
      <c r="Q52" t="s">
        <v>1777</v>
      </c>
      <c r="R52" t="s">
        <v>1777</v>
      </c>
      <c r="S52" t="s">
        <v>1777</v>
      </c>
      <c r="T52" t="s">
        <v>1777</v>
      </c>
    </row>
    <row r="53" spans="2:20">
      <c r="B53">
        <v>2034</v>
      </c>
      <c r="C53" t="s">
        <v>1777</v>
      </c>
      <c r="D53" t="s">
        <v>1777</v>
      </c>
      <c r="E53" t="s">
        <v>1777</v>
      </c>
      <c r="F53" t="s">
        <v>1777</v>
      </c>
      <c r="G53" t="s">
        <v>1777</v>
      </c>
      <c r="H53" t="s">
        <v>1777</v>
      </c>
      <c r="I53" t="s">
        <v>1777</v>
      </c>
      <c r="J53" t="s">
        <v>1777</v>
      </c>
      <c r="K53" t="s">
        <v>1777</v>
      </c>
      <c r="L53" t="s">
        <v>1777</v>
      </c>
      <c r="M53" t="s">
        <v>1777</v>
      </c>
      <c r="N53" t="s">
        <v>1777</v>
      </c>
      <c r="O53" t="s">
        <v>1777</v>
      </c>
      <c r="P53" t="s">
        <v>1777</v>
      </c>
      <c r="Q53" t="s">
        <v>1777</v>
      </c>
      <c r="R53" t="s">
        <v>1777</v>
      </c>
      <c r="S53" t="s">
        <v>1777</v>
      </c>
      <c r="T53" t="s">
        <v>1777</v>
      </c>
    </row>
    <row r="54" spans="2:20">
      <c r="B54">
        <v>2035</v>
      </c>
      <c r="C54" t="s">
        <v>1777</v>
      </c>
      <c r="D54" t="s">
        <v>1777</v>
      </c>
      <c r="E54" t="s">
        <v>1777</v>
      </c>
      <c r="F54" t="s">
        <v>1777</v>
      </c>
      <c r="G54" t="s">
        <v>1777</v>
      </c>
      <c r="H54" t="s">
        <v>1777</v>
      </c>
      <c r="I54" t="s">
        <v>1777</v>
      </c>
      <c r="J54" t="s">
        <v>1777</v>
      </c>
      <c r="K54" t="s">
        <v>1777</v>
      </c>
      <c r="L54" t="s">
        <v>1777</v>
      </c>
      <c r="M54" t="s">
        <v>1777</v>
      </c>
      <c r="N54" t="s">
        <v>1777</v>
      </c>
      <c r="O54" t="s">
        <v>1777</v>
      </c>
      <c r="P54" t="s">
        <v>1777</v>
      </c>
      <c r="Q54" t="s">
        <v>1777</v>
      </c>
      <c r="R54" t="s">
        <v>1777</v>
      </c>
      <c r="S54" t="s">
        <v>1777</v>
      </c>
      <c r="T54" t="s">
        <v>1777</v>
      </c>
    </row>
    <row r="55" spans="2:20">
      <c r="B55">
        <v>2036</v>
      </c>
      <c r="C55" t="s">
        <v>1777</v>
      </c>
      <c r="D55" t="s">
        <v>1777</v>
      </c>
      <c r="E55" t="s">
        <v>1777</v>
      </c>
      <c r="F55" t="s">
        <v>1777</v>
      </c>
      <c r="G55" t="s">
        <v>1777</v>
      </c>
      <c r="H55" t="s">
        <v>1777</v>
      </c>
      <c r="I55" t="s">
        <v>1777</v>
      </c>
      <c r="J55" t="s">
        <v>1777</v>
      </c>
      <c r="K55" t="s">
        <v>1777</v>
      </c>
      <c r="L55" t="s">
        <v>1777</v>
      </c>
      <c r="M55" t="s">
        <v>1777</v>
      </c>
      <c r="N55" t="s">
        <v>1777</v>
      </c>
      <c r="O55" t="s">
        <v>1777</v>
      </c>
      <c r="P55" t="s">
        <v>1777</v>
      </c>
      <c r="Q55" t="s">
        <v>1777</v>
      </c>
      <c r="R55" t="s">
        <v>1777</v>
      </c>
      <c r="S55" t="s">
        <v>1777</v>
      </c>
      <c r="T55" t="s">
        <v>1777</v>
      </c>
    </row>
    <row r="56" spans="2:20">
      <c r="B56">
        <v>2037</v>
      </c>
      <c r="C56" t="s">
        <v>1777</v>
      </c>
      <c r="D56" t="s">
        <v>1777</v>
      </c>
      <c r="E56" t="s">
        <v>1777</v>
      </c>
      <c r="F56" t="s">
        <v>1777</v>
      </c>
      <c r="G56" t="s">
        <v>1777</v>
      </c>
      <c r="H56" t="s">
        <v>1777</v>
      </c>
      <c r="I56" t="s">
        <v>1777</v>
      </c>
      <c r="J56" t="s">
        <v>1777</v>
      </c>
      <c r="K56" t="s">
        <v>1777</v>
      </c>
      <c r="L56" t="s">
        <v>1777</v>
      </c>
      <c r="M56" t="s">
        <v>1777</v>
      </c>
      <c r="N56" t="s">
        <v>1777</v>
      </c>
      <c r="O56" t="s">
        <v>1777</v>
      </c>
      <c r="P56" t="s">
        <v>1777</v>
      </c>
      <c r="Q56" t="s">
        <v>1777</v>
      </c>
      <c r="R56" t="s">
        <v>1777</v>
      </c>
      <c r="S56" t="s">
        <v>1777</v>
      </c>
      <c r="T56" t="s">
        <v>1777</v>
      </c>
    </row>
    <row r="57" spans="2:20">
      <c r="B57">
        <v>2038</v>
      </c>
      <c r="C57" t="s">
        <v>1777</v>
      </c>
      <c r="D57" t="s">
        <v>1777</v>
      </c>
      <c r="E57" t="s">
        <v>1777</v>
      </c>
      <c r="F57" t="s">
        <v>1777</v>
      </c>
      <c r="G57" t="s">
        <v>1777</v>
      </c>
      <c r="H57" t="s">
        <v>1777</v>
      </c>
      <c r="I57" t="s">
        <v>1777</v>
      </c>
      <c r="J57" t="s">
        <v>1777</v>
      </c>
      <c r="K57" t="s">
        <v>1777</v>
      </c>
      <c r="L57" t="s">
        <v>1777</v>
      </c>
      <c r="M57" t="s">
        <v>1777</v>
      </c>
      <c r="N57" t="s">
        <v>1777</v>
      </c>
      <c r="O57" t="s">
        <v>1777</v>
      </c>
      <c r="P57" t="s">
        <v>1777</v>
      </c>
      <c r="Q57" t="s">
        <v>1777</v>
      </c>
      <c r="R57" t="s">
        <v>1777</v>
      </c>
      <c r="S57" t="s">
        <v>1777</v>
      </c>
      <c r="T57" t="s">
        <v>1777</v>
      </c>
    </row>
    <row r="58" spans="2:20">
      <c r="B58">
        <v>2039</v>
      </c>
      <c r="C58" t="s">
        <v>1777</v>
      </c>
      <c r="D58" t="s">
        <v>1777</v>
      </c>
      <c r="E58" t="s">
        <v>1777</v>
      </c>
      <c r="F58" t="s">
        <v>1777</v>
      </c>
      <c r="G58" t="s">
        <v>1777</v>
      </c>
      <c r="H58" t="s">
        <v>1777</v>
      </c>
      <c r="I58" t="s">
        <v>1777</v>
      </c>
      <c r="J58" t="s">
        <v>1777</v>
      </c>
      <c r="K58" t="s">
        <v>1777</v>
      </c>
      <c r="L58" t="s">
        <v>1777</v>
      </c>
      <c r="M58" t="s">
        <v>1777</v>
      </c>
      <c r="N58" t="s">
        <v>1777</v>
      </c>
      <c r="O58" t="s">
        <v>1777</v>
      </c>
      <c r="P58" t="s">
        <v>1777</v>
      </c>
      <c r="Q58" t="s">
        <v>1777</v>
      </c>
      <c r="R58" t="s">
        <v>1777</v>
      </c>
      <c r="S58" t="s">
        <v>1777</v>
      </c>
      <c r="T58" t="s">
        <v>1777</v>
      </c>
    </row>
    <row r="59" spans="2:20" ht="17" thickBot="1">
      <c r="B59">
        <v>2040</v>
      </c>
      <c r="C59" t="s">
        <v>1777</v>
      </c>
      <c r="D59" t="s">
        <v>1777</v>
      </c>
      <c r="E59" t="s">
        <v>1777</v>
      </c>
      <c r="F59" t="s">
        <v>1777</v>
      </c>
      <c r="G59" t="s">
        <v>1777</v>
      </c>
      <c r="H59" t="s">
        <v>1777</v>
      </c>
      <c r="I59" t="s">
        <v>1777</v>
      </c>
      <c r="J59" t="s">
        <v>1777</v>
      </c>
      <c r="K59" t="s">
        <v>1777</v>
      </c>
      <c r="L59" t="s">
        <v>1777</v>
      </c>
      <c r="M59" t="s">
        <v>1777</v>
      </c>
      <c r="N59" t="s">
        <v>1777</v>
      </c>
      <c r="O59" t="s">
        <v>1777</v>
      </c>
      <c r="P59" t="s">
        <v>1777</v>
      </c>
      <c r="Q59" t="s">
        <v>1777</v>
      </c>
      <c r="R59" t="s">
        <v>1777</v>
      </c>
      <c r="S59" t="s">
        <v>1777</v>
      </c>
      <c r="T59" s="105" t="s">
        <v>1777</v>
      </c>
    </row>
    <row r="60" spans="2:20">
      <c r="B60" s="109"/>
      <c r="C60" s="109"/>
      <c r="D60" s="109"/>
      <c r="E60" s="109"/>
      <c r="F60" s="109"/>
      <c r="G60" s="109"/>
      <c r="H60" s="109"/>
      <c r="I60" s="109"/>
      <c r="J60" s="109"/>
      <c r="K60" s="109"/>
      <c r="L60" s="109"/>
      <c r="M60" s="109"/>
      <c r="N60" s="109"/>
      <c r="O60" s="109"/>
      <c r="P60" s="109"/>
      <c r="Q60" s="109"/>
      <c r="R60" s="109"/>
      <c r="S60" s="109"/>
    </row>
    <row r="61" spans="2:20">
      <c r="B61" t="s">
        <v>2413</v>
      </c>
    </row>
    <row r="62" spans="2:20">
      <c r="B62" t="s">
        <v>1882</v>
      </c>
    </row>
  </sheetData>
  <mergeCells count="9">
    <mergeCell ref="O5:P5"/>
    <mergeCell ref="Q5:R5"/>
    <mergeCell ref="S5:T5"/>
    <mergeCell ref="C5:D5"/>
    <mergeCell ref="E5:F5"/>
    <mergeCell ref="G5:H5"/>
    <mergeCell ref="I5:J5"/>
    <mergeCell ref="K5:L5"/>
    <mergeCell ref="M5:N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5FA72-3C0A-004C-8834-3E2D3F9C4D24}">
  <sheetPr>
    <tabColor theme="2" tint="-0.499984740745262"/>
  </sheetPr>
  <dimension ref="A1:T234"/>
  <sheetViews>
    <sheetView workbookViewId="0"/>
  </sheetViews>
  <sheetFormatPr baseColWidth="10" defaultRowHeight="16"/>
  <cols>
    <col min="1" max="1" width="83.5" customWidth="1"/>
    <col min="2" max="6" width="12.33203125" customWidth="1"/>
    <col min="12" max="12" width="53.6640625" bestFit="1" customWidth="1"/>
  </cols>
  <sheetData>
    <row r="1" spans="1:14">
      <c r="B1" t="s">
        <v>1369</v>
      </c>
      <c r="C1" t="s">
        <v>2453</v>
      </c>
      <c r="D1" t="s">
        <v>2454</v>
      </c>
      <c r="E1" t="s">
        <v>2455</v>
      </c>
      <c r="F1" t="s">
        <v>2456</v>
      </c>
      <c r="G1" t="s">
        <v>1368</v>
      </c>
      <c r="L1" t="s">
        <v>1980</v>
      </c>
      <c r="M1" t="s">
        <v>1367</v>
      </c>
      <c r="N1" t="s">
        <v>1369</v>
      </c>
    </row>
    <row r="2" spans="1:14">
      <c r="A2" t="s">
        <v>1370</v>
      </c>
      <c r="B2" s="7">
        <f>INDEX(scenario_outcomes!$A$1:$G$360,MATCH($A2,scenario_outcomes!$A:$A,0),MATCH(B$1,scenario_outcomes!$1:$1,0))</f>
        <v>5.38047444870916</v>
      </c>
      <c r="C2" s="7">
        <f>INDEX(scenario_outcomes!$A$1:$G$360,MATCH($A2,scenario_outcomes!$A:$A,0),MATCH(C$1,scenario_outcomes!$1:$1,0))</f>
        <v>45.336544730655099</v>
      </c>
      <c r="D2" s="7">
        <f>INDEX(scenario_outcomes!$A$1:$G$360,MATCH($A2,scenario_outcomes!$A:$A,0),MATCH(D$1,scenario_outcomes!$1:$1,0))</f>
        <v>26.2482121800324</v>
      </c>
      <c r="E2" s="7">
        <f>INDEX(scenario_outcomes!$A$1:$G$360,MATCH($A2,scenario_outcomes!$A:$A,0),MATCH(E$1,scenario_outcomes!$1:$1,0))</f>
        <v>5.7828251716301802</v>
      </c>
      <c r="F2" s="7">
        <f>INDEX(scenario_outcomes!$A$1:$G$360,MATCH($A2,scenario_outcomes!$A:$A,0),MATCH(F$1,scenario_outcomes!$1:$1,0))</f>
        <v>3.3382975860337298</v>
      </c>
      <c r="G2" t="s">
        <v>912</v>
      </c>
      <c r="L2" t="str">
        <f t="shared" ref="L2:L33" si="0">A74</f>
        <v>final_demand_of_biomass_products_in_industry</v>
      </c>
      <c r="M2">
        <f>F74-F2</f>
        <v>0</v>
      </c>
      <c r="N2">
        <f t="shared" ref="N2:N33" si="1">B74-B2</f>
        <v>0</v>
      </c>
    </row>
    <row r="3" spans="1:14">
      <c r="A3" t="s">
        <v>1371</v>
      </c>
      <c r="B3" s="7">
        <f>INDEX(scenario_outcomes!$A$1:$G$360,MATCH($A3,scenario_outcomes!$A:$A,0),MATCH(B$1,scenario_outcomes!$1:$1,0))</f>
        <v>18.36448</v>
      </c>
      <c r="C3" s="7">
        <f>INDEX(scenario_outcomes!$A$1:$G$360,MATCH($A3,scenario_outcomes!$A:$A,0),MATCH(C$1,scenario_outcomes!$1:$1,0))</f>
        <v>15.0058206739472</v>
      </c>
      <c r="D3" s="7">
        <f>INDEX(scenario_outcomes!$A$1:$G$360,MATCH($A3,scenario_outcomes!$A:$A,0),MATCH(D$1,scenario_outcomes!$1:$1,0))</f>
        <v>14.9461300835867</v>
      </c>
      <c r="E3" s="7">
        <f>INDEX(scenario_outcomes!$A$1:$G$360,MATCH($A3,scenario_outcomes!$A:$A,0),MATCH(E$1,scenario_outcomes!$1:$1,0))</f>
        <v>16.483127032984701</v>
      </c>
      <c r="F3" s="7">
        <f>INDEX(scenario_outcomes!$A$1:$G$360,MATCH($A3,scenario_outcomes!$A:$A,0),MATCH(F$1,scenario_outcomes!$1:$1,0))</f>
        <v>16.0796523553479</v>
      </c>
      <c r="G3" t="s">
        <v>912</v>
      </c>
      <c r="L3" t="str">
        <f t="shared" si="0"/>
        <v>final_demand_of_biomass_products_in_households</v>
      </c>
      <c r="M3">
        <f t="shared" ref="M3:M64" si="2">F75-F3</f>
        <v>0</v>
      </c>
      <c r="N3">
        <f t="shared" si="1"/>
        <v>0</v>
      </c>
    </row>
    <row r="4" spans="1:14">
      <c r="A4" t="s">
        <v>1372</v>
      </c>
      <c r="B4" s="7">
        <f>INDEX(scenario_outcomes!$A$1:$G$360,MATCH($A4,scenario_outcomes!$A:$A,0),MATCH(B$1,scenario_outcomes!$1:$1,0))</f>
        <v>0.59189000000000003</v>
      </c>
      <c r="C4" s="7">
        <f>INDEX(scenario_outcomes!$A$1:$G$360,MATCH($A4,scenario_outcomes!$A:$A,0),MATCH(C$1,scenario_outcomes!$1:$1,0))</f>
        <v>1.0056409569156199</v>
      </c>
      <c r="D4" s="7">
        <f>INDEX(scenario_outcomes!$A$1:$G$360,MATCH($A4,scenario_outcomes!$A:$A,0),MATCH(D$1,scenario_outcomes!$1:$1,0))</f>
        <v>2.0967048592817701</v>
      </c>
      <c r="E4" s="7">
        <f>INDEX(scenario_outcomes!$A$1:$G$360,MATCH($A4,scenario_outcomes!$A:$A,0),MATCH(E$1,scenario_outcomes!$1:$1,0))</f>
        <v>2.2996036452170201</v>
      </c>
      <c r="F4" s="7">
        <f>INDEX(scenario_outcomes!$A$1:$G$360,MATCH($A4,scenario_outcomes!$A:$A,0),MATCH(F$1,scenario_outcomes!$1:$1,0))</f>
        <v>2.1877335106180298</v>
      </c>
      <c r="G4" t="s">
        <v>912</v>
      </c>
      <c r="L4" t="str">
        <f t="shared" si="0"/>
        <v>final_demand_of_biomass_products_in_buildings</v>
      </c>
      <c r="M4">
        <f t="shared" si="2"/>
        <v>0</v>
      </c>
      <c r="N4">
        <f t="shared" si="1"/>
        <v>0</v>
      </c>
    </row>
    <row r="5" spans="1:14">
      <c r="A5" t="s">
        <v>1373</v>
      </c>
      <c r="B5" s="7">
        <f>INDEX(scenario_outcomes!$A$1:$G$360,MATCH($A5,scenario_outcomes!$A:$A,0),MATCH(B$1,scenario_outcomes!$1:$1,0))</f>
        <v>12.452</v>
      </c>
      <c r="C5" s="7">
        <f>INDEX(scenario_outcomes!$A$1:$G$360,MATCH($A5,scenario_outcomes!$A:$A,0),MATCH(C$1,scenario_outcomes!$1:$1,0))</f>
        <v>66.193762661297399</v>
      </c>
      <c r="D5" s="7">
        <f>INDEX(scenario_outcomes!$A$1:$G$360,MATCH($A5,scenario_outcomes!$A:$A,0),MATCH(D$1,scenario_outcomes!$1:$1,0))</f>
        <v>35.690113134507399</v>
      </c>
      <c r="E5" s="7">
        <f>INDEX(scenario_outcomes!$A$1:$G$360,MATCH($A5,scenario_outcomes!$A:$A,0),MATCH(E$1,scenario_outcomes!$1:$1,0))</f>
        <v>43.053012010344197</v>
      </c>
      <c r="F5" s="7">
        <f>INDEX(scenario_outcomes!$A$1:$G$360,MATCH($A5,scenario_outcomes!$A:$A,0),MATCH(F$1,scenario_outcomes!$1:$1,0))</f>
        <v>40.151982363573801</v>
      </c>
      <c r="G5" t="s">
        <v>912</v>
      </c>
      <c r="L5" t="str">
        <f t="shared" si="0"/>
        <v>final_demand_of_biomass_products_in_transport</v>
      </c>
      <c r="M5">
        <f t="shared" si="2"/>
        <v>0</v>
      </c>
      <c r="N5">
        <f t="shared" si="1"/>
        <v>0</v>
      </c>
    </row>
    <row r="6" spans="1:14">
      <c r="A6" t="s">
        <v>1374</v>
      </c>
      <c r="B6" s="7">
        <f>INDEX(scenario_outcomes!$A$1:$G$360,MATCH($A6,scenario_outcomes!$A:$A,0),MATCH(B$1,scenario_outcomes!$1:$1,0))</f>
        <v>0.53088999999999997</v>
      </c>
      <c r="C6" s="7">
        <f>INDEX(scenario_outcomes!$A$1:$G$360,MATCH($A6,scenario_outcomes!$A:$A,0),MATCH(C$1,scenario_outcomes!$1:$1,0))</f>
        <v>0.53088999999999997</v>
      </c>
      <c r="D6" s="7">
        <f>INDEX(scenario_outcomes!$A$1:$G$360,MATCH($A6,scenario_outcomes!$A:$A,0),MATCH(D$1,scenario_outcomes!$1:$1,0))</f>
        <v>0.53088999999999997</v>
      </c>
      <c r="E6" s="7">
        <f>INDEX(scenario_outcomes!$A$1:$G$360,MATCH($A6,scenario_outcomes!$A:$A,0),MATCH(E$1,scenario_outcomes!$1:$1,0))</f>
        <v>0</v>
      </c>
      <c r="F6" s="7">
        <f>INDEX(scenario_outcomes!$A$1:$G$360,MATCH($A6,scenario_outcomes!$A:$A,0),MATCH(F$1,scenario_outcomes!$1:$1,0))</f>
        <v>0</v>
      </c>
      <c r="G6" t="s">
        <v>912</v>
      </c>
      <c r="L6" t="str">
        <f t="shared" si="0"/>
        <v>final_demand_of_biomass_products_in_other</v>
      </c>
      <c r="M6">
        <f t="shared" si="2"/>
        <v>0</v>
      </c>
      <c r="N6">
        <f t="shared" si="1"/>
        <v>0</v>
      </c>
    </row>
    <row r="7" spans="1:14">
      <c r="A7" t="s">
        <v>1375</v>
      </c>
      <c r="B7" s="7">
        <f>INDEX(scenario_outcomes!$A$1:$G$360,MATCH($A7,scenario_outcomes!$A:$A,0),MATCH(B$1,scenario_outcomes!$1:$1,0))</f>
        <v>2.4715099999999999</v>
      </c>
      <c r="C7" s="7">
        <f>INDEX(scenario_outcomes!$A$1:$G$360,MATCH($A7,scenario_outcomes!$A:$A,0),MATCH(C$1,scenario_outcomes!$1:$1,0))</f>
        <v>16.164779829128602</v>
      </c>
      <c r="D7" s="7">
        <f>INDEX(scenario_outcomes!$A$1:$G$360,MATCH($A7,scenario_outcomes!$A:$A,0),MATCH(D$1,scenario_outcomes!$1:$1,0))</f>
        <v>5.0602789030315698</v>
      </c>
      <c r="E7" s="7">
        <f>INDEX(scenario_outcomes!$A$1:$G$360,MATCH($A7,scenario_outcomes!$A:$A,0),MATCH(E$1,scenario_outcomes!$1:$1,0))</f>
        <v>0</v>
      </c>
      <c r="F7" s="7">
        <f>INDEX(scenario_outcomes!$A$1:$G$360,MATCH($A7,scenario_outcomes!$A:$A,0),MATCH(F$1,scenario_outcomes!$1:$1,0))</f>
        <v>0</v>
      </c>
      <c r="G7" t="s">
        <v>912</v>
      </c>
      <c r="L7" t="str">
        <f t="shared" si="0"/>
        <v>final_demand_of_biomass_products_in_agriculture</v>
      </c>
      <c r="M7">
        <f t="shared" si="2"/>
        <v>0</v>
      </c>
      <c r="N7">
        <f t="shared" si="1"/>
        <v>0</v>
      </c>
    </row>
    <row r="8" spans="1:14">
      <c r="A8" t="s">
        <v>1376</v>
      </c>
      <c r="B8" s="7">
        <f>INDEX(scenario_outcomes!$A$1:$G$360,MATCH($A8,scenario_outcomes!$A:$A,0),MATCH(B$1,scenario_outcomes!$1:$1,0))</f>
        <v>36.248550000000002</v>
      </c>
      <c r="C8" s="7">
        <f>INDEX(scenario_outcomes!$A$1:$G$360,MATCH($A8,scenario_outcomes!$A:$A,0),MATCH(C$1,scenario_outcomes!$1:$1,0))</f>
        <v>40.626424921312797</v>
      </c>
      <c r="D8" s="7">
        <f>INDEX(scenario_outcomes!$A$1:$G$360,MATCH($A8,scenario_outcomes!$A:$A,0),MATCH(D$1,scenario_outcomes!$1:$1,0))</f>
        <v>35.120781143469301</v>
      </c>
      <c r="E8" s="7">
        <f>INDEX(scenario_outcomes!$A$1:$G$360,MATCH($A8,scenario_outcomes!$A:$A,0),MATCH(E$1,scenario_outcomes!$1:$1,0))</f>
        <v>28.9517262653339</v>
      </c>
      <c r="F8" s="7">
        <f>INDEX(scenario_outcomes!$A$1:$G$360,MATCH($A8,scenario_outcomes!$A:$A,0),MATCH(F$1,scenario_outcomes!$1:$1,0))</f>
        <v>23.169797362991101</v>
      </c>
      <c r="G8" t="s">
        <v>912</v>
      </c>
      <c r="L8" t="str">
        <f t="shared" si="0"/>
        <v>final_demand_of_coal_and_derivatives_in_industry</v>
      </c>
      <c r="M8">
        <f t="shared" si="2"/>
        <v>2.3225582177999975</v>
      </c>
      <c r="N8">
        <f t="shared" si="1"/>
        <v>0.28604999999999592</v>
      </c>
    </row>
    <row r="9" spans="1:14">
      <c r="A9" t="s">
        <v>1377</v>
      </c>
      <c r="B9" s="7">
        <f>INDEX(scenario_outcomes!$A$1:$G$360,MATCH($A9,scenario_outcomes!$A:$A,0),MATCH(B$1,scenario_outcomes!$1:$1,0))</f>
        <v>2.001E-2</v>
      </c>
      <c r="C9" s="7">
        <f>INDEX(scenario_outcomes!$A$1:$G$360,MATCH($A9,scenario_outcomes!$A:$A,0),MATCH(C$1,scenario_outcomes!$1:$1,0))</f>
        <v>1.5972428356265101E-2</v>
      </c>
      <c r="D9" s="7">
        <f>INDEX(scenario_outcomes!$A$1:$G$360,MATCH($A9,scenario_outcomes!$A:$A,0),MATCH(D$1,scenario_outcomes!$1:$1,0))</f>
        <v>1.6148277060085699E-2</v>
      </c>
      <c r="E9" s="7">
        <f>INDEX(scenario_outcomes!$A$1:$G$360,MATCH($A9,scenario_outcomes!$A:$A,0),MATCH(E$1,scenario_outcomes!$1:$1,0))</f>
        <v>0</v>
      </c>
      <c r="F9" s="7">
        <f>INDEX(scenario_outcomes!$A$1:$G$360,MATCH($A9,scenario_outcomes!$A:$A,0),MATCH(F$1,scenario_outcomes!$1:$1,0))</f>
        <v>0</v>
      </c>
      <c r="G9" t="s">
        <v>912</v>
      </c>
      <c r="L9" t="str">
        <f t="shared" si="0"/>
        <v>final_demand_of_coal_and_derivatives_in_households</v>
      </c>
      <c r="M9">
        <f t="shared" si="2"/>
        <v>0</v>
      </c>
      <c r="N9">
        <f t="shared" si="1"/>
        <v>0</v>
      </c>
    </row>
    <row r="10" spans="1:14">
      <c r="A10" t="s">
        <v>1378</v>
      </c>
      <c r="B10" s="7">
        <f>INDEX(scenario_outcomes!$A$1:$G$360,MATCH($A10,scenario_outcomes!$A:$A,0),MATCH(B$1,scenario_outcomes!$1:$1,0))</f>
        <v>0</v>
      </c>
      <c r="C10" s="7">
        <f>INDEX(scenario_outcomes!$A$1:$G$360,MATCH($A10,scenario_outcomes!$A:$A,0),MATCH(C$1,scenario_outcomes!$1:$1,0))</f>
        <v>0</v>
      </c>
      <c r="D10" s="7">
        <f>INDEX(scenario_outcomes!$A$1:$G$360,MATCH($A10,scenario_outcomes!$A:$A,0),MATCH(D$1,scenario_outcomes!$1:$1,0))</f>
        <v>0</v>
      </c>
      <c r="E10" s="7">
        <f>INDEX(scenario_outcomes!$A$1:$G$360,MATCH($A10,scenario_outcomes!$A:$A,0),MATCH(E$1,scenario_outcomes!$1:$1,0))</f>
        <v>0</v>
      </c>
      <c r="F10" s="7">
        <f>INDEX(scenario_outcomes!$A$1:$G$360,MATCH($A10,scenario_outcomes!$A:$A,0),MATCH(F$1,scenario_outcomes!$1:$1,0))</f>
        <v>0</v>
      </c>
      <c r="G10" t="s">
        <v>912</v>
      </c>
      <c r="L10" t="str">
        <f t="shared" si="0"/>
        <v>final_demand_of_coal_and_derivatives_in_transport</v>
      </c>
      <c r="M10">
        <f t="shared" si="2"/>
        <v>0</v>
      </c>
      <c r="N10">
        <f t="shared" si="1"/>
        <v>0</v>
      </c>
    </row>
    <row r="11" spans="1:14">
      <c r="A11" t="s">
        <v>1379</v>
      </c>
      <c r="B11" s="7">
        <f>INDEX(scenario_outcomes!$A$1:$G$360,MATCH($A11,scenario_outcomes!$A:$A,0),MATCH(B$1,scenario_outcomes!$1:$1,0))</f>
        <v>0</v>
      </c>
      <c r="C11" s="7">
        <f>INDEX(scenario_outcomes!$A$1:$G$360,MATCH($A11,scenario_outcomes!$A:$A,0),MATCH(C$1,scenario_outcomes!$1:$1,0))</f>
        <v>0</v>
      </c>
      <c r="D11" s="7">
        <f>INDEX(scenario_outcomes!$A$1:$G$360,MATCH($A11,scenario_outcomes!$A:$A,0),MATCH(D$1,scenario_outcomes!$1:$1,0))</f>
        <v>0</v>
      </c>
      <c r="E11" s="7">
        <f>INDEX(scenario_outcomes!$A$1:$G$360,MATCH($A11,scenario_outcomes!$A:$A,0),MATCH(E$1,scenario_outcomes!$1:$1,0))</f>
        <v>0</v>
      </c>
      <c r="F11" s="7">
        <f>INDEX(scenario_outcomes!$A$1:$G$360,MATCH($A11,scenario_outcomes!$A:$A,0),MATCH(F$1,scenario_outcomes!$1:$1,0))</f>
        <v>0</v>
      </c>
      <c r="G11" t="s">
        <v>912</v>
      </c>
      <c r="L11" t="str">
        <f t="shared" si="0"/>
        <v>final_demand_of_coal_and_derivatives_in_agriculture</v>
      </c>
      <c r="M11">
        <f t="shared" si="2"/>
        <v>0</v>
      </c>
      <c r="N11">
        <f t="shared" si="1"/>
        <v>0</v>
      </c>
    </row>
    <row r="12" spans="1:14">
      <c r="A12" t="s">
        <v>1380</v>
      </c>
      <c r="B12" s="7">
        <f>INDEX(scenario_outcomes!$A$1:$G$360,MATCH($A12,scenario_outcomes!$A:$A,0),MATCH(B$1,scenario_outcomes!$1:$1,0))</f>
        <v>0</v>
      </c>
      <c r="C12" s="7">
        <f>INDEX(scenario_outcomes!$A$1:$G$360,MATCH($A12,scenario_outcomes!$A:$A,0),MATCH(C$1,scenario_outcomes!$1:$1,0))</f>
        <v>0</v>
      </c>
      <c r="D12" s="7">
        <f>INDEX(scenario_outcomes!$A$1:$G$360,MATCH($A12,scenario_outcomes!$A:$A,0),MATCH(D$1,scenario_outcomes!$1:$1,0))</f>
        <v>0</v>
      </c>
      <c r="E12" s="7">
        <f>INDEX(scenario_outcomes!$A$1:$G$360,MATCH($A12,scenario_outcomes!$A:$A,0),MATCH(E$1,scenario_outcomes!$1:$1,0))</f>
        <v>0</v>
      </c>
      <c r="F12" s="7">
        <f>INDEX(scenario_outcomes!$A$1:$G$360,MATCH($A12,scenario_outcomes!$A:$A,0),MATCH(F$1,scenario_outcomes!$1:$1,0))</f>
        <v>0</v>
      </c>
      <c r="G12" t="s">
        <v>912</v>
      </c>
      <c r="L12" t="str">
        <f t="shared" si="0"/>
        <v>final_demand_of_coal_and_derivatives_in_other</v>
      </c>
      <c r="M12">
        <f t="shared" si="2"/>
        <v>0</v>
      </c>
      <c r="N12">
        <f t="shared" si="1"/>
        <v>0</v>
      </c>
    </row>
    <row r="13" spans="1:14">
      <c r="A13" t="s">
        <v>1381</v>
      </c>
      <c r="B13" s="7">
        <f>INDEX(scenario_outcomes!$A$1:$G$360,MATCH($A13,scenario_outcomes!$A:$A,0),MATCH(B$1,scenario_outcomes!$1:$1,0))</f>
        <v>3.9980000000000002E-2</v>
      </c>
      <c r="C13" s="7">
        <f>INDEX(scenario_outcomes!$A$1:$G$360,MATCH($A13,scenario_outcomes!$A:$A,0),MATCH(C$1,scenario_outcomes!$1:$1,0))</f>
        <v>4.0787321489385603E-2</v>
      </c>
      <c r="D13" s="7">
        <f>INDEX(scenario_outcomes!$A$1:$G$360,MATCH($A13,scenario_outcomes!$A:$A,0),MATCH(D$1,scenario_outcomes!$1:$1,0))</f>
        <v>3.2925499048320102E-2</v>
      </c>
      <c r="E13" s="7">
        <f>INDEX(scenario_outcomes!$A$1:$G$360,MATCH($A13,scenario_outcomes!$A:$A,0),MATCH(E$1,scenario_outcomes!$1:$1,0))</f>
        <v>9.9315981056368893E-2</v>
      </c>
      <c r="F13" s="7">
        <f>INDEX(scenario_outcomes!$A$1:$G$360,MATCH($A13,scenario_outcomes!$A:$A,0),MATCH(F$1,scenario_outcomes!$1:$1,0))</f>
        <v>9.9793482421648996E-2</v>
      </c>
      <c r="G13" t="s">
        <v>912</v>
      </c>
      <c r="L13" t="str">
        <f t="shared" si="0"/>
        <v>final_demand_of_coal_and_derivatives_in_buildings</v>
      </c>
      <c r="M13">
        <f t="shared" si="2"/>
        <v>0</v>
      </c>
      <c r="N13">
        <f t="shared" si="1"/>
        <v>0</v>
      </c>
    </row>
    <row r="14" spans="1:14">
      <c r="A14" t="s">
        <v>1382</v>
      </c>
      <c r="B14" s="7">
        <f>INDEX(scenario_outcomes!$A$1:$G$360,MATCH($A14,scenario_outcomes!$A:$A,0),MATCH(B$1,scenario_outcomes!$1:$1,0))</f>
        <v>105.23036999999999</v>
      </c>
      <c r="C14" s="7">
        <f>INDEX(scenario_outcomes!$A$1:$G$360,MATCH($A14,scenario_outcomes!$A:$A,0),MATCH(C$1,scenario_outcomes!$1:$1,0))</f>
        <v>97.144757831706499</v>
      </c>
      <c r="D14" s="7">
        <f>INDEX(scenario_outcomes!$A$1:$G$360,MATCH($A14,scenario_outcomes!$A:$A,0),MATCH(D$1,scenario_outcomes!$1:$1,0))</f>
        <v>102.085347907466</v>
      </c>
      <c r="E14" s="7">
        <f>INDEX(scenario_outcomes!$A$1:$G$360,MATCH($A14,scenario_outcomes!$A:$A,0),MATCH(E$1,scenario_outcomes!$1:$1,0))</f>
        <v>101.699654596218</v>
      </c>
      <c r="F14" s="7">
        <f>INDEX(scenario_outcomes!$A$1:$G$360,MATCH($A14,scenario_outcomes!$A:$A,0),MATCH(F$1,scenario_outcomes!$1:$1,0))</f>
        <v>99.492655942778001</v>
      </c>
      <c r="G14" t="s">
        <v>912</v>
      </c>
      <c r="L14" t="str">
        <f t="shared" si="0"/>
        <v>final_demand_of_electricity_in_buildings</v>
      </c>
      <c r="M14">
        <f t="shared" si="2"/>
        <v>0</v>
      </c>
      <c r="N14">
        <f t="shared" si="1"/>
        <v>0</v>
      </c>
    </row>
    <row r="15" spans="1:14">
      <c r="A15" t="s">
        <v>1383</v>
      </c>
      <c r="B15" s="7">
        <f>INDEX(scenario_outcomes!$A$1:$G$360,MATCH($A15,scenario_outcomes!$A:$A,0),MATCH(B$1,scenario_outcomes!$1:$1,0))</f>
        <v>0.36005999999999999</v>
      </c>
      <c r="C15" s="7">
        <f>INDEX(scenario_outcomes!$A$1:$G$360,MATCH($A15,scenario_outcomes!$A:$A,0),MATCH(C$1,scenario_outcomes!$1:$1,0))</f>
        <v>0.36005999999999999</v>
      </c>
      <c r="D15" s="7">
        <f>INDEX(scenario_outcomes!$A$1:$G$360,MATCH($A15,scenario_outcomes!$A:$A,0),MATCH(D$1,scenario_outcomes!$1:$1,0))</f>
        <v>0.36005999999999999</v>
      </c>
      <c r="E15" s="7">
        <f>INDEX(scenario_outcomes!$A$1:$G$360,MATCH($A15,scenario_outcomes!$A:$A,0),MATCH(E$1,scenario_outcomes!$1:$1,0))</f>
        <v>0</v>
      </c>
      <c r="F15" s="7">
        <f>INDEX(scenario_outcomes!$A$1:$G$360,MATCH($A15,scenario_outcomes!$A:$A,0),MATCH(F$1,scenario_outcomes!$1:$1,0))</f>
        <v>0</v>
      </c>
      <c r="G15" t="s">
        <v>912</v>
      </c>
      <c r="L15" t="str">
        <f t="shared" si="0"/>
        <v>final_demand_of_electricity_in_other</v>
      </c>
      <c r="M15">
        <f t="shared" si="2"/>
        <v>0</v>
      </c>
      <c r="N15">
        <f t="shared" si="1"/>
        <v>0</v>
      </c>
    </row>
    <row r="16" spans="1:14">
      <c r="A16" t="s">
        <v>1384</v>
      </c>
      <c r="B16" s="7">
        <f>INDEX(scenario_outcomes!$A$1:$G$360,MATCH($A16,scenario_outcomes!$A:$A,0),MATCH(B$1,scenario_outcomes!$1:$1,0))</f>
        <v>30.889959999999999</v>
      </c>
      <c r="C16" s="7">
        <f>INDEX(scenario_outcomes!$A$1:$G$360,MATCH($A16,scenario_outcomes!$A:$A,0),MATCH(C$1,scenario_outcomes!$1:$1,0))</f>
        <v>52.577989454812801</v>
      </c>
      <c r="D16" s="7">
        <f>INDEX(scenario_outcomes!$A$1:$G$360,MATCH($A16,scenario_outcomes!$A:$A,0),MATCH(D$1,scenario_outcomes!$1:$1,0))</f>
        <v>39.583963093794303</v>
      </c>
      <c r="E16" s="7">
        <f>INDEX(scenario_outcomes!$A$1:$G$360,MATCH($A16,scenario_outcomes!$A:$A,0),MATCH(E$1,scenario_outcomes!$1:$1,0))</f>
        <v>49.372628663002203</v>
      </c>
      <c r="F16" s="7">
        <f>INDEX(scenario_outcomes!$A$1:$G$360,MATCH($A16,scenario_outcomes!$A:$A,0),MATCH(F$1,scenario_outcomes!$1:$1,0))</f>
        <v>36.912309173997997</v>
      </c>
      <c r="G16" t="s">
        <v>912</v>
      </c>
      <c r="L16" t="str">
        <f t="shared" si="0"/>
        <v>final_demand_of_electricity_in_agriculture</v>
      </c>
      <c r="M16">
        <f t="shared" si="2"/>
        <v>0</v>
      </c>
      <c r="N16">
        <f t="shared" si="1"/>
        <v>0</v>
      </c>
    </row>
    <row r="17" spans="1:14">
      <c r="A17" t="s">
        <v>1385</v>
      </c>
      <c r="B17" s="7">
        <f>INDEX(scenario_outcomes!$A$1:$G$360,MATCH($A17,scenario_outcomes!$A:$A,0),MATCH(B$1,scenario_outcomes!$1:$1,0))</f>
        <v>81.669899999999998</v>
      </c>
      <c r="C17" s="7">
        <f>INDEX(scenario_outcomes!$A$1:$G$360,MATCH($A17,scenario_outcomes!$A:$A,0),MATCH(C$1,scenario_outcomes!$1:$1,0))</f>
        <v>74.385605627251906</v>
      </c>
      <c r="D17" s="7">
        <f>INDEX(scenario_outcomes!$A$1:$G$360,MATCH($A17,scenario_outcomes!$A:$A,0),MATCH(D$1,scenario_outcomes!$1:$1,0))</f>
        <v>74.624517430420795</v>
      </c>
      <c r="E17" s="7">
        <f>INDEX(scenario_outcomes!$A$1:$G$360,MATCH($A17,scenario_outcomes!$A:$A,0),MATCH(E$1,scenario_outcomes!$1:$1,0))</f>
        <v>77.927201573043504</v>
      </c>
      <c r="F17" s="7">
        <f>INDEX(scenario_outcomes!$A$1:$G$360,MATCH($A17,scenario_outcomes!$A:$A,0),MATCH(F$1,scenario_outcomes!$1:$1,0))</f>
        <v>78.336873569326499</v>
      </c>
      <c r="G17" t="s">
        <v>912</v>
      </c>
      <c r="L17" t="str">
        <f t="shared" si="0"/>
        <v>final_demand_of_electricity_in_households</v>
      </c>
      <c r="M17">
        <f t="shared" si="2"/>
        <v>0</v>
      </c>
      <c r="N17">
        <f t="shared" si="1"/>
        <v>0</v>
      </c>
    </row>
    <row r="18" spans="1:14">
      <c r="A18" t="s">
        <v>1386</v>
      </c>
      <c r="B18" s="7">
        <f>INDEX(scenario_outcomes!$A$1:$G$360,MATCH($A18,scenario_outcomes!$A:$A,0),MATCH(B$1,scenario_outcomes!$1:$1,0))</f>
        <v>164.61661000000001</v>
      </c>
      <c r="C18" s="7">
        <f>INDEX(scenario_outcomes!$A$1:$G$360,MATCH($A18,scenario_outcomes!$A:$A,0),MATCH(C$1,scenario_outcomes!$1:$1,0))</f>
        <v>223.95321014314101</v>
      </c>
      <c r="D18" s="7">
        <f>INDEX(scenario_outcomes!$A$1:$G$360,MATCH($A18,scenario_outcomes!$A:$A,0),MATCH(D$1,scenario_outcomes!$1:$1,0))</f>
        <v>151.34297245865599</v>
      </c>
      <c r="E18" s="7">
        <f>INDEX(scenario_outcomes!$A$1:$G$360,MATCH($A18,scenario_outcomes!$A:$A,0),MATCH(E$1,scenario_outcomes!$1:$1,0))</f>
        <v>172.98128284437499</v>
      </c>
      <c r="F18" s="7">
        <f>INDEX(scenario_outcomes!$A$1:$G$360,MATCH($A18,scenario_outcomes!$A:$A,0),MATCH(F$1,scenario_outcomes!$1:$1,0))</f>
        <v>178.91697071406301</v>
      </c>
      <c r="G18" t="s">
        <v>912</v>
      </c>
      <c r="L18" t="str">
        <f t="shared" si="0"/>
        <v>final_demand_of_electricity_in_industry</v>
      </c>
      <c r="M18">
        <f t="shared" si="2"/>
        <v>0</v>
      </c>
      <c r="N18">
        <f t="shared" si="1"/>
        <v>0</v>
      </c>
    </row>
    <row r="19" spans="1:14">
      <c r="A19" t="s">
        <v>1387</v>
      </c>
      <c r="B19" s="7">
        <f>INDEX(scenario_outcomes!$A$1:$G$360,MATCH($A19,scenario_outcomes!$A:$A,0),MATCH(B$1,scenario_outcomes!$1:$1,0))</f>
        <v>6.3083299999999998</v>
      </c>
      <c r="C19" s="7">
        <f>INDEX(scenario_outcomes!$A$1:$G$360,MATCH($A19,scenario_outcomes!$A:$A,0),MATCH(C$1,scenario_outcomes!$1:$1,0))</f>
        <v>19.457703132130298</v>
      </c>
      <c r="D19" s="7">
        <f>INDEX(scenario_outcomes!$A$1:$G$360,MATCH($A19,scenario_outcomes!$A:$A,0),MATCH(D$1,scenario_outcomes!$1:$1,0))</f>
        <v>20.511239094516402</v>
      </c>
      <c r="E19" s="7">
        <f>INDEX(scenario_outcomes!$A$1:$G$360,MATCH($A19,scenario_outcomes!$A:$A,0),MATCH(E$1,scenario_outcomes!$1:$1,0))</f>
        <v>24.769646933114998</v>
      </c>
      <c r="F19" s="7">
        <f>INDEX(scenario_outcomes!$A$1:$G$360,MATCH($A19,scenario_outcomes!$A:$A,0),MATCH(F$1,scenario_outcomes!$1:$1,0))</f>
        <v>34.677874417032903</v>
      </c>
      <c r="G19" t="s">
        <v>912</v>
      </c>
      <c r="L19" t="str">
        <f t="shared" si="0"/>
        <v>final_demand_of_electricity_in_transport</v>
      </c>
      <c r="M19">
        <f t="shared" si="2"/>
        <v>0</v>
      </c>
      <c r="N19">
        <f t="shared" si="1"/>
        <v>0</v>
      </c>
    </row>
    <row r="20" spans="1:14">
      <c r="A20" t="s">
        <v>1388</v>
      </c>
      <c r="B20" s="7">
        <f>INDEX(scenario_outcomes!$A$1:$G$360,MATCH($A20,scenario_outcomes!$A:$A,0),MATCH(B$1,scenario_outcomes!$1:$1,0))</f>
        <v>250.53867605313599</v>
      </c>
      <c r="C20" s="7">
        <f>INDEX(scenario_outcomes!$A$1:$G$360,MATCH($A20,scenario_outcomes!$A:$A,0),MATCH(C$1,scenario_outcomes!$1:$1,0))</f>
        <v>144.42740958793999</v>
      </c>
      <c r="D20" s="7">
        <f>INDEX(scenario_outcomes!$A$1:$G$360,MATCH($A20,scenario_outcomes!$A:$A,0),MATCH(D$1,scenario_outcomes!$1:$1,0))</f>
        <v>237.407186455295</v>
      </c>
      <c r="E20" s="7">
        <f>INDEX(scenario_outcomes!$A$1:$G$360,MATCH($A20,scenario_outcomes!$A:$A,0),MATCH(E$1,scenario_outcomes!$1:$1,0))</f>
        <v>228.606550776848</v>
      </c>
      <c r="F20" s="7">
        <f>INDEX(scenario_outcomes!$A$1:$G$360,MATCH($A20,scenario_outcomes!$A:$A,0),MATCH(F$1,scenario_outcomes!$1:$1,0))</f>
        <v>215.58864000939201</v>
      </c>
      <c r="G20" t="s">
        <v>912</v>
      </c>
      <c r="L20" t="str">
        <f t="shared" si="0"/>
        <v>final_demand_of_natural_gas_and_derivatives_in_industry</v>
      </c>
      <c r="M20">
        <f t="shared" si="2"/>
        <v>82.023153236195981</v>
      </c>
      <c r="N20">
        <f t="shared" si="1"/>
        <v>86.788339999999039</v>
      </c>
    </row>
    <row r="21" spans="1:14">
      <c r="A21" t="s">
        <v>1389</v>
      </c>
      <c r="B21" s="7">
        <f>INDEX(scenario_outcomes!$A$1:$G$360,MATCH($A21,scenario_outcomes!$A:$A,0),MATCH(B$1,scenario_outcomes!$1:$1,0))</f>
        <v>285.20602999999898</v>
      </c>
      <c r="C21" s="7">
        <f>INDEX(scenario_outcomes!$A$1:$G$360,MATCH($A21,scenario_outcomes!$A:$A,0),MATCH(C$1,scenario_outcomes!$1:$1,0))</f>
        <v>184.988876495103</v>
      </c>
      <c r="D21" s="7">
        <f>INDEX(scenario_outcomes!$A$1:$G$360,MATCH($A21,scenario_outcomes!$A:$A,0),MATCH(D$1,scenario_outcomes!$1:$1,0))</f>
        <v>231.371975053201</v>
      </c>
      <c r="E21" s="7">
        <f>INDEX(scenario_outcomes!$A$1:$G$360,MATCH($A21,scenario_outcomes!$A:$A,0),MATCH(E$1,scenario_outcomes!$1:$1,0))</f>
        <v>242.72888689967601</v>
      </c>
      <c r="F21" s="7">
        <f>INDEX(scenario_outcomes!$A$1:$G$360,MATCH($A21,scenario_outcomes!$A:$A,0),MATCH(F$1,scenario_outcomes!$1:$1,0))</f>
        <v>234.244683713386</v>
      </c>
      <c r="G21" t="s">
        <v>912</v>
      </c>
      <c r="L21" t="str">
        <f t="shared" si="0"/>
        <v>final_demand_of_natural_gas_and_derivatives_in_households</v>
      </c>
      <c r="M21">
        <f t="shared" si="2"/>
        <v>0</v>
      </c>
      <c r="N21">
        <f t="shared" si="1"/>
        <v>0</v>
      </c>
    </row>
    <row r="22" spans="1:14">
      <c r="A22" t="s">
        <v>1390</v>
      </c>
      <c r="B22" s="7">
        <f>INDEX(scenario_outcomes!$A$1:$G$360,MATCH($A22,scenario_outcomes!$A:$A,0),MATCH(B$1,scenario_outcomes!$1:$1,0))</f>
        <v>1.52416</v>
      </c>
      <c r="C22" s="7">
        <f>INDEX(scenario_outcomes!$A$1:$G$360,MATCH($A22,scenario_outcomes!$A:$A,0),MATCH(C$1,scenario_outcomes!$1:$1,0))</f>
        <v>1.0049365472254199</v>
      </c>
      <c r="D22" s="7">
        <f>INDEX(scenario_outcomes!$A$1:$G$360,MATCH($A22,scenario_outcomes!$A:$A,0),MATCH(D$1,scenario_outcomes!$1:$1,0))</f>
        <v>1.54628360900785</v>
      </c>
      <c r="E22" s="7">
        <f>INDEX(scenario_outcomes!$A$1:$G$360,MATCH($A22,scenario_outcomes!$A:$A,0),MATCH(E$1,scenario_outcomes!$1:$1,0))</f>
        <v>3.0999812557534998</v>
      </c>
      <c r="F22" s="7">
        <f>INDEX(scenario_outcomes!$A$1:$G$360,MATCH($A22,scenario_outcomes!$A:$A,0),MATCH(F$1,scenario_outcomes!$1:$1,0))</f>
        <v>1.9239786832180701</v>
      </c>
      <c r="G22" t="s">
        <v>912</v>
      </c>
      <c r="L22" t="str">
        <f t="shared" si="0"/>
        <v>final_demand_of_natural_gas_and_derivatives_in_transport</v>
      </c>
      <c r="M22">
        <f t="shared" si="2"/>
        <v>0</v>
      </c>
      <c r="N22">
        <f t="shared" si="1"/>
        <v>0</v>
      </c>
    </row>
    <row r="23" spans="1:14">
      <c r="A23" t="s">
        <v>1391</v>
      </c>
      <c r="B23" s="7">
        <f>INDEX(scenario_outcomes!$A$1:$G$360,MATCH($A23,scenario_outcomes!$A:$A,0),MATCH(B$1,scenario_outcomes!$1:$1,0))</f>
        <v>49.687461888019897</v>
      </c>
      <c r="C23" s="7">
        <f>INDEX(scenario_outcomes!$A$1:$G$360,MATCH($A23,scenario_outcomes!$A:$A,0),MATCH(C$1,scenario_outcomes!$1:$1,0))</f>
        <v>11.050883996139399</v>
      </c>
      <c r="D23" s="7">
        <f>INDEX(scenario_outcomes!$A$1:$G$360,MATCH($A23,scenario_outcomes!$A:$A,0),MATCH(D$1,scenario_outcomes!$1:$1,0))</f>
        <v>36.242146438951799</v>
      </c>
      <c r="E23" s="7">
        <f>INDEX(scenario_outcomes!$A$1:$G$360,MATCH($A23,scenario_outcomes!$A:$A,0),MATCH(E$1,scenario_outcomes!$1:$1,0))</f>
        <v>29.643410331886699</v>
      </c>
      <c r="F23" s="7">
        <f>INDEX(scenario_outcomes!$A$1:$G$360,MATCH($A23,scenario_outcomes!$A:$A,0),MATCH(F$1,scenario_outcomes!$1:$1,0))</f>
        <v>8.4510658160361896</v>
      </c>
      <c r="G23" t="s">
        <v>912</v>
      </c>
      <c r="L23" t="str">
        <f t="shared" si="0"/>
        <v>final_demand_of_natural_gas_and_derivatives_in_agriculture</v>
      </c>
      <c r="M23">
        <f t="shared" si="2"/>
        <v>0</v>
      </c>
      <c r="N23">
        <f t="shared" si="1"/>
        <v>0</v>
      </c>
    </row>
    <row r="24" spans="1:14">
      <c r="A24" t="s">
        <v>1392</v>
      </c>
      <c r="B24" s="7">
        <f>INDEX(scenario_outcomes!$A$1:$G$360,MATCH($A24,scenario_outcomes!$A:$A,0),MATCH(B$1,scenario_outcomes!$1:$1,0))</f>
        <v>0.17546999999999999</v>
      </c>
      <c r="C24" s="7">
        <f>INDEX(scenario_outcomes!$A$1:$G$360,MATCH($A24,scenario_outcomes!$A:$A,0),MATCH(C$1,scenario_outcomes!$1:$1,0))</f>
        <v>0.17546999999999999</v>
      </c>
      <c r="D24" s="7">
        <f>INDEX(scenario_outcomes!$A$1:$G$360,MATCH($A24,scenario_outcomes!$A:$A,0),MATCH(D$1,scenario_outcomes!$1:$1,0))</f>
        <v>0.17546999999999999</v>
      </c>
      <c r="E24" s="7">
        <f>INDEX(scenario_outcomes!$A$1:$G$360,MATCH($A24,scenario_outcomes!$A:$A,0),MATCH(E$1,scenario_outcomes!$1:$1,0))</f>
        <v>0.13481496000000001</v>
      </c>
      <c r="F24" s="7">
        <f>INDEX(scenario_outcomes!$A$1:$G$360,MATCH($A24,scenario_outcomes!$A:$A,0),MATCH(F$1,scenario_outcomes!$1:$1,0))</f>
        <v>0.13481496000000001</v>
      </c>
      <c r="G24" t="s">
        <v>912</v>
      </c>
      <c r="L24" t="str">
        <f t="shared" si="0"/>
        <v>final_demand_of_natural_gas_and_derivatives_in_other</v>
      </c>
      <c r="M24">
        <f t="shared" si="2"/>
        <v>0</v>
      </c>
      <c r="N24">
        <f t="shared" si="1"/>
        <v>0</v>
      </c>
    </row>
    <row r="25" spans="1:14">
      <c r="A25" t="s">
        <v>1393</v>
      </c>
      <c r="B25" s="7">
        <f>INDEX(scenario_outcomes!$A$1:$G$360,MATCH($A25,scenario_outcomes!$A:$A,0),MATCH(B$1,scenario_outcomes!$1:$1,0))</f>
        <v>126.38964999999899</v>
      </c>
      <c r="C25" s="7">
        <f>INDEX(scenario_outcomes!$A$1:$G$360,MATCH($A25,scenario_outcomes!$A:$A,0),MATCH(C$1,scenario_outcomes!$1:$1,0))</f>
        <v>67.557233535356701</v>
      </c>
      <c r="D25" s="7">
        <f>INDEX(scenario_outcomes!$A$1:$G$360,MATCH($A25,scenario_outcomes!$A:$A,0),MATCH(D$1,scenario_outcomes!$1:$1,0))</f>
        <v>79.870779602716496</v>
      </c>
      <c r="E25" s="7">
        <f>INDEX(scenario_outcomes!$A$1:$G$360,MATCH($A25,scenario_outcomes!$A:$A,0),MATCH(E$1,scenario_outcomes!$1:$1,0))</f>
        <v>77.093527488087005</v>
      </c>
      <c r="F25" s="7">
        <f>INDEX(scenario_outcomes!$A$1:$G$360,MATCH($A25,scenario_outcomes!$A:$A,0),MATCH(F$1,scenario_outcomes!$1:$1,0))</f>
        <v>73.351585047264706</v>
      </c>
      <c r="G25" t="s">
        <v>912</v>
      </c>
      <c r="L25" t="str">
        <f t="shared" si="0"/>
        <v>final_demand_of_natural_gas_and_derivatives_in_buildings</v>
      </c>
      <c r="M25">
        <f t="shared" si="2"/>
        <v>0</v>
      </c>
      <c r="N25">
        <f t="shared" si="1"/>
        <v>0</v>
      </c>
    </row>
    <row r="26" spans="1:14">
      <c r="A26" t="s">
        <v>1394</v>
      </c>
      <c r="B26" s="7">
        <f>INDEX(scenario_outcomes!$A$1:$G$360,MATCH($A26,scenario_outcomes!$A:$A,0),MATCH(B$1,scenario_outcomes!$1:$1,0))</f>
        <v>0</v>
      </c>
      <c r="C26" s="7">
        <f>INDEX(scenario_outcomes!$A$1:$G$360,MATCH($A26,scenario_outcomes!$A:$A,0),MATCH(C$1,scenario_outcomes!$1:$1,0))</f>
        <v>0</v>
      </c>
      <c r="D26" s="7">
        <f>INDEX(scenario_outcomes!$A$1:$G$360,MATCH($A26,scenario_outcomes!$A:$A,0),MATCH(D$1,scenario_outcomes!$1:$1,0))</f>
        <v>0</v>
      </c>
      <c r="E26" s="7">
        <f>INDEX(scenario_outcomes!$A$1:$G$360,MATCH($A26,scenario_outcomes!$A:$A,0),MATCH(E$1,scenario_outcomes!$1:$1,0))</f>
        <v>0</v>
      </c>
      <c r="F26" s="7">
        <f>INDEX(scenario_outcomes!$A$1:$G$360,MATCH($A26,scenario_outcomes!$A:$A,0),MATCH(F$1,scenario_outcomes!$1:$1,0))</f>
        <v>0</v>
      </c>
      <c r="G26" t="s">
        <v>912</v>
      </c>
      <c r="L26" t="str">
        <f t="shared" si="0"/>
        <v>final_demand_of_heat_in_other</v>
      </c>
      <c r="M26">
        <f t="shared" si="2"/>
        <v>0</v>
      </c>
      <c r="N26">
        <f t="shared" si="1"/>
        <v>0</v>
      </c>
    </row>
    <row r="27" spans="1:14">
      <c r="A27" t="s">
        <v>1395</v>
      </c>
      <c r="B27" s="7">
        <f>INDEX(scenario_outcomes!$A$1:$G$360,MATCH($A27,scenario_outcomes!$A:$A,0),MATCH(B$1,scenario_outcomes!$1:$1,0))</f>
        <v>42.081907300781999</v>
      </c>
      <c r="C27" s="7">
        <f>INDEX(scenario_outcomes!$A$1:$G$360,MATCH($A27,scenario_outcomes!$A:$A,0),MATCH(C$1,scenario_outcomes!$1:$1,0))</f>
        <v>58.1775570377403</v>
      </c>
      <c r="D27" s="7">
        <f>INDEX(scenario_outcomes!$A$1:$G$360,MATCH($A27,scenario_outcomes!$A:$A,0),MATCH(D$1,scenario_outcomes!$1:$1,0))</f>
        <v>54.220627606864603</v>
      </c>
      <c r="E27" s="7">
        <f>INDEX(scenario_outcomes!$A$1:$G$360,MATCH($A27,scenario_outcomes!$A:$A,0),MATCH(E$1,scenario_outcomes!$1:$1,0))</f>
        <v>57.738284303152497</v>
      </c>
      <c r="F27" s="7">
        <f>INDEX(scenario_outcomes!$A$1:$G$360,MATCH($A27,scenario_outcomes!$A:$A,0),MATCH(F$1,scenario_outcomes!$1:$1,0))</f>
        <v>49.720742376906202</v>
      </c>
      <c r="G27" t="s">
        <v>912</v>
      </c>
      <c r="L27" t="str">
        <f t="shared" si="0"/>
        <v>final_demand_of_heat_in_agriculture</v>
      </c>
      <c r="M27">
        <f t="shared" si="2"/>
        <v>0</v>
      </c>
      <c r="N27">
        <f t="shared" si="1"/>
        <v>0</v>
      </c>
    </row>
    <row r="28" spans="1:14">
      <c r="A28" t="s">
        <v>1396</v>
      </c>
      <c r="B28" s="7">
        <f>INDEX(scenario_outcomes!$A$1:$G$360,MATCH($A28,scenario_outcomes!$A:$A,0),MATCH(B$1,scenario_outcomes!$1:$1,0))</f>
        <v>12.07569</v>
      </c>
      <c r="C28" s="7">
        <f>INDEX(scenario_outcomes!$A$1:$G$360,MATCH($A28,scenario_outcomes!$A:$A,0),MATCH(C$1,scenario_outcomes!$1:$1,0))</f>
        <v>14.979723594514301</v>
      </c>
      <c r="D28" s="7">
        <f>INDEX(scenario_outcomes!$A$1:$G$360,MATCH($A28,scenario_outcomes!$A:$A,0),MATCH(D$1,scenario_outcomes!$1:$1,0))</f>
        <v>16.859389625621301</v>
      </c>
      <c r="E28" s="7">
        <f>INDEX(scenario_outcomes!$A$1:$G$360,MATCH($A28,scenario_outcomes!$A:$A,0),MATCH(E$1,scenario_outcomes!$1:$1,0))</f>
        <v>19.9670607013202</v>
      </c>
      <c r="F28" s="7">
        <f>INDEX(scenario_outcomes!$A$1:$G$360,MATCH($A28,scenario_outcomes!$A:$A,0),MATCH(F$1,scenario_outcomes!$1:$1,0))</f>
        <v>17.680308657993901</v>
      </c>
      <c r="G28" t="s">
        <v>912</v>
      </c>
      <c r="L28" t="str">
        <f t="shared" si="0"/>
        <v>final_demand_of_heat_in_households</v>
      </c>
      <c r="M28">
        <f t="shared" si="2"/>
        <v>0</v>
      </c>
      <c r="N28">
        <f t="shared" si="1"/>
        <v>0</v>
      </c>
    </row>
    <row r="29" spans="1:14">
      <c r="A29" t="s">
        <v>1397</v>
      </c>
      <c r="B29" s="7">
        <f>INDEX(scenario_outcomes!$A$1:$G$360,MATCH($A29,scenario_outcomes!$A:$A,0),MATCH(B$1,scenario_outcomes!$1:$1,0))</f>
        <v>96.486419999999995</v>
      </c>
      <c r="C29" s="7">
        <f>INDEX(scenario_outcomes!$A$1:$G$360,MATCH($A29,scenario_outcomes!$A:$A,0),MATCH(C$1,scenario_outcomes!$1:$1,0))</f>
        <v>42.2296267943629</v>
      </c>
      <c r="D29" s="7">
        <f>INDEX(scenario_outcomes!$A$1:$G$360,MATCH($A29,scenario_outcomes!$A:$A,0),MATCH(D$1,scenario_outcomes!$1:$1,0))</f>
        <v>50.581247149213702</v>
      </c>
      <c r="E29" s="7">
        <f>INDEX(scenario_outcomes!$A$1:$G$360,MATCH($A29,scenario_outcomes!$A:$A,0),MATCH(E$1,scenario_outcomes!$1:$1,0))</f>
        <v>46.6097049717769</v>
      </c>
      <c r="F29" s="7">
        <f>INDEX(scenario_outcomes!$A$1:$G$360,MATCH($A29,scenario_outcomes!$A:$A,0),MATCH(F$1,scenario_outcomes!$1:$1,0))</f>
        <v>59.4170304171259</v>
      </c>
      <c r="G29" t="s">
        <v>912</v>
      </c>
      <c r="L29" t="str">
        <f t="shared" si="0"/>
        <v>final_demand_of_heat_in_industry</v>
      </c>
      <c r="M29">
        <f t="shared" si="2"/>
        <v>0</v>
      </c>
      <c r="N29">
        <f t="shared" si="1"/>
        <v>0</v>
      </c>
    </row>
    <row r="30" spans="1:14">
      <c r="A30" t="s">
        <v>1398</v>
      </c>
      <c r="B30" s="7">
        <f>INDEX(scenario_outcomes!$A$1:$G$360,MATCH($A30,scenario_outcomes!$A:$A,0),MATCH(B$1,scenario_outcomes!$1:$1,0))</f>
        <v>0</v>
      </c>
      <c r="C30" s="7">
        <f>INDEX(scenario_outcomes!$A$1:$G$360,MATCH($A30,scenario_outcomes!$A:$A,0),MATCH(C$1,scenario_outcomes!$1:$1,0))</f>
        <v>0</v>
      </c>
      <c r="D30" s="7">
        <f>INDEX(scenario_outcomes!$A$1:$G$360,MATCH($A30,scenario_outcomes!$A:$A,0),MATCH(D$1,scenario_outcomes!$1:$1,0))</f>
        <v>0</v>
      </c>
      <c r="E30" s="7">
        <f>INDEX(scenario_outcomes!$A$1:$G$360,MATCH($A30,scenario_outcomes!$A:$A,0),MATCH(E$1,scenario_outcomes!$1:$1,0))</f>
        <v>0</v>
      </c>
      <c r="F30" s="7">
        <f>INDEX(scenario_outcomes!$A$1:$G$360,MATCH($A30,scenario_outcomes!$A:$A,0),MATCH(F$1,scenario_outcomes!$1:$1,0))</f>
        <v>0</v>
      </c>
      <c r="G30" t="s">
        <v>912</v>
      </c>
      <c r="L30" t="str">
        <f t="shared" si="0"/>
        <v>final_demand_of_heat_in_transport</v>
      </c>
      <c r="M30">
        <f t="shared" si="2"/>
        <v>0</v>
      </c>
      <c r="N30">
        <f t="shared" si="1"/>
        <v>0</v>
      </c>
    </row>
    <row r="31" spans="1:14">
      <c r="A31" t="s">
        <v>1399</v>
      </c>
      <c r="B31" s="7">
        <f>INDEX(scenario_outcomes!$A$1:$G$360,MATCH($A31,scenario_outcomes!$A:$A,0),MATCH(B$1,scenario_outcomes!$1:$1,0))</f>
        <v>7.8233387499999898</v>
      </c>
      <c r="C31" s="7">
        <f>INDEX(scenario_outcomes!$A$1:$G$360,MATCH($A31,scenario_outcomes!$A:$A,0),MATCH(C$1,scenario_outcomes!$1:$1,0))</f>
        <v>11.1913472205324</v>
      </c>
      <c r="D31" s="7">
        <f>INDEX(scenario_outcomes!$A$1:$G$360,MATCH($A31,scenario_outcomes!$A:$A,0),MATCH(D$1,scenario_outcomes!$1:$1,0))</f>
        <v>10.3157879076663</v>
      </c>
      <c r="E31" s="7">
        <f>INDEX(scenario_outcomes!$A$1:$G$360,MATCH($A31,scenario_outcomes!$A:$A,0),MATCH(E$1,scenario_outcomes!$1:$1,0))</f>
        <v>8.1712582860045</v>
      </c>
      <c r="F31" s="7">
        <f>INDEX(scenario_outcomes!$A$1:$G$360,MATCH($A31,scenario_outcomes!$A:$A,0),MATCH(F$1,scenario_outcomes!$1:$1,0))</f>
        <v>7.7737464077294298</v>
      </c>
      <c r="G31" t="s">
        <v>912</v>
      </c>
      <c r="L31" t="str">
        <f t="shared" si="0"/>
        <v>final_demand_of_heat_in_buildings</v>
      </c>
      <c r="M31">
        <f t="shared" si="2"/>
        <v>0</v>
      </c>
      <c r="N31">
        <f t="shared" si="1"/>
        <v>0</v>
      </c>
    </row>
    <row r="32" spans="1:14">
      <c r="A32" t="s">
        <v>1400</v>
      </c>
      <c r="B32" s="7">
        <f>INDEX(scenario_outcomes!$A$1:$G$360,MATCH($A32,scenario_outcomes!$A:$A,0),MATCH(B$1,scenario_outcomes!$1:$1,0))</f>
        <v>216.66109999999901</v>
      </c>
      <c r="C32" s="7">
        <f>INDEX(scenario_outcomes!$A$1:$G$360,MATCH($A32,scenario_outcomes!$A:$A,0),MATCH(C$1,scenario_outcomes!$1:$1,0))</f>
        <v>245.63756282333301</v>
      </c>
      <c r="D32" s="7">
        <f>INDEX(scenario_outcomes!$A$1:$G$360,MATCH($A32,scenario_outcomes!$A:$A,0),MATCH(D$1,scenario_outcomes!$1:$1,0))</f>
        <v>198.31604955693999</v>
      </c>
      <c r="E32" s="7">
        <f>INDEX(scenario_outcomes!$A$1:$G$360,MATCH($A32,scenario_outcomes!$A:$A,0),MATCH(E$1,scenario_outcomes!$1:$1,0))</f>
        <v>169.403848242414</v>
      </c>
      <c r="F32" s="7">
        <f>INDEX(scenario_outcomes!$A$1:$G$360,MATCH($A32,scenario_outcomes!$A:$A,0),MATCH(F$1,scenario_outcomes!$1:$1,0))</f>
        <v>215.45464627789801</v>
      </c>
      <c r="G32" t="s">
        <v>912</v>
      </c>
      <c r="L32" t="str">
        <f t="shared" si="0"/>
        <v>final_demand_of_oil_and_derivatives_in_industry</v>
      </c>
      <c r="M32">
        <f t="shared" si="2"/>
        <v>481.666234130345</v>
      </c>
      <c r="N32">
        <f t="shared" si="1"/>
        <v>453.86982999999998</v>
      </c>
    </row>
    <row r="33" spans="1:20">
      <c r="A33" t="s">
        <v>1401</v>
      </c>
      <c r="B33" s="7">
        <f>INDEX(scenario_outcomes!$A$1:$G$360,MATCH($A33,scenario_outcomes!$A:$A,0),MATCH(B$1,scenario_outcomes!$1:$1,0))</f>
        <v>1.56816</v>
      </c>
      <c r="C33" s="7">
        <f>INDEX(scenario_outcomes!$A$1:$G$360,MATCH($A33,scenario_outcomes!$A:$A,0),MATCH(C$1,scenario_outcomes!$1:$1,0))</f>
        <v>1.2517402924118299</v>
      </c>
      <c r="D33" s="7">
        <f>INDEX(scenario_outcomes!$A$1:$G$360,MATCH($A33,scenario_outcomes!$A:$A,0),MATCH(D$1,scenario_outcomes!$1:$1,0))</f>
        <v>1.2655213470536699</v>
      </c>
      <c r="E33" s="7">
        <f>INDEX(scenario_outcomes!$A$1:$G$360,MATCH($A33,scenario_outcomes!$A:$A,0),MATCH(E$1,scenario_outcomes!$1:$1,0))</f>
        <v>0</v>
      </c>
      <c r="F33" s="7">
        <f>INDEX(scenario_outcomes!$A$1:$G$360,MATCH($A33,scenario_outcomes!$A:$A,0),MATCH(F$1,scenario_outcomes!$1:$1,0))</f>
        <v>0</v>
      </c>
      <c r="G33" t="s">
        <v>912</v>
      </c>
      <c r="L33" t="str">
        <f t="shared" si="0"/>
        <v>final_demand_of_oil_and_derivatives_in_households</v>
      </c>
      <c r="M33">
        <f t="shared" si="2"/>
        <v>0</v>
      </c>
      <c r="N33">
        <f t="shared" si="1"/>
        <v>0</v>
      </c>
    </row>
    <row r="34" spans="1:20">
      <c r="A34" t="s">
        <v>1402</v>
      </c>
      <c r="B34" s="7">
        <f>INDEX(scenario_outcomes!$A$1:$G$360,MATCH($A34,scenario_outcomes!$A:$A,0),MATCH(B$1,scenario_outcomes!$1:$1,0))</f>
        <v>416.64580000000001</v>
      </c>
      <c r="C34" s="7">
        <f>INDEX(scenario_outcomes!$A$1:$G$360,MATCH($A34,scenario_outcomes!$A:$A,0),MATCH(C$1,scenario_outcomes!$1:$1,0))</f>
        <v>367.03645769712398</v>
      </c>
      <c r="D34" s="7">
        <f>INDEX(scenario_outcomes!$A$1:$G$360,MATCH($A34,scenario_outcomes!$A:$A,0),MATCH(D$1,scenario_outcomes!$1:$1,0))</f>
        <v>403.03290086497202</v>
      </c>
      <c r="E34" s="7">
        <f>INDEX(scenario_outcomes!$A$1:$G$360,MATCH($A34,scenario_outcomes!$A:$A,0),MATCH(E$1,scenario_outcomes!$1:$1,0))</f>
        <v>391.98829242872</v>
      </c>
      <c r="F34" s="7">
        <f>INDEX(scenario_outcomes!$A$1:$G$360,MATCH($A34,scenario_outcomes!$A:$A,0),MATCH(F$1,scenario_outcomes!$1:$1,0))</f>
        <v>387.60610991653101</v>
      </c>
      <c r="G34" t="s">
        <v>912</v>
      </c>
      <c r="L34" t="str">
        <f t="shared" ref="L34:L64" si="3">A106</f>
        <v>final_demand_of_oil_and_derivatives_in_transport</v>
      </c>
      <c r="M34">
        <f t="shared" si="2"/>
        <v>2.7865247400000044</v>
      </c>
      <c r="N34">
        <f t="shared" ref="N34:N64" si="4">B106-B34</f>
        <v>2.2679899999999975</v>
      </c>
    </row>
    <row r="35" spans="1:20">
      <c r="A35" t="s">
        <v>1403</v>
      </c>
      <c r="B35" s="7">
        <f>INDEX(scenario_outcomes!$A$1:$G$360,MATCH($A35,scenario_outcomes!$A:$A,0),MATCH(B$1,scenario_outcomes!$1:$1,0))</f>
        <v>17.336789999999901</v>
      </c>
      <c r="C35" s="7">
        <f>INDEX(scenario_outcomes!$A$1:$G$360,MATCH($A35,scenario_outcomes!$A:$A,0),MATCH(C$1,scenario_outcomes!$1:$1,0))</f>
        <v>0</v>
      </c>
      <c r="D35" s="7">
        <f>INDEX(scenario_outcomes!$A$1:$G$360,MATCH($A35,scenario_outcomes!$A:$A,0),MATCH(D$1,scenario_outcomes!$1:$1,0))</f>
        <v>2.0340336767087699</v>
      </c>
      <c r="E35" s="7">
        <f>INDEX(scenario_outcomes!$A$1:$G$360,MATCH($A35,scenario_outcomes!$A:$A,0),MATCH(E$1,scenario_outcomes!$1:$1,0))</f>
        <v>1.8933784913474601</v>
      </c>
      <c r="F35" s="7">
        <f>INDEX(scenario_outcomes!$A$1:$G$360,MATCH($A35,scenario_outcomes!$A:$A,0),MATCH(F$1,scenario_outcomes!$1:$1,0))</f>
        <v>0</v>
      </c>
      <c r="G35" t="s">
        <v>912</v>
      </c>
      <c r="L35" t="str">
        <f t="shared" si="3"/>
        <v>final_demand_of_oil_and_derivatives_in_agriculture</v>
      </c>
      <c r="M35">
        <f t="shared" si="2"/>
        <v>0</v>
      </c>
      <c r="N35">
        <f t="shared" si="4"/>
        <v>0</v>
      </c>
    </row>
    <row r="36" spans="1:20">
      <c r="A36" t="s">
        <v>1404</v>
      </c>
      <c r="B36" s="7">
        <f>INDEX(scenario_outcomes!$A$1:$G$360,MATCH($A36,scenario_outcomes!$A:$A,0),MATCH(B$1,scenario_outcomes!$1:$1,0))</f>
        <v>2.8649900000000001</v>
      </c>
      <c r="C36" s="7">
        <f>INDEX(scenario_outcomes!$A$1:$G$360,MATCH($A36,scenario_outcomes!$A:$A,0),MATCH(C$1,scenario_outcomes!$1:$1,0))</f>
        <v>2.8649900000000001</v>
      </c>
      <c r="D36" s="7">
        <f>INDEX(scenario_outcomes!$A$1:$G$360,MATCH($A36,scenario_outcomes!$A:$A,0),MATCH(D$1,scenario_outcomes!$1:$1,0))</f>
        <v>2.8649900000000001</v>
      </c>
      <c r="E36" s="7">
        <f>INDEX(scenario_outcomes!$A$1:$G$360,MATCH($A36,scenario_outcomes!$A:$A,0),MATCH(E$1,scenario_outcomes!$1:$1,0))</f>
        <v>1.1125583640000001</v>
      </c>
      <c r="F36" s="7">
        <f>INDEX(scenario_outcomes!$A$1:$G$360,MATCH($A36,scenario_outcomes!$A:$A,0),MATCH(F$1,scenario_outcomes!$1:$1,0))</f>
        <v>1.1125583640000001</v>
      </c>
      <c r="G36" t="s">
        <v>912</v>
      </c>
      <c r="L36" t="str">
        <f t="shared" si="3"/>
        <v>final_demand_of_oil_and_derivatives_in_other</v>
      </c>
      <c r="M36">
        <f t="shared" si="2"/>
        <v>1.6044654959999998</v>
      </c>
      <c r="N36">
        <f t="shared" si="4"/>
        <v>1.3020099999999997</v>
      </c>
    </row>
    <row r="37" spans="1:20">
      <c r="A37" t="s">
        <v>1405</v>
      </c>
      <c r="B37" s="7">
        <f>INDEX(scenario_outcomes!$A$1:$G$360,MATCH($A37,scenario_outcomes!$A:$A,0),MATCH(B$1,scenario_outcomes!$1:$1,0))</f>
        <v>6.6519899999999996</v>
      </c>
      <c r="C37" s="7">
        <f>INDEX(scenario_outcomes!$A$1:$G$360,MATCH($A37,scenario_outcomes!$A:$A,0),MATCH(C$1,scenario_outcomes!$1:$1,0))</f>
        <v>6.7863145241165101</v>
      </c>
      <c r="D37" s="7">
        <f>INDEX(scenario_outcomes!$A$1:$G$360,MATCH($A37,scenario_outcomes!$A:$A,0),MATCH(D$1,scenario_outcomes!$1:$1,0))</f>
        <v>5.4782413810513999</v>
      </c>
      <c r="E37" s="7">
        <f>INDEX(scenario_outcomes!$A$1:$G$360,MATCH($A37,scenario_outcomes!$A:$A,0),MATCH(E$1,scenario_outcomes!$1:$1,0))</f>
        <v>3.0980043434713198</v>
      </c>
      <c r="F37" s="7">
        <f>INDEX(scenario_outcomes!$A$1:$G$360,MATCH($A37,scenario_outcomes!$A:$A,0),MATCH(F$1,scenario_outcomes!$1:$1,0))</f>
        <v>3.1128992404246199</v>
      </c>
      <c r="G37" t="s">
        <v>912</v>
      </c>
      <c r="L37" t="str">
        <f t="shared" si="3"/>
        <v>final_demand_of_oil_and_derivatives_in_buildings</v>
      </c>
      <c r="M37">
        <f t="shared" si="2"/>
        <v>0</v>
      </c>
      <c r="N37">
        <f t="shared" si="4"/>
        <v>0</v>
      </c>
    </row>
    <row r="38" spans="1:20">
      <c r="A38" t="s">
        <v>1406</v>
      </c>
      <c r="B38" s="7">
        <f>INDEX(scenario_outcomes!$A$1:$G$360,MATCH($A38,scenario_outcomes!$A:$A,0),MATCH(B$1,scenario_outcomes!$1:$1,0))</f>
        <v>0</v>
      </c>
      <c r="C38" s="7">
        <f>INDEX(scenario_outcomes!$A$1:$G$360,MATCH($A38,scenario_outcomes!$A:$A,0),MATCH(C$1,scenario_outcomes!$1:$1,0))</f>
        <v>0</v>
      </c>
      <c r="D38" s="7">
        <f>INDEX(scenario_outcomes!$A$1:$G$360,MATCH($A38,scenario_outcomes!$A:$A,0),MATCH(D$1,scenario_outcomes!$1:$1,0))</f>
        <v>0</v>
      </c>
      <c r="E38" s="7">
        <f>INDEX(scenario_outcomes!$A$1:$G$360,MATCH($A38,scenario_outcomes!$A:$A,0),MATCH(E$1,scenario_outcomes!$1:$1,0))</f>
        <v>0</v>
      </c>
      <c r="F38" s="7">
        <f>INDEX(scenario_outcomes!$A$1:$G$360,MATCH($A38,scenario_outcomes!$A:$A,0),MATCH(F$1,scenario_outcomes!$1:$1,0))</f>
        <v>0</v>
      </c>
      <c r="G38" t="s">
        <v>912</v>
      </c>
      <c r="L38" t="str">
        <f t="shared" si="3"/>
        <v>final_demand_of_solar_in_industry</v>
      </c>
      <c r="M38">
        <f t="shared" si="2"/>
        <v>0</v>
      </c>
      <c r="N38">
        <f t="shared" si="4"/>
        <v>0</v>
      </c>
    </row>
    <row r="39" spans="1:20">
      <c r="A39" t="s">
        <v>1407</v>
      </c>
      <c r="B39" s="7">
        <f>INDEX(scenario_outcomes!$A$1:$G$360,MATCH($A39,scenario_outcomes!$A:$A,0),MATCH(B$1,scenario_outcomes!$1:$1,0))</f>
        <v>0.90983000000000003</v>
      </c>
      <c r="C39" s="7">
        <f>INDEX(scenario_outcomes!$A$1:$G$360,MATCH($A39,scenario_outcomes!$A:$A,0),MATCH(C$1,scenario_outcomes!$1:$1,0))</f>
        <v>1.0119826009284001</v>
      </c>
      <c r="D39" s="7">
        <f>INDEX(scenario_outcomes!$A$1:$G$360,MATCH($A39,scenario_outcomes!$A:$A,0),MATCH(D$1,scenario_outcomes!$1:$1,0))</f>
        <v>0.98808856729536898</v>
      </c>
      <c r="E39" s="7">
        <f>INDEX(scenario_outcomes!$A$1:$G$360,MATCH($A39,scenario_outcomes!$A:$A,0),MATCH(E$1,scenario_outcomes!$1:$1,0))</f>
        <v>0.59267205167647496</v>
      </c>
      <c r="F39" s="7">
        <f>INDEX(scenario_outcomes!$A$1:$G$360,MATCH($A39,scenario_outcomes!$A:$A,0),MATCH(F$1,scenario_outcomes!$1:$1,0))</f>
        <v>1.14594826045305</v>
      </c>
      <c r="G39" t="s">
        <v>912</v>
      </c>
      <c r="L39" t="str">
        <f t="shared" si="3"/>
        <v>final_demand_of_solar_in_households</v>
      </c>
      <c r="M39">
        <f t="shared" si="2"/>
        <v>0</v>
      </c>
      <c r="N39">
        <f t="shared" si="4"/>
        <v>0</v>
      </c>
    </row>
    <row r="40" spans="1:20">
      <c r="A40" t="s">
        <v>1408</v>
      </c>
      <c r="B40" s="7">
        <f>INDEX(scenario_outcomes!$A$1:$G$360,MATCH($A40,scenario_outcomes!$A:$A,0),MATCH(B$1,scenario_outcomes!$1:$1,0))</f>
        <v>0</v>
      </c>
      <c r="C40" s="7">
        <f>INDEX(scenario_outcomes!$A$1:$G$360,MATCH($A40,scenario_outcomes!$A:$A,0),MATCH(C$1,scenario_outcomes!$1:$1,0))</f>
        <v>0</v>
      </c>
      <c r="D40" s="7">
        <f>INDEX(scenario_outcomes!$A$1:$G$360,MATCH($A40,scenario_outcomes!$A:$A,0),MATCH(D$1,scenario_outcomes!$1:$1,0))</f>
        <v>0</v>
      </c>
      <c r="E40" s="7">
        <f>INDEX(scenario_outcomes!$A$1:$G$360,MATCH($A40,scenario_outcomes!$A:$A,0),MATCH(E$1,scenario_outcomes!$1:$1,0))</f>
        <v>0</v>
      </c>
      <c r="F40" s="7">
        <f>INDEX(scenario_outcomes!$A$1:$G$360,MATCH($A40,scenario_outcomes!$A:$A,0),MATCH(F$1,scenario_outcomes!$1:$1,0))</f>
        <v>0</v>
      </c>
      <c r="G40" t="s">
        <v>912</v>
      </c>
      <c r="L40" t="str">
        <f t="shared" si="3"/>
        <v>final_demand_of_solar_in_transport</v>
      </c>
      <c r="M40">
        <f t="shared" si="2"/>
        <v>0</v>
      </c>
      <c r="N40">
        <f t="shared" si="4"/>
        <v>0</v>
      </c>
    </row>
    <row r="41" spans="1:20">
      <c r="A41" t="s">
        <v>1409</v>
      </c>
      <c r="B41" s="7">
        <f>INDEX(scenario_outcomes!$A$1:$G$360,MATCH($A41,scenario_outcomes!$A:$A,0),MATCH(B$1,scenario_outcomes!$1:$1,0))</f>
        <v>0</v>
      </c>
      <c r="C41" s="7">
        <f>INDEX(scenario_outcomes!$A$1:$G$360,MATCH($A41,scenario_outcomes!$A:$A,0),MATCH(C$1,scenario_outcomes!$1:$1,0))</f>
        <v>0</v>
      </c>
      <c r="D41" s="7">
        <f>INDEX(scenario_outcomes!$A$1:$G$360,MATCH($A41,scenario_outcomes!$A:$A,0),MATCH(D$1,scenario_outcomes!$1:$1,0))</f>
        <v>0</v>
      </c>
      <c r="E41" s="7">
        <f>INDEX(scenario_outcomes!$A$1:$G$360,MATCH($A41,scenario_outcomes!$A:$A,0),MATCH(E$1,scenario_outcomes!$1:$1,0))</f>
        <v>0</v>
      </c>
      <c r="F41" s="7">
        <f>INDEX(scenario_outcomes!$A$1:$G$360,MATCH($A41,scenario_outcomes!$A:$A,0),MATCH(F$1,scenario_outcomes!$1:$1,0))</f>
        <v>0</v>
      </c>
      <c r="G41" t="s">
        <v>912</v>
      </c>
      <c r="L41" t="str">
        <f t="shared" si="3"/>
        <v>final_demand_of_solar_in_agriculture</v>
      </c>
      <c r="M41">
        <f t="shared" si="2"/>
        <v>0</v>
      </c>
      <c r="N41">
        <f t="shared" si="4"/>
        <v>0</v>
      </c>
    </row>
    <row r="42" spans="1:20">
      <c r="A42" t="s">
        <v>1410</v>
      </c>
      <c r="B42" s="7">
        <f>INDEX(scenario_outcomes!$A$1:$G$360,MATCH($A42,scenario_outcomes!$A:$A,0),MATCH(B$1,scenario_outcomes!$1:$1,0))</f>
        <v>0</v>
      </c>
      <c r="C42" s="7">
        <f>INDEX(scenario_outcomes!$A$1:$G$360,MATCH($A42,scenario_outcomes!$A:$A,0),MATCH(C$1,scenario_outcomes!$1:$1,0))</f>
        <v>0</v>
      </c>
      <c r="D42" s="7">
        <f>INDEX(scenario_outcomes!$A$1:$G$360,MATCH($A42,scenario_outcomes!$A:$A,0),MATCH(D$1,scenario_outcomes!$1:$1,0))</f>
        <v>0</v>
      </c>
      <c r="E42" s="7">
        <f>INDEX(scenario_outcomes!$A$1:$G$360,MATCH($A42,scenario_outcomes!$A:$A,0),MATCH(E$1,scenario_outcomes!$1:$1,0))</f>
        <v>0</v>
      </c>
      <c r="F42" s="7">
        <f>INDEX(scenario_outcomes!$A$1:$G$360,MATCH($A42,scenario_outcomes!$A:$A,0),MATCH(F$1,scenario_outcomes!$1:$1,0))</f>
        <v>0</v>
      </c>
      <c r="G42" t="s">
        <v>912</v>
      </c>
      <c r="L42" t="str">
        <f t="shared" si="3"/>
        <v>final_demand_of_solar_in_other</v>
      </c>
      <c r="M42">
        <f t="shared" si="2"/>
        <v>0</v>
      </c>
      <c r="N42">
        <f t="shared" si="4"/>
        <v>0</v>
      </c>
    </row>
    <row r="43" spans="1:20">
      <c r="A43" t="s">
        <v>1411</v>
      </c>
      <c r="B43" s="7">
        <f>INDEX(scenario_outcomes!$A$1:$G$360,MATCH($A43,scenario_outcomes!$A:$A,0),MATCH(B$1,scenario_outcomes!$1:$1,0))</f>
        <v>0.22696999999999901</v>
      </c>
      <c r="C43" s="7">
        <f>INDEX(scenario_outcomes!$A$1:$G$360,MATCH($A43,scenario_outcomes!$A:$A,0),MATCH(C$1,scenario_outcomes!$1:$1,0))</f>
        <v>0</v>
      </c>
      <c r="D43" s="7">
        <f>INDEX(scenario_outcomes!$A$1:$G$360,MATCH($A43,scenario_outcomes!$A:$A,0),MATCH(D$1,scenario_outcomes!$1:$1,0))</f>
        <v>0.40373283063458598</v>
      </c>
      <c r="E43" s="7">
        <f>INDEX(scenario_outcomes!$A$1:$G$360,MATCH($A43,scenario_outcomes!$A:$A,0),MATCH(E$1,scenario_outcomes!$1:$1,0))</f>
        <v>1.15448194574692</v>
      </c>
      <c r="F43" s="7">
        <f>INDEX(scenario_outcomes!$A$1:$G$360,MATCH($A43,scenario_outcomes!$A:$A,0),MATCH(F$1,scenario_outcomes!$1:$1,0))</f>
        <v>0.20245956326287901</v>
      </c>
      <c r="G43" t="s">
        <v>912</v>
      </c>
      <c r="L43" t="str">
        <f t="shared" si="3"/>
        <v>final_demand_of_solar_in_buildings</v>
      </c>
      <c r="M43">
        <f t="shared" si="2"/>
        <v>0</v>
      </c>
      <c r="N43">
        <f t="shared" si="4"/>
        <v>0</v>
      </c>
    </row>
    <row r="44" spans="1:20">
      <c r="A44" t="s">
        <v>1412</v>
      </c>
      <c r="B44" s="7">
        <f>INDEX(scenario_outcomes!$A$1:$G$360,MATCH($A44,scenario_outcomes!$A:$A,0),MATCH(B$1,scenario_outcomes!$1:$1,0))</f>
        <v>0</v>
      </c>
      <c r="C44" s="7">
        <f>INDEX(scenario_outcomes!$A$1:$G$360,MATCH($A44,scenario_outcomes!$A:$A,0),MATCH(C$1,scenario_outcomes!$1:$1,0))</f>
        <v>0</v>
      </c>
      <c r="D44" s="7">
        <f>INDEX(scenario_outcomes!$A$1:$G$360,MATCH($A44,scenario_outcomes!$A:$A,0),MATCH(D$1,scenario_outcomes!$1:$1,0))</f>
        <v>0</v>
      </c>
      <c r="E44" s="7">
        <f>INDEX(scenario_outcomes!$A$1:$G$360,MATCH($A44,scenario_outcomes!$A:$A,0),MATCH(E$1,scenario_outcomes!$1:$1,0))</f>
        <v>0</v>
      </c>
      <c r="F44" s="7">
        <f>INDEX(scenario_outcomes!$A$1:$G$360,MATCH($A44,scenario_outcomes!$A:$A,0),MATCH(F$1,scenario_outcomes!$1:$1,0))</f>
        <v>0</v>
      </c>
      <c r="G44" t="s">
        <v>912</v>
      </c>
      <c r="L44" t="str">
        <f t="shared" si="3"/>
        <v>final_demand_of_geothermal_in_industry</v>
      </c>
      <c r="M44">
        <f t="shared" si="2"/>
        <v>0</v>
      </c>
      <c r="N44">
        <f t="shared" si="4"/>
        <v>0</v>
      </c>
    </row>
    <row r="45" spans="1:20">
      <c r="A45" t="s">
        <v>1413</v>
      </c>
      <c r="B45" s="7">
        <f>INDEX(scenario_outcomes!$A$1:$G$360,MATCH($A45,scenario_outcomes!$A:$A,0),MATCH(B$1,scenario_outcomes!$1:$1,0))</f>
        <v>0</v>
      </c>
      <c r="C45" s="7">
        <f>INDEX(scenario_outcomes!$A$1:$G$360,MATCH($A45,scenario_outcomes!$A:$A,0),MATCH(C$1,scenario_outcomes!$1:$1,0))</f>
        <v>0</v>
      </c>
      <c r="D45" s="7">
        <f>INDEX(scenario_outcomes!$A$1:$G$360,MATCH($A45,scenario_outcomes!$A:$A,0),MATCH(D$1,scenario_outcomes!$1:$1,0))</f>
        <v>0</v>
      </c>
      <c r="E45" s="7">
        <f>INDEX(scenario_outcomes!$A$1:$G$360,MATCH($A45,scenario_outcomes!$A:$A,0),MATCH(E$1,scenario_outcomes!$1:$1,0))</f>
        <v>0</v>
      </c>
      <c r="F45" s="7">
        <f>INDEX(scenario_outcomes!$A$1:$G$360,MATCH($A45,scenario_outcomes!$A:$A,0),MATCH(F$1,scenario_outcomes!$1:$1,0))</f>
        <v>0</v>
      </c>
      <c r="G45" t="s">
        <v>912</v>
      </c>
      <c r="L45" t="str">
        <f t="shared" si="3"/>
        <v>final_demand_of_geothermal_in_households</v>
      </c>
      <c r="M45">
        <f t="shared" si="2"/>
        <v>0</v>
      </c>
      <c r="N45">
        <f t="shared" si="4"/>
        <v>0</v>
      </c>
    </row>
    <row r="46" spans="1:20">
      <c r="A46" t="s">
        <v>1414</v>
      </c>
      <c r="B46" s="7">
        <f>INDEX(scenario_outcomes!$A$1:$G$360,MATCH($A46,scenario_outcomes!$A:$A,0),MATCH(B$1,scenario_outcomes!$1:$1,0))</f>
        <v>0</v>
      </c>
      <c r="C46" s="7">
        <f>INDEX(scenario_outcomes!$A$1:$G$360,MATCH($A46,scenario_outcomes!$A:$A,0),MATCH(C$1,scenario_outcomes!$1:$1,0))</f>
        <v>0</v>
      </c>
      <c r="D46" s="7">
        <f>INDEX(scenario_outcomes!$A$1:$G$360,MATCH($A46,scenario_outcomes!$A:$A,0),MATCH(D$1,scenario_outcomes!$1:$1,0))</f>
        <v>0</v>
      </c>
      <c r="E46" s="7">
        <f>INDEX(scenario_outcomes!$A$1:$G$360,MATCH($A46,scenario_outcomes!$A:$A,0),MATCH(E$1,scenario_outcomes!$1:$1,0))</f>
        <v>0</v>
      </c>
      <c r="F46" s="7">
        <f>INDEX(scenario_outcomes!$A$1:$G$360,MATCH($A46,scenario_outcomes!$A:$A,0),MATCH(F$1,scenario_outcomes!$1:$1,0))</f>
        <v>0</v>
      </c>
      <c r="G46" t="s">
        <v>912</v>
      </c>
      <c r="L46" t="str">
        <f t="shared" si="3"/>
        <v>final_demand_of_geothermal_in_transport</v>
      </c>
      <c r="M46">
        <f t="shared" si="2"/>
        <v>0</v>
      </c>
      <c r="N46">
        <f t="shared" si="4"/>
        <v>0</v>
      </c>
    </row>
    <row r="47" spans="1:20">
      <c r="A47" t="s">
        <v>1415</v>
      </c>
      <c r="B47" s="7">
        <f>INDEX(scenario_outcomes!$A$1:$G$360,MATCH($A47,scenario_outcomes!$A:$A,0),MATCH(B$1,scenario_outcomes!$1:$1,0))</f>
        <v>2.4475199999999901</v>
      </c>
      <c r="C47" s="7">
        <f>INDEX(scenario_outcomes!$A$1:$G$360,MATCH($A47,scenario_outcomes!$A:$A,0),MATCH(C$1,scenario_outcomes!$1:$1,0))</f>
        <v>0</v>
      </c>
      <c r="D47" s="7">
        <f>INDEX(scenario_outcomes!$A$1:$G$360,MATCH($A47,scenario_outcomes!$A:$A,0),MATCH(D$1,scenario_outcomes!$1:$1,0))</f>
        <v>0</v>
      </c>
      <c r="E47" s="7">
        <f>INDEX(scenario_outcomes!$A$1:$G$360,MATCH($A47,scenario_outcomes!$A:$A,0),MATCH(E$1,scenario_outcomes!$1:$1,0))</f>
        <v>0</v>
      </c>
      <c r="F47" s="7">
        <f>INDEX(scenario_outcomes!$A$1:$G$360,MATCH($A47,scenario_outcomes!$A:$A,0),MATCH(F$1,scenario_outcomes!$1:$1,0))</f>
        <v>5.4094793926231599</v>
      </c>
      <c r="G47" t="s">
        <v>912</v>
      </c>
      <c r="L47" t="str">
        <f t="shared" si="3"/>
        <v>final_demand_of_geothermal_in_agriculture</v>
      </c>
      <c r="M47">
        <f t="shared" si="2"/>
        <v>0</v>
      </c>
      <c r="N47">
        <f t="shared" si="4"/>
        <v>0</v>
      </c>
    </row>
    <row r="48" spans="1:20">
      <c r="A48" t="s">
        <v>1416</v>
      </c>
      <c r="B48" s="7">
        <f>INDEX(scenario_outcomes!$A$1:$G$360,MATCH($A48,scenario_outcomes!$A:$A,0),MATCH(B$1,scenario_outcomes!$1:$1,0))</f>
        <v>0</v>
      </c>
      <c r="C48" s="7">
        <f>INDEX(scenario_outcomes!$A$1:$G$360,MATCH($A48,scenario_outcomes!$A:$A,0),MATCH(C$1,scenario_outcomes!$1:$1,0))</f>
        <v>0</v>
      </c>
      <c r="D48" s="7">
        <f>INDEX(scenario_outcomes!$A$1:$G$360,MATCH($A48,scenario_outcomes!$A:$A,0),MATCH(D$1,scenario_outcomes!$1:$1,0))</f>
        <v>0</v>
      </c>
      <c r="E48" s="7">
        <f>INDEX(scenario_outcomes!$A$1:$G$360,MATCH($A48,scenario_outcomes!$A:$A,0),MATCH(E$1,scenario_outcomes!$1:$1,0))</f>
        <v>0</v>
      </c>
      <c r="F48" s="7">
        <f>INDEX(scenario_outcomes!$A$1:$G$360,MATCH($A48,scenario_outcomes!$A:$A,0),MATCH(F$1,scenario_outcomes!$1:$1,0))</f>
        <v>0</v>
      </c>
      <c r="G48" t="s">
        <v>912</v>
      </c>
      <c r="L48" t="str">
        <f t="shared" si="3"/>
        <v>final_demand_of_geothermal_in_other</v>
      </c>
      <c r="M48">
        <f t="shared" si="2"/>
        <v>0</v>
      </c>
      <c r="N48">
        <f t="shared" si="4"/>
        <v>0</v>
      </c>
      <c r="O48" s="20"/>
      <c r="P48" s="20"/>
      <c r="Q48" s="20"/>
      <c r="R48" s="20"/>
      <c r="S48" s="20"/>
      <c r="T48" s="20"/>
    </row>
    <row r="49" spans="1:20">
      <c r="A49" t="s">
        <v>1417</v>
      </c>
      <c r="B49" s="7">
        <f>INDEX(scenario_outcomes!$A$1:$G$360,MATCH($A49,scenario_outcomes!$A:$A,0),MATCH(B$1,scenario_outcomes!$1:$1,0))</f>
        <v>0</v>
      </c>
      <c r="C49" s="7">
        <f>INDEX(scenario_outcomes!$A$1:$G$360,MATCH($A49,scenario_outcomes!$A:$A,0),MATCH(C$1,scenario_outcomes!$1:$1,0))</f>
        <v>0</v>
      </c>
      <c r="D49" s="7">
        <f>INDEX(scenario_outcomes!$A$1:$G$360,MATCH($A49,scenario_outcomes!$A:$A,0),MATCH(D$1,scenario_outcomes!$1:$1,0))</f>
        <v>0</v>
      </c>
      <c r="E49" s="7">
        <f>INDEX(scenario_outcomes!$A$1:$G$360,MATCH($A49,scenario_outcomes!$A:$A,0),MATCH(E$1,scenario_outcomes!$1:$1,0))</f>
        <v>0</v>
      </c>
      <c r="F49" s="7">
        <f>INDEX(scenario_outcomes!$A$1:$G$360,MATCH($A49,scenario_outcomes!$A:$A,0),MATCH(F$1,scenario_outcomes!$1:$1,0))</f>
        <v>0</v>
      </c>
      <c r="G49" t="s">
        <v>912</v>
      </c>
      <c r="L49" t="str">
        <f t="shared" si="3"/>
        <v>final_demand_of_geothermal_in_buildings</v>
      </c>
      <c r="M49">
        <f t="shared" si="2"/>
        <v>0</v>
      </c>
      <c r="N49">
        <f t="shared" si="4"/>
        <v>0</v>
      </c>
      <c r="O49" s="20"/>
      <c r="P49" s="20"/>
      <c r="Q49" s="20"/>
      <c r="R49" s="20"/>
      <c r="S49" s="20"/>
      <c r="T49" s="20"/>
    </row>
    <row r="50" spans="1:20">
      <c r="A50" t="s">
        <v>1418</v>
      </c>
      <c r="B50" s="7">
        <f>INDEX(scenario_outcomes!$A$1:$G$360,MATCH($A50,scenario_outcomes!$A:$A,0),MATCH(B$1,scenario_outcomes!$1:$1,0))</f>
        <v>0</v>
      </c>
      <c r="C50" s="7">
        <f>INDEX(scenario_outcomes!$A$1:$G$360,MATCH($A50,scenario_outcomes!$A:$A,0),MATCH(C$1,scenario_outcomes!$1:$1,0))</f>
        <v>0</v>
      </c>
      <c r="D50" s="7">
        <f>INDEX(scenario_outcomes!$A$1:$G$360,MATCH($A50,scenario_outcomes!$A:$A,0),MATCH(D$1,scenario_outcomes!$1:$1,0))</f>
        <v>0</v>
      </c>
      <c r="E50" s="7">
        <f>INDEX(scenario_outcomes!$A$1:$G$360,MATCH($A50,scenario_outcomes!$A:$A,0),MATCH(E$1,scenario_outcomes!$1:$1,0))</f>
        <v>0</v>
      </c>
      <c r="F50" s="7">
        <f>INDEX(scenario_outcomes!$A$1:$G$360,MATCH($A50,scenario_outcomes!$A:$A,0),MATCH(F$1,scenario_outcomes!$1:$1,0))</f>
        <v>0</v>
      </c>
      <c r="G50" t="s">
        <v>912</v>
      </c>
      <c r="L50" t="str">
        <f t="shared" si="3"/>
        <v>final_demand_of_hydrogen_in_agriculture</v>
      </c>
      <c r="M50">
        <f t="shared" si="2"/>
        <v>0</v>
      </c>
      <c r="N50">
        <f t="shared" si="4"/>
        <v>0</v>
      </c>
      <c r="O50" s="20"/>
      <c r="P50" s="20"/>
      <c r="Q50" s="20"/>
      <c r="R50" s="20"/>
      <c r="S50" s="20"/>
      <c r="T50" s="20"/>
    </row>
    <row r="51" spans="1:20">
      <c r="A51" t="s">
        <v>1419</v>
      </c>
      <c r="B51" s="7">
        <f>INDEX(scenario_outcomes!$A$1:$G$360,MATCH($A51,scenario_outcomes!$A:$A,0),MATCH(B$1,scenario_outcomes!$1:$1,0))</f>
        <v>0</v>
      </c>
      <c r="C51" s="7">
        <f>INDEX(scenario_outcomes!$A$1:$G$360,MATCH($A51,scenario_outcomes!$A:$A,0),MATCH(C$1,scenario_outcomes!$1:$1,0))</f>
        <v>0</v>
      </c>
      <c r="D51" s="7">
        <f>INDEX(scenario_outcomes!$A$1:$G$360,MATCH($A51,scenario_outcomes!$A:$A,0),MATCH(D$1,scenario_outcomes!$1:$1,0))</f>
        <v>0</v>
      </c>
      <c r="E51" s="7">
        <f>INDEX(scenario_outcomes!$A$1:$G$360,MATCH($A51,scenario_outcomes!$A:$A,0),MATCH(E$1,scenario_outcomes!$1:$1,0))</f>
        <v>0</v>
      </c>
      <c r="F51" s="7">
        <f>INDEX(scenario_outcomes!$A$1:$G$360,MATCH($A51,scenario_outcomes!$A:$A,0),MATCH(F$1,scenario_outcomes!$1:$1,0))</f>
        <v>0</v>
      </c>
      <c r="G51" t="s">
        <v>912</v>
      </c>
      <c r="L51" t="str">
        <f t="shared" si="3"/>
        <v>final_demand_of_hydrogen_in_buildings</v>
      </c>
      <c r="M51">
        <f t="shared" si="2"/>
        <v>0</v>
      </c>
      <c r="N51">
        <f t="shared" si="4"/>
        <v>0</v>
      </c>
      <c r="O51" s="20"/>
      <c r="P51" s="20"/>
      <c r="Q51" s="20"/>
      <c r="R51" s="20"/>
      <c r="S51" s="20"/>
      <c r="T51" s="20"/>
    </row>
    <row r="52" spans="1:20">
      <c r="A52" t="s">
        <v>1420</v>
      </c>
      <c r="B52" s="7">
        <f>INDEX(scenario_outcomes!$A$1:$G$360,MATCH($A52,scenario_outcomes!$A:$A,0),MATCH(B$1,scenario_outcomes!$1:$1,0))</f>
        <v>0</v>
      </c>
      <c r="C52" s="7">
        <f>INDEX(scenario_outcomes!$A$1:$G$360,MATCH($A52,scenario_outcomes!$A:$A,0),MATCH(C$1,scenario_outcomes!$1:$1,0))</f>
        <v>0</v>
      </c>
      <c r="D52" s="7">
        <f>INDEX(scenario_outcomes!$A$1:$G$360,MATCH($A52,scenario_outcomes!$A:$A,0),MATCH(D$1,scenario_outcomes!$1:$1,0))</f>
        <v>0</v>
      </c>
      <c r="E52" s="7">
        <f>INDEX(scenario_outcomes!$A$1:$G$360,MATCH($A52,scenario_outcomes!$A:$A,0),MATCH(E$1,scenario_outcomes!$1:$1,0))</f>
        <v>0</v>
      </c>
      <c r="F52" s="7">
        <f>INDEX(scenario_outcomes!$A$1:$G$360,MATCH($A52,scenario_outcomes!$A:$A,0),MATCH(F$1,scenario_outcomes!$1:$1,0))</f>
        <v>0</v>
      </c>
      <c r="G52" t="s">
        <v>912</v>
      </c>
      <c r="L52" t="str">
        <f t="shared" si="3"/>
        <v>final_demand_of_hydrogen_in_households</v>
      </c>
      <c r="M52">
        <f t="shared" si="2"/>
        <v>0</v>
      </c>
      <c r="N52">
        <f t="shared" si="4"/>
        <v>0</v>
      </c>
      <c r="O52" s="20"/>
      <c r="P52" s="20"/>
      <c r="Q52" s="20"/>
      <c r="R52" s="20"/>
      <c r="S52" s="20"/>
      <c r="T52" s="20"/>
    </row>
    <row r="53" spans="1:20">
      <c r="A53" t="s">
        <v>1421</v>
      </c>
      <c r="B53" s="7">
        <f>INDEX(scenario_outcomes!$A$1:$G$360,MATCH($A53,scenario_outcomes!$A:$A,0),MATCH(B$1,scenario_outcomes!$1:$1,0))</f>
        <v>0</v>
      </c>
      <c r="C53" s="7">
        <f>INDEX(scenario_outcomes!$A$1:$G$360,MATCH($A53,scenario_outcomes!$A:$A,0),MATCH(C$1,scenario_outcomes!$1:$1,0))</f>
        <v>0</v>
      </c>
      <c r="D53" s="7">
        <f>INDEX(scenario_outcomes!$A$1:$G$360,MATCH($A53,scenario_outcomes!$A:$A,0),MATCH(D$1,scenario_outcomes!$1:$1,0))</f>
        <v>0</v>
      </c>
      <c r="E53" s="7">
        <f>INDEX(scenario_outcomes!$A$1:$G$360,MATCH($A53,scenario_outcomes!$A:$A,0),MATCH(E$1,scenario_outcomes!$1:$1,0))</f>
        <v>42.073396375651697</v>
      </c>
      <c r="F53" s="7">
        <f>INDEX(scenario_outcomes!$A$1:$G$360,MATCH($A53,scenario_outcomes!$A:$A,0),MATCH(F$1,scenario_outcomes!$1:$1,0))</f>
        <v>0</v>
      </c>
      <c r="G53" t="s">
        <v>912</v>
      </c>
      <c r="L53" t="str">
        <f t="shared" si="3"/>
        <v>final_demand_of_hydrogen_in_industry</v>
      </c>
      <c r="M53">
        <f t="shared" si="2"/>
        <v>0</v>
      </c>
      <c r="N53">
        <f t="shared" si="4"/>
        <v>0</v>
      </c>
      <c r="O53" s="20"/>
      <c r="P53" s="20"/>
      <c r="Q53" s="20"/>
      <c r="R53" s="20"/>
      <c r="S53" s="20"/>
      <c r="T53" s="20"/>
    </row>
    <row r="54" spans="1:20">
      <c r="A54" t="s">
        <v>1422</v>
      </c>
      <c r="B54" s="7">
        <f>INDEX(scenario_outcomes!$A$1:$G$360,MATCH($A54,scenario_outcomes!$A:$A,0),MATCH(B$1,scenario_outcomes!$1:$1,0))</f>
        <v>0</v>
      </c>
      <c r="C54" s="7">
        <f>INDEX(scenario_outcomes!$A$1:$G$360,MATCH($A54,scenario_outcomes!$A:$A,0),MATCH(C$1,scenario_outcomes!$1:$1,0))</f>
        <v>0</v>
      </c>
      <c r="D54" s="7">
        <f>INDEX(scenario_outcomes!$A$1:$G$360,MATCH($A54,scenario_outcomes!$A:$A,0),MATCH(D$1,scenario_outcomes!$1:$1,0))</f>
        <v>0</v>
      </c>
      <c r="E54" s="7">
        <f>INDEX(scenario_outcomes!$A$1:$G$360,MATCH($A54,scenario_outcomes!$A:$A,0),MATCH(E$1,scenario_outcomes!$1:$1,0))</f>
        <v>0</v>
      </c>
      <c r="F54" s="7">
        <f>INDEX(scenario_outcomes!$A$1:$G$360,MATCH($A54,scenario_outcomes!$A:$A,0),MATCH(F$1,scenario_outcomes!$1:$1,0))</f>
        <v>0</v>
      </c>
      <c r="G54" t="s">
        <v>912</v>
      </c>
      <c r="L54" t="str">
        <f t="shared" si="3"/>
        <v>final_demand_of_hydrogen_in_other</v>
      </c>
      <c r="M54">
        <f t="shared" si="2"/>
        <v>0</v>
      </c>
      <c r="N54">
        <f t="shared" si="4"/>
        <v>0</v>
      </c>
      <c r="O54" s="20"/>
      <c r="P54" s="20"/>
      <c r="Q54" s="20"/>
      <c r="R54" s="20"/>
      <c r="S54" s="20"/>
      <c r="T54" s="20"/>
    </row>
    <row r="55" spans="1:20">
      <c r="A55" t="s">
        <v>1423</v>
      </c>
      <c r="B55" s="7">
        <f>INDEX(scenario_outcomes!$A$1:$G$360,MATCH($A55,scenario_outcomes!$A:$A,0),MATCH(B$1,scenario_outcomes!$1:$1,0))</f>
        <v>0</v>
      </c>
      <c r="C55" s="7">
        <f>INDEX(scenario_outcomes!$A$1:$G$360,MATCH($A55,scenario_outcomes!$A:$A,0),MATCH(C$1,scenario_outcomes!$1:$1,0))</f>
        <v>0</v>
      </c>
      <c r="D55" s="7">
        <f>INDEX(scenario_outcomes!$A$1:$G$360,MATCH($A55,scenario_outcomes!$A:$A,0),MATCH(D$1,scenario_outcomes!$1:$1,0))</f>
        <v>0.33320496400503902</v>
      </c>
      <c r="E55" s="7">
        <f>INDEX(scenario_outcomes!$A$1:$G$360,MATCH($A55,scenario_outcomes!$A:$A,0),MATCH(E$1,scenario_outcomes!$1:$1,0))</f>
        <v>0</v>
      </c>
      <c r="F55" s="7">
        <f>INDEX(scenario_outcomes!$A$1:$G$360,MATCH($A55,scenario_outcomes!$A:$A,0),MATCH(F$1,scenario_outcomes!$1:$1,0))</f>
        <v>0</v>
      </c>
      <c r="G55" t="s">
        <v>912</v>
      </c>
      <c r="L55" t="str">
        <f t="shared" si="3"/>
        <v>final_demand_of_hydrogen_in_transport</v>
      </c>
      <c r="M55">
        <f t="shared" si="2"/>
        <v>0</v>
      </c>
      <c r="N55">
        <f t="shared" si="4"/>
        <v>0</v>
      </c>
    </row>
    <row r="56" spans="1:20">
      <c r="A56" t="s">
        <v>1424</v>
      </c>
      <c r="B56" s="7">
        <f>INDEX(scenario_outcomes!$A$1:$G$360,MATCH($A56,scenario_outcomes!$A:$A,0),MATCH(B$1,scenario_outcomes!$1:$1,0))</f>
        <v>0</v>
      </c>
      <c r="C56" s="7">
        <f>INDEX(scenario_outcomes!$A$1:$G$360,MATCH($A56,scenario_outcomes!$A:$A,0),MATCH(C$1,scenario_outcomes!$1:$1,0))</f>
        <v>0</v>
      </c>
      <c r="D56" s="7">
        <f>INDEX(scenario_outcomes!$A$1:$G$360,MATCH($A56,scenario_outcomes!$A:$A,0),MATCH(D$1,scenario_outcomes!$1:$1,0))</f>
        <v>0</v>
      </c>
      <c r="E56" s="7">
        <f>INDEX(scenario_outcomes!$A$1:$G$360,MATCH($A56,scenario_outcomes!$A:$A,0),MATCH(E$1,scenario_outcomes!$1:$1,0))</f>
        <v>0</v>
      </c>
      <c r="F56" s="7">
        <f>INDEX(scenario_outcomes!$A$1:$G$360,MATCH($A56,scenario_outcomes!$A:$A,0),MATCH(F$1,scenario_outcomes!$1:$1,0))</f>
        <v>0</v>
      </c>
      <c r="G56" t="s">
        <v>912</v>
      </c>
      <c r="L56" t="str">
        <f t="shared" si="3"/>
        <v>final_demand_of_hydrogen_in_energy</v>
      </c>
      <c r="M56">
        <f t="shared" si="2"/>
        <v>0</v>
      </c>
      <c r="N56">
        <f t="shared" si="4"/>
        <v>0</v>
      </c>
    </row>
    <row r="57" spans="1:20">
      <c r="A57" t="s">
        <v>1425</v>
      </c>
      <c r="B57" s="7">
        <f>INDEX(scenario_outcomes!$A$1:$G$360,MATCH($A57,scenario_outcomes!$A:$A,0),MATCH(B$1,scenario_outcomes!$1:$1,0))</f>
        <v>0</v>
      </c>
      <c r="C57" s="7">
        <f>INDEX(scenario_outcomes!$A$1:$G$360,MATCH($A57,scenario_outcomes!$A:$A,0),MATCH(C$1,scenario_outcomes!$1:$1,0))</f>
        <v>0</v>
      </c>
      <c r="D57" s="7">
        <f>INDEX(scenario_outcomes!$A$1:$G$360,MATCH($A57,scenario_outcomes!$A:$A,0),MATCH(D$1,scenario_outcomes!$1:$1,0))</f>
        <v>0</v>
      </c>
      <c r="E57" s="7">
        <f>INDEX(scenario_outcomes!$A$1:$G$360,MATCH($A57,scenario_outcomes!$A:$A,0),MATCH(E$1,scenario_outcomes!$1:$1,0))</f>
        <v>0</v>
      </c>
      <c r="F57" s="7">
        <f>INDEX(scenario_outcomes!$A$1:$G$360,MATCH($A57,scenario_outcomes!$A:$A,0),MATCH(F$1,scenario_outcomes!$1:$1,0))</f>
        <v>0</v>
      </c>
      <c r="G57" t="s">
        <v>912</v>
      </c>
      <c r="L57" t="str">
        <f t="shared" si="3"/>
        <v>final_demand_of_solar_in_energy</v>
      </c>
      <c r="M57">
        <f t="shared" si="2"/>
        <v>0</v>
      </c>
      <c r="N57">
        <f t="shared" si="4"/>
        <v>0</v>
      </c>
    </row>
    <row r="58" spans="1:20">
      <c r="A58" t="s">
        <v>1426</v>
      </c>
      <c r="B58" s="7">
        <f>INDEX(scenario_outcomes!$A$1:$G$360,MATCH($A58,scenario_outcomes!$A:$A,0),MATCH(B$1,scenario_outcomes!$1:$1,0))</f>
        <v>0</v>
      </c>
      <c r="C58" s="7">
        <f>INDEX(scenario_outcomes!$A$1:$G$360,MATCH($A58,scenario_outcomes!$A:$A,0),MATCH(C$1,scenario_outcomes!$1:$1,0))</f>
        <v>0</v>
      </c>
      <c r="D58" s="7">
        <f>INDEX(scenario_outcomes!$A$1:$G$360,MATCH($A58,scenario_outcomes!$A:$A,0),MATCH(D$1,scenario_outcomes!$1:$1,0))</f>
        <v>0</v>
      </c>
      <c r="E58" s="7">
        <f>INDEX(scenario_outcomes!$A$1:$G$360,MATCH($A58,scenario_outcomes!$A:$A,0),MATCH(E$1,scenario_outcomes!$1:$1,0))</f>
        <v>0</v>
      </c>
      <c r="F58" s="7">
        <f>INDEX(scenario_outcomes!$A$1:$G$360,MATCH($A58,scenario_outcomes!$A:$A,0),MATCH(F$1,scenario_outcomes!$1:$1,0))</f>
        <v>0</v>
      </c>
      <c r="G58" t="s">
        <v>912</v>
      </c>
      <c r="L58" t="str">
        <f t="shared" si="3"/>
        <v>final_demand_of_geothermal_in_energy</v>
      </c>
      <c r="M58">
        <f t="shared" si="2"/>
        <v>0</v>
      </c>
      <c r="N58">
        <f t="shared" si="4"/>
        <v>0</v>
      </c>
    </row>
    <row r="59" spans="1:20">
      <c r="A59" t="s">
        <v>1427</v>
      </c>
      <c r="B59" s="7">
        <f>INDEX(scenario_outcomes!$A$1:$G$360,MATCH($A59,scenario_outcomes!$A:$A,0),MATCH(B$1,scenario_outcomes!$1:$1,0))</f>
        <v>0</v>
      </c>
      <c r="C59" s="7">
        <f>INDEX(scenario_outcomes!$A$1:$G$360,MATCH($A59,scenario_outcomes!$A:$A,0),MATCH(C$1,scenario_outcomes!$1:$1,0))</f>
        <v>0</v>
      </c>
      <c r="D59" s="7">
        <f>INDEX(scenario_outcomes!$A$1:$G$360,MATCH($A59,scenario_outcomes!$A:$A,0),MATCH(D$1,scenario_outcomes!$1:$1,0))</f>
        <v>0</v>
      </c>
      <c r="E59" s="7">
        <f>INDEX(scenario_outcomes!$A$1:$G$360,MATCH($A59,scenario_outcomes!$A:$A,0),MATCH(E$1,scenario_outcomes!$1:$1,0))</f>
        <v>0</v>
      </c>
      <c r="F59" s="7">
        <f>INDEX(scenario_outcomes!$A$1:$G$360,MATCH($A59,scenario_outcomes!$A:$A,0),MATCH(F$1,scenario_outcomes!$1:$1,0))</f>
        <v>0</v>
      </c>
      <c r="G59" t="s">
        <v>912</v>
      </c>
      <c r="L59" t="str">
        <f t="shared" si="3"/>
        <v>final_demand_of_biomass_products_in_energy</v>
      </c>
      <c r="M59">
        <f t="shared" si="2"/>
        <v>0</v>
      </c>
      <c r="N59">
        <f t="shared" si="4"/>
        <v>0</v>
      </c>
    </row>
    <row r="60" spans="1:20">
      <c r="A60" t="s">
        <v>1428</v>
      </c>
      <c r="B60" s="7">
        <f>INDEX(scenario_outcomes!$A$1:$G$360,MATCH($A60,scenario_outcomes!$A:$A,0),MATCH(B$1,scenario_outcomes!$1:$1,0))</f>
        <v>0</v>
      </c>
      <c r="C60" s="7">
        <f>INDEX(scenario_outcomes!$A$1:$G$360,MATCH($A60,scenario_outcomes!$A:$A,0),MATCH(C$1,scenario_outcomes!$1:$1,0))</f>
        <v>0</v>
      </c>
      <c r="D60" s="7">
        <f>INDEX(scenario_outcomes!$A$1:$G$360,MATCH($A60,scenario_outcomes!$A:$A,0),MATCH(D$1,scenario_outcomes!$1:$1,0))</f>
        <v>0</v>
      </c>
      <c r="E60" s="7">
        <f>INDEX(scenario_outcomes!$A$1:$G$360,MATCH($A60,scenario_outcomes!$A:$A,0),MATCH(E$1,scenario_outcomes!$1:$1,0))</f>
        <v>0</v>
      </c>
      <c r="F60" s="7">
        <f>INDEX(scenario_outcomes!$A$1:$G$360,MATCH($A60,scenario_outcomes!$A:$A,0),MATCH(F$1,scenario_outcomes!$1:$1,0))</f>
        <v>0</v>
      </c>
      <c r="G60" t="s">
        <v>912</v>
      </c>
      <c r="L60" t="str">
        <f t="shared" si="3"/>
        <v>final_demand_of_coal_and_derivatives_in_energy</v>
      </c>
      <c r="M60">
        <f t="shared" si="2"/>
        <v>0</v>
      </c>
      <c r="N60">
        <f t="shared" si="4"/>
        <v>0</v>
      </c>
    </row>
    <row r="61" spans="1:20">
      <c r="A61" t="s">
        <v>1429</v>
      </c>
      <c r="B61" s="7">
        <f>INDEX(scenario_outcomes!$A$1:$G$360,MATCH($A61,scenario_outcomes!$A:$A,0),MATCH(B$1,scenario_outcomes!$1:$1,0))</f>
        <v>17.945630000000001</v>
      </c>
      <c r="C61" s="7">
        <f>INDEX(scenario_outcomes!$A$1:$G$360,MATCH($A61,scenario_outcomes!$A:$A,0),MATCH(C$1,scenario_outcomes!$1:$1,0))</f>
        <v>17.945630000000001</v>
      </c>
      <c r="D61" s="7">
        <f>INDEX(scenario_outcomes!$A$1:$G$360,MATCH($A61,scenario_outcomes!$A:$A,0),MATCH(D$1,scenario_outcomes!$1:$1,0))</f>
        <v>17.945630000000001</v>
      </c>
      <c r="E61" s="7">
        <f>INDEX(scenario_outcomes!$A$1:$G$360,MATCH($A61,scenario_outcomes!$A:$A,0),MATCH(E$1,scenario_outcomes!$1:$1,0))</f>
        <v>12.56324702</v>
      </c>
      <c r="F61" s="7">
        <f>INDEX(scenario_outcomes!$A$1:$G$360,MATCH($A61,scenario_outcomes!$A:$A,0),MATCH(F$1,scenario_outcomes!$1:$1,0))</f>
        <v>12.56324702</v>
      </c>
      <c r="G61" t="s">
        <v>912</v>
      </c>
      <c r="L61" t="str">
        <f t="shared" si="3"/>
        <v>final_demand_of_electricity_in_energy</v>
      </c>
      <c r="M61">
        <f t="shared" si="2"/>
        <v>0</v>
      </c>
      <c r="N61">
        <f t="shared" si="4"/>
        <v>0</v>
      </c>
    </row>
    <row r="62" spans="1:20">
      <c r="A62" t="s">
        <v>1430</v>
      </c>
      <c r="B62" s="7">
        <f>INDEX(scenario_outcomes!$A$1:$G$360,MATCH($A62,scenario_outcomes!$A:$A,0),MATCH(B$1,scenario_outcomes!$1:$1,0))</f>
        <v>0</v>
      </c>
      <c r="C62" s="7">
        <f>INDEX(scenario_outcomes!$A$1:$G$360,MATCH($A62,scenario_outcomes!$A:$A,0),MATCH(C$1,scenario_outcomes!$1:$1,0))</f>
        <v>0</v>
      </c>
      <c r="D62" s="7">
        <f>INDEX(scenario_outcomes!$A$1:$G$360,MATCH($A62,scenario_outcomes!$A:$A,0),MATCH(D$1,scenario_outcomes!$1:$1,0))</f>
        <v>0</v>
      </c>
      <c r="E62" s="7">
        <f>INDEX(scenario_outcomes!$A$1:$G$360,MATCH($A62,scenario_outcomes!$A:$A,0),MATCH(E$1,scenario_outcomes!$1:$1,0))</f>
        <v>0</v>
      </c>
      <c r="F62" s="7">
        <f>INDEX(scenario_outcomes!$A$1:$G$360,MATCH($A62,scenario_outcomes!$A:$A,0),MATCH(F$1,scenario_outcomes!$1:$1,0))</f>
        <v>0</v>
      </c>
      <c r="G62" t="s">
        <v>912</v>
      </c>
      <c r="L62" t="str">
        <f t="shared" si="3"/>
        <v>final_demand_of_natural_gas_and_derivatives_in_energy</v>
      </c>
      <c r="M62">
        <f t="shared" si="2"/>
        <v>0</v>
      </c>
      <c r="N62">
        <f t="shared" si="4"/>
        <v>0</v>
      </c>
    </row>
    <row r="63" spans="1:20">
      <c r="A63" t="s">
        <v>1431</v>
      </c>
      <c r="B63" s="7">
        <f>INDEX(scenario_outcomes!$A$1:$G$360,MATCH($A63,scenario_outcomes!$A:$A,0),MATCH(B$1,scenario_outcomes!$1:$1,0))</f>
        <v>9.3398183401546397</v>
      </c>
      <c r="C63" s="7">
        <f>INDEX(scenario_outcomes!$A$1:$G$360,MATCH($A63,scenario_outcomes!$A:$A,0),MATCH(C$1,scenario_outcomes!$1:$1,0))</f>
        <v>11.550881456807501</v>
      </c>
      <c r="D63" s="7">
        <f>INDEX(scenario_outcomes!$A$1:$G$360,MATCH($A63,scenario_outcomes!$A:$A,0),MATCH(D$1,scenario_outcomes!$1:$1,0))</f>
        <v>1.79820057572411</v>
      </c>
      <c r="E63" s="7">
        <f>INDEX(scenario_outcomes!$A$1:$G$360,MATCH($A63,scenario_outcomes!$A:$A,0),MATCH(E$1,scenario_outcomes!$1:$1,0))</f>
        <v>1.4618206385424399</v>
      </c>
      <c r="F63" s="7">
        <f>INDEX(scenario_outcomes!$A$1:$G$360,MATCH($A63,scenario_outcomes!$A:$A,0),MATCH(F$1,scenario_outcomes!$1:$1,0))</f>
        <v>28.2351945373461</v>
      </c>
      <c r="G63" t="s">
        <v>912</v>
      </c>
      <c r="L63" t="str">
        <f t="shared" si="3"/>
        <v>final_demand_of_heat_in_energy</v>
      </c>
      <c r="M63">
        <f t="shared" si="2"/>
        <v>0</v>
      </c>
      <c r="N63">
        <f t="shared" si="4"/>
        <v>0</v>
      </c>
    </row>
    <row r="64" spans="1:20">
      <c r="A64" t="s">
        <v>1432</v>
      </c>
      <c r="B64" s="7">
        <f>INDEX(scenario_outcomes!$A$1:$G$360,MATCH($A64,scenario_outcomes!$A:$A,0),MATCH(B$1,scenario_outcomes!$1:$1,0))</f>
        <v>0</v>
      </c>
      <c r="C64" s="7">
        <f>INDEX(scenario_outcomes!$A$1:$G$360,MATCH($A64,scenario_outcomes!$A:$A,0),MATCH(C$1,scenario_outcomes!$1:$1,0))</f>
        <v>0</v>
      </c>
      <c r="D64" s="7">
        <f>INDEX(scenario_outcomes!$A$1:$G$360,MATCH($A64,scenario_outcomes!$A:$A,0),MATCH(D$1,scenario_outcomes!$1:$1,0))</f>
        <v>0</v>
      </c>
      <c r="E64" s="7">
        <f>INDEX(scenario_outcomes!$A$1:$G$360,MATCH($A64,scenario_outcomes!$A:$A,0),MATCH(E$1,scenario_outcomes!$1:$1,0))</f>
        <v>0</v>
      </c>
      <c r="F64" s="7">
        <f>INDEX(scenario_outcomes!$A$1:$G$360,MATCH($A64,scenario_outcomes!$A:$A,0),MATCH(F$1,scenario_outcomes!$1:$1,0))</f>
        <v>0</v>
      </c>
      <c r="G64" t="s">
        <v>912</v>
      </c>
      <c r="I64" s="116"/>
      <c r="J64" s="116"/>
      <c r="K64" s="116"/>
      <c r="L64" s="116" t="str">
        <f t="shared" si="3"/>
        <v>final_demand_of_oil_and_derivatives_in_energy</v>
      </c>
      <c r="M64" s="116">
        <f t="shared" si="2"/>
        <v>0</v>
      </c>
      <c r="N64" s="116">
        <f t="shared" si="4"/>
        <v>0</v>
      </c>
      <c r="O64" s="116"/>
      <c r="P64" s="116"/>
    </row>
    <row r="65" spans="1:7">
      <c r="A65" t="s">
        <v>1433</v>
      </c>
      <c r="B65" s="7">
        <f>INDEX(scenario_outcomes!$A$1:$G$360,MATCH($A65,scenario_outcomes!$A:$A,0),MATCH(B$1,scenario_outcomes!$1:$1,0))</f>
        <v>0</v>
      </c>
      <c r="C65" s="7">
        <f>INDEX(scenario_outcomes!$A$1:$G$360,MATCH($A65,scenario_outcomes!$A:$A,0),MATCH(C$1,scenario_outcomes!$1:$1,0))</f>
        <v>0</v>
      </c>
      <c r="D65" s="7">
        <f>INDEX(scenario_outcomes!$A$1:$G$360,MATCH($A65,scenario_outcomes!$A:$A,0),MATCH(D$1,scenario_outcomes!$1:$1,0))</f>
        <v>0</v>
      </c>
      <c r="E65" s="7">
        <f>INDEX(scenario_outcomes!$A$1:$G$360,MATCH($A65,scenario_outcomes!$A:$A,0),MATCH(E$1,scenario_outcomes!$1:$1,0))</f>
        <v>0</v>
      </c>
      <c r="F65" s="7">
        <f>INDEX(scenario_outcomes!$A$1:$G$360,MATCH($A65,scenario_outcomes!$A:$A,0),MATCH(F$1,scenario_outcomes!$1:$1,0))</f>
        <v>0</v>
      </c>
      <c r="G65" t="s">
        <v>912</v>
      </c>
    </row>
    <row r="66" spans="1:7">
      <c r="A66" t="s">
        <v>1434</v>
      </c>
      <c r="B66" s="7">
        <f>INDEX(scenario_outcomes!$A$1:$G$360,MATCH($A66,scenario_outcomes!$A:$A,0),MATCH(B$1,scenario_outcomes!$1:$1,0))</f>
        <v>0</v>
      </c>
      <c r="C66" s="7">
        <f>INDEX(scenario_outcomes!$A$1:$G$360,MATCH($A66,scenario_outcomes!$A:$A,0),MATCH(C$1,scenario_outcomes!$1:$1,0))</f>
        <v>0</v>
      </c>
      <c r="D66" s="7">
        <f>INDEX(scenario_outcomes!$A$1:$G$360,MATCH($A66,scenario_outcomes!$A:$A,0),MATCH(D$1,scenario_outcomes!$1:$1,0))</f>
        <v>0</v>
      </c>
      <c r="E66" s="7">
        <f>INDEX(scenario_outcomes!$A$1:$G$360,MATCH($A66,scenario_outcomes!$A:$A,0),MATCH(E$1,scenario_outcomes!$1:$1,0))</f>
        <v>0</v>
      </c>
      <c r="F66" s="7">
        <f>INDEX(scenario_outcomes!$A$1:$G$360,MATCH($A66,scenario_outcomes!$A:$A,0),MATCH(F$1,scenario_outcomes!$1:$1,0))</f>
        <v>0</v>
      </c>
      <c r="G66" t="s">
        <v>912</v>
      </c>
    </row>
    <row r="67" spans="1:7">
      <c r="A67" t="s">
        <v>1435</v>
      </c>
      <c r="B67" s="7">
        <f>INDEX(scenario_outcomes!$A$1:$G$360,MATCH($A67,scenario_outcomes!$A:$A,0),MATCH(B$1,scenario_outcomes!$1:$1,0))</f>
        <v>0</v>
      </c>
      <c r="C67" s="7">
        <f>INDEX(scenario_outcomes!$A$1:$G$360,MATCH($A67,scenario_outcomes!$A:$A,0),MATCH(C$1,scenario_outcomes!$1:$1,0))</f>
        <v>0</v>
      </c>
      <c r="D67" s="7">
        <f>INDEX(scenario_outcomes!$A$1:$G$360,MATCH($A67,scenario_outcomes!$A:$A,0),MATCH(D$1,scenario_outcomes!$1:$1,0))</f>
        <v>0</v>
      </c>
      <c r="E67" s="7">
        <f>INDEX(scenario_outcomes!$A$1:$G$360,MATCH($A67,scenario_outcomes!$A:$A,0),MATCH(E$1,scenario_outcomes!$1:$1,0))</f>
        <v>0</v>
      </c>
      <c r="F67" s="7">
        <f>INDEX(scenario_outcomes!$A$1:$G$360,MATCH($A67,scenario_outcomes!$A:$A,0),MATCH(F$1,scenario_outcomes!$1:$1,0))</f>
        <v>0</v>
      </c>
      <c r="G67" t="s">
        <v>912</v>
      </c>
    </row>
    <row r="68" spans="1:7">
      <c r="A68" t="s">
        <v>1436</v>
      </c>
      <c r="B68" s="7">
        <f>INDEX(scenario_outcomes!$A$1:$G$360,MATCH($A68,scenario_outcomes!$A:$A,0),MATCH(B$1,scenario_outcomes!$1:$1,0))</f>
        <v>0</v>
      </c>
      <c r="C68" s="7">
        <f>INDEX(scenario_outcomes!$A$1:$G$360,MATCH($A68,scenario_outcomes!$A:$A,0),MATCH(C$1,scenario_outcomes!$1:$1,0))</f>
        <v>0</v>
      </c>
      <c r="D68" s="7">
        <f>INDEX(scenario_outcomes!$A$1:$G$360,MATCH($A68,scenario_outcomes!$A:$A,0),MATCH(D$1,scenario_outcomes!$1:$1,0))</f>
        <v>0</v>
      </c>
      <c r="E68" s="7">
        <f>INDEX(scenario_outcomes!$A$1:$G$360,MATCH($A68,scenario_outcomes!$A:$A,0),MATCH(E$1,scenario_outcomes!$1:$1,0))</f>
        <v>0</v>
      </c>
      <c r="F68" s="7">
        <f>INDEX(scenario_outcomes!$A$1:$G$360,MATCH($A68,scenario_outcomes!$A:$A,0),MATCH(F$1,scenario_outcomes!$1:$1,0))</f>
        <v>0</v>
      </c>
      <c r="G68" t="s">
        <v>912</v>
      </c>
    </row>
    <row r="69" spans="1:7">
      <c r="A69" t="s">
        <v>1437</v>
      </c>
      <c r="B69" s="7">
        <f>INDEX(scenario_outcomes!$A$1:$G$360,MATCH($A69,scenario_outcomes!$A:$A,0),MATCH(B$1,scenario_outcomes!$1:$1,0))</f>
        <v>0</v>
      </c>
      <c r="C69" s="7">
        <f>INDEX(scenario_outcomes!$A$1:$G$360,MATCH($A69,scenario_outcomes!$A:$A,0),MATCH(C$1,scenario_outcomes!$1:$1,0))</f>
        <v>0</v>
      </c>
      <c r="D69" s="7">
        <f>INDEX(scenario_outcomes!$A$1:$G$360,MATCH($A69,scenario_outcomes!$A:$A,0),MATCH(D$1,scenario_outcomes!$1:$1,0))</f>
        <v>0</v>
      </c>
      <c r="E69" s="7">
        <f>INDEX(scenario_outcomes!$A$1:$G$360,MATCH($A69,scenario_outcomes!$A:$A,0),MATCH(E$1,scenario_outcomes!$1:$1,0))</f>
        <v>0</v>
      </c>
      <c r="F69" s="7">
        <f>INDEX(scenario_outcomes!$A$1:$G$360,MATCH($A69,scenario_outcomes!$A:$A,0),MATCH(F$1,scenario_outcomes!$1:$1,0))</f>
        <v>0</v>
      </c>
      <c r="G69" t="s">
        <v>912</v>
      </c>
    </row>
    <row r="70" spans="1:7">
      <c r="A70" t="s">
        <v>1438</v>
      </c>
      <c r="B70" s="7">
        <f>INDEX(scenario_outcomes!$A$1:$G$360,MATCH($A70,scenario_outcomes!$A:$A,0),MATCH(B$1,scenario_outcomes!$1:$1,0))</f>
        <v>0</v>
      </c>
      <c r="C70" s="7">
        <f>INDEX(scenario_outcomes!$A$1:$G$360,MATCH($A70,scenario_outcomes!$A:$A,0),MATCH(C$1,scenario_outcomes!$1:$1,0))</f>
        <v>0</v>
      </c>
      <c r="D70" s="7">
        <f>INDEX(scenario_outcomes!$A$1:$G$360,MATCH($A70,scenario_outcomes!$A:$A,0),MATCH(D$1,scenario_outcomes!$1:$1,0))</f>
        <v>0</v>
      </c>
      <c r="E70" s="7">
        <f>INDEX(scenario_outcomes!$A$1:$G$360,MATCH($A70,scenario_outcomes!$A:$A,0),MATCH(E$1,scenario_outcomes!$1:$1,0))</f>
        <v>0</v>
      </c>
      <c r="F70" s="7">
        <f>INDEX(scenario_outcomes!$A$1:$G$360,MATCH($A70,scenario_outcomes!$A:$A,0),MATCH(F$1,scenario_outcomes!$1:$1,0))</f>
        <v>0</v>
      </c>
      <c r="G70" t="s">
        <v>912</v>
      </c>
    </row>
    <row r="71" spans="1:7">
      <c r="A71" t="s">
        <v>1439</v>
      </c>
      <c r="B71" s="7">
        <f>INDEX(scenario_outcomes!$A$1:$G$360,MATCH($A71,scenario_outcomes!$A:$A,0),MATCH(B$1,scenario_outcomes!$1:$1,0))</f>
        <v>0</v>
      </c>
      <c r="C71" s="7">
        <f>INDEX(scenario_outcomes!$A$1:$G$360,MATCH($A71,scenario_outcomes!$A:$A,0),MATCH(C$1,scenario_outcomes!$1:$1,0))</f>
        <v>0</v>
      </c>
      <c r="D71" s="7">
        <f>INDEX(scenario_outcomes!$A$1:$G$360,MATCH($A71,scenario_outcomes!$A:$A,0),MATCH(D$1,scenario_outcomes!$1:$1,0))</f>
        <v>0</v>
      </c>
      <c r="E71" s="7">
        <f>INDEX(scenario_outcomes!$A$1:$G$360,MATCH($A71,scenario_outcomes!$A:$A,0),MATCH(E$1,scenario_outcomes!$1:$1,0))</f>
        <v>0</v>
      </c>
      <c r="F71" s="7">
        <f>INDEX(scenario_outcomes!$A$1:$G$360,MATCH($A71,scenario_outcomes!$A:$A,0),MATCH(F$1,scenario_outcomes!$1:$1,0))</f>
        <v>0</v>
      </c>
      <c r="G71" t="s">
        <v>912</v>
      </c>
    </row>
    <row r="72" spans="1:7">
      <c r="A72" t="s">
        <v>1440</v>
      </c>
      <c r="B72" s="7">
        <f>INDEX(scenario_outcomes!$A$1:$G$360,MATCH($A72,scenario_outcomes!$A:$A,0),MATCH(B$1,scenario_outcomes!$1:$1,0))</f>
        <v>0</v>
      </c>
      <c r="C72" s="7">
        <f>INDEX(scenario_outcomes!$A$1:$G$360,MATCH($A72,scenario_outcomes!$A:$A,0),MATCH(C$1,scenario_outcomes!$1:$1,0))</f>
        <v>0</v>
      </c>
      <c r="D72" s="7">
        <f>INDEX(scenario_outcomes!$A$1:$G$360,MATCH($A72,scenario_outcomes!$A:$A,0),MATCH(D$1,scenario_outcomes!$1:$1,0))</f>
        <v>0</v>
      </c>
      <c r="E72" s="7">
        <f>INDEX(scenario_outcomes!$A$1:$G$360,MATCH($A72,scenario_outcomes!$A:$A,0),MATCH(E$1,scenario_outcomes!$1:$1,0))</f>
        <v>0</v>
      </c>
      <c r="F72" s="7">
        <f>INDEX(scenario_outcomes!$A$1:$G$360,MATCH($A72,scenario_outcomes!$A:$A,0),MATCH(F$1,scenario_outcomes!$1:$1,0))</f>
        <v>0</v>
      </c>
      <c r="G72" t="s">
        <v>912</v>
      </c>
    </row>
    <row r="73" spans="1:7">
      <c r="A73" t="s">
        <v>1441</v>
      </c>
      <c r="B73" s="7">
        <f>INDEX(scenario_outcomes!$A$1:$G$360,MATCH($A73,scenario_outcomes!$A:$A,0),MATCH(B$1,scenario_outcomes!$1:$1,0))</f>
        <v>0</v>
      </c>
      <c r="C73" s="7">
        <f>INDEX(scenario_outcomes!$A$1:$G$360,MATCH($A73,scenario_outcomes!$A:$A,0),MATCH(C$1,scenario_outcomes!$1:$1,0))</f>
        <v>0</v>
      </c>
      <c r="D73" s="7">
        <f>INDEX(scenario_outcomes!$A$1:$G$360,MATCH($A73,scenario_outcomes!$A:$A,0),MATCH(D$1,scenario_outcomes!$1:$1,0))</f>
        <v>0</v>
      </c>
      <c r="E73" s="7">
        <f>INDEX(scenario_outcomes!$A$1:$G$360,MATCH($A73,scenario_outcomes!$A:$A,0),MATCH(E$1,scenario_outcomes!$1:$1,0))</f>
        <v>0</v>
      </c>
      <c r="F73" s="7">
        <f>INDEX(scenario_outcomes!$A$1:$G$360,MATCH($A73,scenario_outcomes!$A:$A,0),MATCH(F$1,scenario_outcomes!$1:$1,0))</f>
        <v>0</v>
      </c>
      <c r="G73" t="s">
        <v>912</v>
      </c>
    </row>
    <row r="74" spans="1:7">
      <c r="A74" t="s">
        <v>1983</v>
      </c>
      <c r="B74" s="7">
        <f>INDEX(scenario_outcomes!$A$1:$G$360,MATCH($A74,scenario_outcomes!$A:$A,0),MATCH(B$1,scenario_outcomes!$1:$1,0))</f>
        <v>5.38047444870916</v>
      </c>
      <c r="C74" s="7">
        <f>INDEX(scenario_outcomes!$A$1:$G$360,MATCH($A74,scenario_outcomes!$A:$A,0),MATCH(C$1,scenario_outcomes!$1:$1,0))</f>
        <v>45.336544730655099</v>
      </c>
      <c r="D74" s="7">
        <f>INDEX(scenario_outcomes!$A$1:$G$360,MATCH($A74,scenario_outcomes!$A:$A,0),MATCH(D$1,scenario_outcomes!$1:$1,0))</f>
        <v>26.2482121800324</v>
      </c>
      <c r="E74" s="7">
        <f>INDEX(scenario_outcomes!$A$1:$G$360,MATCH($A74,scenario_outcomes!$A:$A,0),MATCH(E$1,scenario_outcomes!$1:$1,0))</f>
        <v>5.7828251716301802</v>
      </c>
      <c r="F74" s="7">
        <f>INDEX(scenario_outcomes!$A$1:$G$360,MATCH($A74,scenario_outcomes!$A:$A,0),MATCH(F$1,scenario_outcomes!$1:$1,0))</f>
        <v>3.3382975860337298</v>
      </c>
      <c r="G74" t="s">
        <v>912</v>
      </c>
    </row>
    <row r="75" spans="1:7">
      <c r="A75" t="s">
        <v>1984</v>
      </c>
      <c r="B75" s="7">
        <f>INDEX(scenario_outcomes!$A$1:$G$360,MATCH($A75,scenario_outcomes!$A:$A,0),MATCH(B$1,scenario_outcomes!$1:$1,0))</f>
        <v>18.36448</v>
      </c>
      <c r="C75" s="7">
        <f>INDEX(scenario_outcomes!$A$1:$G$360,MATCH($A75,scenario_outcomes!$A:$A,0),MATCH(C$1,scenario_outcomes!$1:$1,0))</f>
        <v>15.0058206739472</v>
      </c>
      <c r="D75" s="7">
        <f>INDEX(scenario_outcomes!$A$1:$G$360,MATCH($A75,scenario_outcomes!$A:$A,0),MATCH(D$1,scenario_outcomes!$1:$1,0))</f>
        <v>14.9461300835867</v>
      </c>
      <c r="E75" s="7">
        <f>INDEX(scenario_outcomes!$A$1:$G$360,MATCH($A75,scenario_outcomes!$A:$A,0),MATCH(E$1,scenario_outcomes!$1:$1,0))</f>
        <v>16.483127032984701</v>
      </c>
      <c r="F75" s="7">
        <f>INDEX(scenario_outcomes!$A$1:$G$360,MATCH($A75,scenario_outcomes!$A:$A,0),MATCH(F$1,scenario_outcomes!$1:$1,0))</f>
        <v>16.0796523553479</v>
      </c>
      <c r="G75" t="s">
        <v>912</v>
      </c>
    </row>
    <row r="76" spans="1:7">
      <c r="A76" t="s">
        <v>1985</v>
      </c>
      <c r="B76" s="7">
        <f>INDEX(scenario_outcomes!$A$1:$G$360,MATCH($A76,scenario_outcomes!$A:$A,0),MATCH(B$1,scenario_outcomes!$1:$1,0))</f>
        <v>0.59189000000000003</v>
      </c>
      <c r="C76" s="7">
        <f>INDEX(scenario_outcomes!$A$1:$G$360,MATCH($A76,scenario_outcomes!$A:$A,0),MATCH(C$1,scenario_outcomes!$1:$1,0))</f>
        <v>1.0056409569156199</v>
      </c>
      <c r="D76" s="7">
        <f>INDEX(scenario_outcomes!$A$1:$G$360,MATCH($A76,scenario_outcomes!$A:$A,0),MATCH(D$1,scenario_outcomes!$1:$1,0))</f>
        <v>2.0967048592817701</v>
      </c>
      <c r="E76" s="7">
        <f>INDEX(scenario_outcomes!$A$1:$G$360,MATCH($A76,scenario_outcomes!$A:$A,0),MATCH(E$1,scenario_outcomes!$1:$1,0))</f>
        <v>2.2996036452170201</v>
      </c>
      <c r="F76" s="7">
        <f>INDEX(scenario_outcomes!$A$1:$G$360,MATCH($A76,scenario_outcomes!$A:$A,0),MATCH(F$1,scenario_outcomes!$1:$1,0))</f>
        <v>2.1877335106180298</v>
      </c>
      <c r="G76" t="s">
        <v>912</v>
      </c>
    </row>
    <row r="77" spans="1:7">
      <c r="A77" t="s">
        <v>1986</v>
      </c>
      <c r="B77" s="7">
        <f>INDEX(scenario_outcomes!$A$1:$G$360,MATCH($A77,scenario_outcomes!$A:$A,0),MATCH(B$1,scenario_outcomes!$1:$1,0))</f>
        <v>12.452</v>
      </c>
      <c r="C77" s="7">
        <f>INDEX(scenario_outcomes!$A$1:$G$360,MATCH($A77,scenario_outcomes!$A:$A,0),MATCH(C$1,scenario_outcomes!$1:$1,0))</f>
        <v>66.193762661297399</v>
      </c>
      <c r="D77" s="7">
        <f>INDEX(scenario_outcomes!$A$1:$G$360,MATCH($A77,scenario_outcomes!$A:$A,0),MATCH(D$1,scenario_outcomes!$1:$1,0))</f>
        <v>35.690113134507399</v>
      </c>
      <c r="E77" s="7">
        <f>INDEX(scenario_outcomes!$A$1:$G$360,MATCH($A77,scenario_outcomes!$A:$A,0),MATCH(E$1,scenario_outcomes!$1:$1,0))</f>
        <v>43.053012010344197</v>
      </c>
      <c r="F77" s="7">
        <f>INDEX(scenario_outcomes!$A$1:$G$360,MATCH($A77,scenario_outcomes!$A:$A,0),MATCH(F$1,scenario_outcomes!$1:$1,0))</f>
        <v>40.151982363573801</v>
      </c>
      <c r="G77" t="s">
        <v>912</v>
      </c>
    </row>
    <row r="78" spans="1:7">
      <c r="A78" t="s">
        <v>1987</v>
      </c>
      <c r="B78" s="7">
        <f>INDEX(scenario_outcomes!$A$1:$G$360,MATCH($A78,scenario_outcomes!$A:$A,0),MATCH(B$1,scenario_outcomes!$1:$1,0))</f>
        <v>0.53088999999999997</v>
      </c>
      <c r="C78" s="7">
        <f>INDEX(scenario_outcomes!$A$1:$G$360,MATCH($A78,scenario_outcomes!$A:$A,0),MATCH(C$1,scenario_outcomes!$1:$1,0))</f>
        <v>0.53088999999999997</v>
      </c>
      <c r="D78" s="7">
        <f>INDEX(scenario_outcomes!$A$1:$G$360,MATCH($A78,scenario_outcomes!$A:$A,0),MATCH(D$1,scenario_outcomes!$1:$1,0))</f>
        <v>0.53088999999999997</v>
      </c>
      <c r="E78" s="7">
        <f>INDEX(scenario_outcomes!$A$1:$G$360,MATCH($A78,scenario_outcomes!$A:$A,0),MATCH(E$1,scenario_outcomes!$1:$1,0))</f>
        <v>0</v>
      </c>
      <c r="F78" s="7">
        <f>INDEX(scenario_outcomes!$A$1:$G$360,MATCH($A78,scenario_outcomes!$A:$A,0),MATCH(F$1,scenario_outcomes!$1:$1,0))</f>
        <v>0</v>
      </c>
      <c r="G78" t="s">
        <v>912</v>
      </c>
    </row>
    <row r="79" spans="1:7">
      <c r="A79" t="s">
        <v>1988</v>
      </c>
      <c r="B79" s="7">
        <f>INDEX(scenario_outcomes!$A$1:$G$360,MATCH($A79,scenario_outcomes!$A:$A,0),MATCH(B$1,scenario_outcomes!$1:$1,0))</f>
        <v>2.4715099999999999</v>
      </c>
      <c r="C79" s="7">
        <f>INDEX(scenario_outcomes!$A$1:$G$360,MATCH($A79,scenario_outcomes!$A:$A,0),MATCH(C$1,scenario_outcomes!$1:$1,0))</f>
        <v>16.164779829128602</v>
      </c>
      <c r="D79" s="7">
        <f>INDEX(scenario_outcomes!$A$1:$G$360,MATCH($A79,scenario_outcomes!$A:$A,0),MATCH(D$1,scenario_outcomes!$1:$1,0))</f>
        <v>5.0602789030315698</v>
      </c>
      <c r="E79" s="7">
        <f>INDEX(scenario_outcomes!$A$1:$G$360,MATCH($A79,scenario_outcomes!$A:$A,0),MATCH(E$1,scenario_outcomes!$1:$1,0))</f>
        <v>0</v>
      </c>
      <c r="F79" s="7">
        <f>INDEX(scenario_outcomes!$A$1:$G$360,MATCH($A79,scenario_outcomes!$A:$A,0),MATCH(F$1,scenario_outcomes!$1:$1,0))</f>
        <v>0</v>
      </c>
      <c r="G79" t="s">
        <v>912</v>
      </c>
    </row>
    <row r="80" spans="1:7">
      <c r="A80" t="s">
        <v>1989</v>
      </c>
      <c r="B80" s="7">
        <f>INDEX(scenario_outcomes!$A$1:$G$360,MATCH($A80,scenario_outcomes!$A:$A,0),MATCH(B$1,scenario_outcomes!$1:$1,0))</f>
        <v>36.534599999999998</v>
      </c>
      <c r="C80" s="7">
        <f>INDEX(scenario_outcomes!$A$1:$G$360,MATCH($A80,scenario_outcomes!$A:$A,0),MATCH(C$1,scenario_outcomes!$1:$1,0))</f>
        <v>40.8981724213128</v>
      </c>
      <c r="D80" s="7">
        <f>INDEX(scenario_outcomes!$A$1:$G$360,MATCH($A80,scenario_outcomes!$A:$A,0),MATCH(D$1,scenario_outcomes!$1:$1,0))</f>
        <v>35.387379743469303</v>
      </c>
      <c r="E80" s="7">
        <f>INDEX(scenario_outcomes!$A$1:$G$360,MATCH($A80,scenario_outcomes!$A:$A,0),MATCH(E$1,scenario_outcomes!$1:$1,0))</f>
        <v>31.0713662388419</v>
      </c>
      <c r="F80" s="7">
        <f>INDEX(scenario_outcomes!$A$1:$G$360,MATCH($A80,scenario_outcomes!$A:$A,0),MATCH(F$1,scenario_outcomes!$1:$1,0))</f>
        <v>25.492355580791099</v>
      </c>
      <c r="G80" t="s">
        <v>912</v>
      </c>
    </row>
    <row r="81" spans="1:7">
      <c r="A81" t="s">
        <v>1927</v>
      </c>
      <c r="B81" s="7">
        <f>INDEX(scenario_outcomes!$A$1:$G$360,MATCH($A81,scenario_outcomes!$A:$A,0),MATCH(B$1,scenario_outcomes!$1:$1,0))</f>
        <v>2.001E-2</v>
      </c>
      <c r="C81" s="7">
        <f>INDEX(scenario_outcomes!$A$1:$G$360,MATCH($A81,scenario_outcomes!$A:$A,0),MATCH(C$1,scenario_outcomes!$1:$1,0))</f>
        <v>1.5972428356265101E-2</v>
      </c>
      <c r="D81" s="7">
        <f>INDEX(scenario_outcomes!$A$1:$G$360,MATCH($A81,scenario_outcomes!$A:$A,0),MATCH(D$1,scenario_outcomes!$1:$1,0))</f>
        <v>1.6148277060085699E-2</v>
      </c>
      <c r="E81" s="7">
        <f>INDEX(scenario_outcomes!$A$1:$G$360,MATCH($A81,scenario_outcomes!$A:$A,0),MATCH(E$1,scenario_outcomes!$1:$1,0))</f>
        <v>0</v>
      </c>
      <c r="F81" s="7">
        <f>INDEX(scenario_outcomes!$A$1:$G$360,MATCH($A81,scenario_outcomes!$A:$A,0),MATCH(F$1,scenario_outcomes!$1:$1,0))</f>
        <v>0</v>
      </c>
      <c r="G81" t="s">
        <v>912</v>
      </c>
    </row>
    <row r="82" spans="1:7">
      <c r="A82" t="s">
        <v>1928</v>
      </c>
      <c r="B82" s="7">
        <f>INDEX(scenario_outcomes!$A$1:$G$360,MATCH($A82,scenario_outcomes!$A:$A,0),MATCH(B$1,scenario_outcomes!$1:$1,0))</f>
        <v>0</v>
      </c>
      <c r="C82" s="7">
        <f>INDEX(scenario_outcomes!$A$1:$G$360,MATCH($A82,scenario_outcomes!$A:$A,0),MATCH(C$1,scenario_outcomes!$1:$1,0))</f>
        <v>0</v>
      </c>
      <c r="D82" s="7">
        <f>INDEX(scenario_outcomes!$A$1:$G$360,MATCH($A82,scenario_outcomes!$A:$A,0),MATCH(D$1,scenario_outcomes!$1:$1,0))</f>
        <v>0</v>
      </c>
      <c r="E82" s="7">
        <f>INDEX(scenario_outcomes!$A$1:$G$360,MATCH($A82,scenario_outcomes!$A:$A,0),MATCH(E$1,scenario_outcomes!$1:$1,0))</f>
        <v>0</v>
      </c>
      <c r="F82" s="7">
        <f>INDEX(scenario_outcomes!$A$1:$G$360,MATCH($A82,scenario_outcomes!$A:$A,0),MATCH(F$1,scenario_outcomes!$1:$1,0))</f>
        <v>0</v>
      </c>
      <c r="G82" t="s">
        <v>912</v>
      </c>
    </row>
    <row r="83" spans="1:7">
      <c r="A83" t="s">
        <v>1929</v>
      </c>
      <c r="B83" s="7">
        <f>INDEX(scenario_outcomes!$A$1:$G$360,MATCH($A83,scenario_outcomes!$A:$A,0),MATCH(B$1,scenario_outcomes!$1:$1,0))</f>
        <v>0</v>
      </c>
      <c r="C83" s="7">
        <f>INDEX(scenario_outcomes!$A$1:$G$360,MATCH($A83,scenario_outcomes!$A:$A,0),MATCH(C$1,scenario_outcomes!$1:$1,0))</f>
        <v>0</v>
      </c>
      <c r="D83" s="7">
        <f>INDEX(scenario_outcomes!$A$1:$G$360,MATCH($A83,scenario_outcomes!$A:$A,0),MATCH(D$1,scenario_outcomes!$1:$1,0))</f>
        <v>0</v>
      </c>
      <c r="E83" s="7">
        <f>INDEX(scenario_outcomes!$A$1:$G$360,MATCH($A83,scenario_outcomes!$A:$A,0),MATCH(E$1,scenario_outcomes!$1:$1,0))</f>
        <v>0</v>
      </c>
      <c r="F83" s="7">
        <f>INDEX(scenario_outcomes!$A$1:$G$360,MATCH($A83,scenario_outcomes!$A:$A,0),MATCH(F$1,scenario_outcomes!$1:$1,0))</f>
        <v>0</v>
      </c>
      <c r="G83" t="s">
        <v>912</v>
      </c>
    </row>
    <row r="84" spans="1:7">
      <c r="A84" t="s">
        <v>1930</v>
      </c>
      <c r="B84" s="7">
        <f>INDEX(scenario_outcomes!$A$1:$G$360,MATCH($A84,scenario_outcomes!$A:$A,0),MATCH(B$1,scenario_outcomes!$1:$1,0))</f>
        <v>0</v>
      </c>
      <c r="C84" s="7">
        <f>INDEX(scenario_outcomes!$A$1:$G$360,MATCH($A84,scenario_outcomes!$A:$A,0),MATCH(C$1,scenario_outcomes!$1:$1,0))</f>
        <v>0</v>
      </c>
      <c r="D84" s="7">
        <f>INDEX(scenario_outcomes!$A$1:$G$360,MATCH($A84,scenario_outcomes!$A:$A,0),MATCH(D$1,scenario_outcomes!$1:$1,0))</f>
        <v>0</v>
      </c>
      <c r="E84" s="7">
        <f>INDEX(scenario_outcomes!$A$1:$G$360,MATCH($A84,scenario_outcomes!$A:$A,0),MATCH(E$1,scenario_outcomes!$1:$1,0))</f>
        <v>0</v>
      </c>
      <c r="F84" s="7">
        <f>INDEX(scenario_outcomes!$A$1:$G$360,MATCH($A84,scenario_outcomes!$A:$A,0),MATCH(F$1,scenario_outcomes!$1:$1,0))</f>
        <v>0</v>
      </c>
      <c r="G84" t="s">
        <v>912</v>
      </c>
    </row>
    <row r="85" spans="1:7">
      <c r="A85" t="s">
        <v>1931</v>
      </c>
      <c r="B85" s="7">
        <f>INDEX(scenario_outcomes!$A$1:$G$360,MATCH($A85,scenario_outcomes!$A:$A,0),MATCH(B$1,scenario_outcomes!$1:$1,0))</f>
        <v>3.9980000000000002E-2</v>
      </c>
      <c r="C85" s="7">
        <f>INDEX(scenario_outcomes!$A$1:$G$360,MATCH($A85,scenario_outcomes!$A:$A,0),MATCH(C$1,scenario_outcomes!$1:$1,0))</f>
        <v>4.0787321489385603E-2</v>
      </c>
      <c r="D85" s="7">
        <f>INDEX(scenario_outcomes!$A$1:$G$360,MATCH($A85,scenario_outcomes!$A:$A,0),MATCH(D$1,scenario_outcomes!$1:$1,0))</f>
        <v>3.2925499048320102E-2</v>
      </c>
      <c r="E85" s="7">
        <f>INDEX(scenario_outcomes!$A$1:$G$360,MATCH($A85,scenario_outcomes!$A:$A,0),MATCH(E$1,scenario_outcomes!$1:$1,0))</f>
        <v>9.9315981056368893E-2</v>
      </c>
      <c r="F85" s="7">
        <f>INDEX(scenario_outcomes!$A$1:$G$360,MATCH($A85,scenario_outcomes!$A:$A,0),MATCH(F$1,scenario_outcomes!$1:$1,0))</f>
        <v>9.9793482421648996E-2</v>
      </c>
      <c r="G85" t="s">
        <v>912</v>
      </c>
    </row>
    <row r="86" spans="1:7">
      <c r="A86" t="s">
        <v>1932</v>
      </c>
      <c r="B86" s="7">
        <f>INDEX(scenario_outcomes!$A$1:$G$360,MATCH($A86,scenario_outcomes!$A:$A,0),MATCH(B$1,scenario_outcomes!$1:$1,0))</f>
        <v>105.23036999999999</v>
      </c>
      <c r="C86" s="7">
        <f>INDEX(scenario_outcomes!$A$1:$G$360,MATCH($A86,scenario_outcomes!$A:$A,0),MATCH(C$1,scenario_outcomes!$1:$1,0))</f>
        <v>97.144757831706499</v>
      </c>
      <c r="D86" s="7">
        <f>INDEX(scenario_outcomes!$A$1:$G$360,MATCH($A86,scenario_outcomes!$A:$A,0),MATCH(D$1,scenario_outcomes!$1:$1,0))</f>
        <v>102.085347907466</v>
      </c>
      <c r="E86" s="7">
        <f>INDEX(scenario_outcomes!$A$1:$G$360,MATCH($A86,scenario_outcomes!$A:$A,0),MATCH(E$1,scenario_outcomes!$1:$1,0))</f>
        <v>101.699654596218</v>
      </c>
      <c r="F86" s="7">
        <f>INDEX(scenario_outcomes!$A$1:$G$360,MATCH($A86,scenario_outcomes!$A:$A,0),MATCH(F$1,scenario_outcomes!$1:$1,0))</f>
        <v>99.492655942778001</v>
      </c>
      <c r="G86" t="s">
        <v>912</v>
      </c>
    </row>
    <row r="87" spans="1:7">
      <c r="A87" t="s">
        <v>1933</v>
      </c>
      <c r="B87" s="7">
        <f>INDEX(scenario_outcomes!$A$1:$G$360,MATCH($A87,scenario_outcomes!$A:$A,0),MATCH(B$1,scenario_outcomes!$1:$1,0))</f>
        <v>0.36005999999999999</v>
      </c>
      <c r="C87" s="7">
        <f>INDEX(scenario_outcomes!$A$1:$G$360,MATCH($A87,scenario_outcomes!$A:$A,0),MATCH(C$1,scenario_outcomes!$1:$1,0))</f>
        <v>0.36005999999999999</v>
      </c>
      <c r="D87" s="7">
        <f>INDEX(scenario_outcomes!$A$1:$G$360,MATCH($A87,scenario_outcomes!$A:$A,0),MATCH(D$1,scenario_outcomes!$1:$1,0))</f>
        <v>0.36005999999999999</v>
      </c>
      <c r="E87" s="7">
        <f>INDEX(scenario_outcomes!$A$1:$G$360,MATCH($A87,scenario_outcomes!$A:$A,0),MATCH(E$1,scenario_outcomes!$1:$1,0))</f>
        <v>0</v>
      </c>
      <c r="F87" s="7">
        <f>INDEX(scenario_outcomes!$A$1:$G$360,MATCH($A87,scenario_outcomes!$A:$A,0),MATCH(F$1,scenario_outcomes!$1:$1,0))</f>
        <v>0</v>
      </c>
      <c r="G87" t="s">
        <v>912</v>
      </c>
    </row>
    <row r="88" spans="1:7">
      <c r="A88" t="s">
        <v>1934</v>
      </c>
      <c r="B88" s="7">
        <f>INDEX(scenario_outcomes!$A$1:$G$360,MATCH($A88,scenario_outcomes!$A:$A,0),MATCH(B$1,scenario_outcomes!$1:$1,0))</f>
        <v>30.889959999999999</v>
      </c>
      <c r="C88" s="7">
        <f>INDEX(scenario_outcomes!$A$1:$G$360,MATCH($A88,scenario_outcomes!$A:$A,0),MATCH(C$1,scenario_outcomes!$1:$1,0))</f>
        <v>52.577989454812801</v>
      </c>
      <c r="D88" s="7">
        <f>INDEX(scenario_outcomes!$A$1:$G$360,MATCH($A88,scenario_outcomes!$A:$A,0),MATCH(D$1,scenario_outcomes!$1:$1,0))</f>
        <v>39.583963093794303</v>
      </c>
      <c r="E88" s="7">
        <f>INDEX(scenario_outcomes!$A$1:$G$360,MATCH($A88,scenario_outcomes!$A:$A,0),MATCH(E$1,scenario_outcomes!$1:$1,0))</f>
        <v>49.372628663002203</v>
      </c>
      <c r="F88" s="7">
        <f>INDEX(scenario_outcomes!$A$1:$G$360,MATCH($A88,scenario_outcomes!$A:$A,0),MATCH(F$1,scenario_outcomes!$1:$1,0))</f>
        <v>36.912309173997997</v>
      </c>
      <c r="G88" t="s">
        <v>912</v>
      </c>
    </row>
    <row r="89" spans="1:7">
      <c r="A89" t="s">
        <v>1935</v>
      </c>
      <c r="B89" s="7">
        <f>INDEX(scenario_outcomes!$A$1:$G$360,MATCH($A89,scenario_outcomes!$A:$A,0),MATCH(B$1,scenario_outcomes!$1:$1,0))</f>
        <v>81.669899999999998</v>
      </c>
      <c r="C89" s="7">
        <f>INDEX(scenario_outcomes!$A$1:$G$360,MATCH($A89,scenario_outcomes!$A:$A,0),MATCH(C$1,scenario_outcomes!$1:$1,0))</f>
        <v>74.385605627251906</v>
      </c>
      <c r="D89" s="7">
        <f>INDEX(scenario_outcomes!$A$1:$G$360,MATCH($A89,scenario_outcomes!$A:$A,0),MATCH(D$1,scenario_outcomes!$1:$1,0))</f>
        <v>74.624517430420795</v>
      </c>
      <c r="E89" s="7">
        <f>INDEX(scenario_outcomes!$A$1:$G$360,MATCH($A89,scenario_outcomes!$A:$A,0),MATCH(E$1,scenario_outcomes!$1:$1,0))</f>
        <v>77.927201573043504</v>
      </c>
      <c r="F89" s="7">
        <f>INDEX(scenario_outcomes!$A$1:$G$360,MATCH($A89,scenario_outcomes!$A:$A,0),MATCH(F$1,scenario_outcomes!$1:$1,0))</f>
        <v>78.336873569326499</v>
      </c>
      <c r="G89" t="s">
        <v>912</v>
      </c>
    </row>
    <row r="90" spans="1:7">
      <c r="A90" t="s">
        <v>1936</v>
      </c>
      <c r="B90" s="7">
        <f>INDEX(scenario_outcomes!$A$1:$G$360,MATCH($A90,scenario_outcomes!$A:$A,0),MATCH(B$1,scenario_outcomes!$1:$1,0))</f>
        <v>164.61661000000001</v>
      </c>
      <c r="C90" s="7">
        <f>INDEX(scenario_outcomes!$A$1:$G$360,MATCH($A90,scenario_outcomes!$A:$A,0),MATCH(C$1,scenario_outcomes!$1:$1,0))</f>
        <v>223.95321014314101</v>
      </c>
      <c r="D90" s="7">
        <f>INDEX(scenario_outcomes!$A$1:$G$360,MATCH($A90,scenario_outcomes!$A:$A,0),MATCH(D$1,scenario_outcomes!$1:$1,0))</f>
        <v>151.34297245865599</v>
      </c>
      <c r="E90" s="7">
        <f>INDEX(scenario_outcomes!$A$1:$G$360,MATCH($A90,scenario_outcomes!$A:$A,0),MATCH(E$1,scenario_outcomes!$1:$1,0))</f>
        <v>172.98128284437499</v>
      </c>
      <c r="F90" s="7">
        <f>INDEX(scenario_outcomes!$A$1:$G$360,MATCH($A90,scenario_outcomes!$A:$A,0),MATCH(F$1,scenario_outcomes!$1:$1,0))</f>
        <v>178.91697071406301</v>
      </c>
      <c r="G90" t="s">
        <v>912</v>
      </c>
    </row>
    <row r="91" spans="1:7">
      <c r="A91" t="s">
        <v>1937</v>
      </c>
      <c r="B91" s="7">
        <f>INDEX(scenario_outcomes!$A$1:$G$360,MATCH($A91,scenario_outcomes!$A:$A,0),MATCH(B$1,scenario_outcomes!$1:$1,0))</f>
        <v>6.3083299999999998</v>
      </c>
      <c r="C91" s="7">
        <f>INDEX(scenario_outcomes!$A$1:$G$360,MATCH($A91,scenario_outcomes!$A:$A,0),MATCH(C$1,scenario_outcomes!$1:$1,0))</f>
        <v>19.457703132130298</v>
      </c>
      <c r="D91" s="7">
        <f>INDEX(scenario_outcomes!$A$1:$G$360,MATCH($A91,scenario_outcomes!$A:$A,0),MATCH(D$1,scenario_outcomes!$1:$1,0))</f>
        <v>20.511239094516402</v>
      </c>
      <c r="E91" s="7">
        <f>INDEX(scenario_outcomes!$A$1:$G$360,MATCH($A91,scenario_outcomes!$A:$A,0),MATCH(E$1,scenario_outcomes!$1:$1,0))</f>
        <v>24.769646933114998</v>
      </c>
      <c r="F91" s="7">
        <f>INDEX(scenario_outcomes!$A$1:$G$360,MATCH($A91,scenario_outcomes!$A:$A,0),MATCH(F$1,scenario_outcomes!$1:$1,0))</f>
        <v>34.677874417032903</v>
      </c>
      <c r="G91" t="s">
        <v>912</v>
      </c>
    </row>
    <row r="92" spans="1:7">
      <c r="A92" t="s">
        <v>1938</v>
      </c>
      <c r="B92" s="7">
        <f>INDEX(scenario_outcomes!$A$1:$G$360,MATCH($A92,scenario_outcomes!$A:$A,0),MATCH(B$1,scenario_outcomes!$1:$1,0))</f>
        <v>337.32701605313503</v>
      </c>
      <c r="C92" s="7">
        <f>INDEX(scenario_outcomes!$A$1:$G$360,MATCH($A92,scenario_outcomes!$A:$A,0),MATCH(C$1,scenario_outcomes!$1:$1,0))</f>
        <v>236.81168998794001</v>
      </c>
      <c r="D92" s="7">
        <f>INDEX(scenario_outcomes!$A$1:$G$360,MATCH($A92,scenario_outcomes!$A:$A,0),MATCH(D$1,scenario_outcomes!$1:$1,0))</f>
        <v>339.92328261529502</v>
      </c>
      <c r="E92" s="7">
        <f>INDEX(scenario_outcomes!$A$1:$G$360,MATCH($A92,scenario_outcomes!$A:$A,0),MATCH(E$1,scenario_outcomes!$1:$1,0))</f>
        <v>337.60443125853197</v>
      </c>
      <c r="F92" s="7">
        <f>INDEX(scenario_outcomes!$A$1:$G$360,MATCH($A92,scenario_outcomes!$A:$A,0),MATCH(F$1,scenario_outcomes!$1:$1,0))</f>
        <v>297.61179324558799</v>
      </c>
      <c r="G92" t="s">
        <v>912</v>
      </c>
    </row>
    <row r="93" spans="1:7">
      <c r="A93" t="s">
        <v>1939</v>
      </c>
      <c r="B93" s="7">
        <f>INDEX(scenario_outcomes!$A$1:$G$360,MATCH($A93,scenario_outcomes!$A:$A,0),MATCH(B$1,scenario_outcomes!$1:$1,0))</f>
        <v>285.20602999999898</v>
      </c>
      <c r="C93" s="7">
        <f>INDEX(scenario_outcomes!$A$1:$G$360,MATCH($A93,scenario_outcomes!$A:$A,0),MATCH(C$1,scenario_outcomes!$1:$1,0))</f>
        <v>184.988876495103</v>
      </c>
      <c r="D93" s="7">
        <f>INDEX(scenario_outcomes!$A$1:$G$360,MATCH($A93,scenario_outcomes!$A:$A,0),MATCH(D$1,scenario_outcomes!$1:$1,0))</f>
        <v>231.371975053201</v>
      </c>
      <c r="E93" s="7">
        <f>INDEX(scenario_outcomes!$A$1:$G$360,MATCH($A93,scenario_outcomes!$A:$A,0),MATCH(E$1,scenario_outcomes!$1:$1,0))</f>
        <v>242.72888689967601</v>
      </c>
      <c r="F93" s="7">
        <f>INDEX(scenario_outcomes!$A$1:$G$360,MATCH($A93,scenario_outcomes!$A:$A,0),MATCH(F$1,scenario_outcomes!$1:$1,0))</f>
        <v>234.244683713386</v>
      </c>
      <c r="G93" t="s">
        <v>912</v>
      </c>
    </row>
    <row r="94" spans="1:7">
      <c r="A94" t="s">
        <v>1940</v>
      </c>
      <c r="B94" s="7">
        <f>INDEX(scenario_outcomes!$A$1:$G$360,MATCH($A94,scenario_outcomes!$A:$A,0),MATCH(B$1,scenario_outcomes!$1:$1,0))</f>
        <v>1.52416</v>
      </c>
      <c r="C94" s="7">
        <f>INDEX(scenario_outcomes!$A$1:$G$360,MATCH($A94,scenario_outcomes!$A:$A,0),MATCH(C$1,scenario_outcomes!$1:$1,0))</f>
        <v>1.0049365472254199</v>
      </c>
      <c r="D94" s="7">
        <f>INDEX(scenario_outcomes!$A$1:$G$360,MATCH($A94,scenario_outcomes!$A:$A,0),MATCH(D$1,scenario_outcomes!$1:$1,0))</f>
        <v>1.54628360900785</v>
      </c>
      <c r="E94" s="7">
        <f>INDEX(scenario_outcomes!$A$1:$G$360,MATCH($A94,scenario_outcomes!$A:$A,0),MATCH(E$1,scenario_outcomes!$1:$1,0))</f>
        <v>3.0999812557534998</v>
      </c>
      <c r="F94" s="7">
        <f>INDEX(scenario_outcomes!$A$1:$G$360,MATCH($A94,scenario_outcomes!$A:$A,0),MATCH(F$1,scenario_outcomes!$1:$1,0))</f>
        <v>1.9239786832180701</v>
      </c>
      <c r="G94" t="s">
        <v>912</v>
      </c>
    </row>
    <row r="95" spans="1:7">
      <c r="A95" t="s">
        <v>1941</v>
      </c>
      <c r="B95" s="7">
        <f>INDEX(scenario_outcomes!$A$1:$G$360,MATCH($A95,scenario_outcomes!$A:$A,0),MATCH(B$1,scenario_outcomes!$1:$1,0))</f>
        <v>49.687461888019897</v>
      </c>
      <c r="C95" s="7">
        <f>INDEX(scenario_outcomes!$A$1:$G$360,MATCH($A95,scenario_outcomes!$A:$A,0),MATCH(C$1,scenario_outcomes!$1:$1,0))</f>
        <v>11.050883996139399</v>
      </c>
      <c r="D95" s="7">
        <f>INDEX(scenario_outcomes!$A$1:$G$360,MATCH($A95,scenario_outcomes!$A:$A,0),MATCH(D$1,scenario_outcomes!$1:$1,0))</f>
        <v>36.242146438951799</v>
      </c>
      <c r="E95" s="7">
        <f>INDEX(scenario_outcomes!$A$1:$G$360,MATCH($A95,scenario_outcomes!$A:$A,0),MATCH(E$1,scenario_outcomes!$1:$1,0))</f>
        <v>29.643410331886699</v>
      </c>
      <c r="F95" s="7">
        <f>INDEX(scenario_outcomes!$A$1:$G$360,MATCH($A95,scenario_outcomes!$A:$A,0),MATCH(F$1,scenario_outcomes!$1:$1,0))</f>
        <v>8.4510658160361896</v>
      </c>
      <c r="G95" t="s">
        <v>912</v>
      </c>
    </row>
    <row r="96" spans="1:7">
      <c r="A96" t="s">
        <v>1942</v>
      </c>
      <c r="B96" s="7">
        <f>INDEX(scenario_outcomes!$A$1:$G$360,MATCH($A96,scenario_outcomes!$A:$A,0),MATCH(B$1,scenario_outcomes!$1:$1,0))</f>
        <v>0.17546999999999999</v>
      </c>
      <c r="C96" s="7">
        <f>INDEX(scenario_outcomes!$A$1:$G$360,MATCH($A96,scenario_outcomes!$A:$A,0),MATCH(C$1,scenario_outcomes!$1:$1,0))</f>
        <v>0.17546999999999999</v>
      </c>
      <c r="D96" s="7">
        <f>INDEX(scenario_outcomes!$A$1:$G$360,MATCH($A96,scenario_outcomes!$A:$A,0),MATCH(D$1,scenario_outcomes!$1:$1,0))</f>
        <v>0.17546999999999999</v>
      </c>
      <c r="E96" s="7">
        <f>INDEX(scenario_outcomes!$A$1:$G$360,MATCH($A96,scenario_outcomes!$A:$A,0),MATCH(E$1,scenario_outcomes!$1:$1,0))</f>
        <v>0.13481496000000001</v>
      </c>
      <c r="F96" s="7">
        <f>INDEX(scenario_outcomes!$A$1:$G$360,MATCH($A96,scenario_outcomes!$A:$A,0),MATCH(F$1,scenario_outcomes!$1:$1,0))</f>
        <v>0.13481496000000001</v>
      </c>
      <c r="G96" t="s">
        <v>912</v>
      </c>
    </row>
    <row r="97" spans="1:7">
      <c r="A97" t="s">
        <v>1943</v>
      </c>
      <c r="B97" s="7">
        <f>INDEX(scenario_outcomes!$A$1:$G$360,MATCH($A97,scenario_outcomes!$A:$A,0),MATCH(B$1,scenario_outcomes!$1:$1,0))</f>
        <v>126.38964999999899</v>
      </c>
      <c r="C97" s="7">
        <f>INDEX(scenario_outcomes!$A$1:$G$360,MATCH($A97,scenario_outcomes!$A:$A,0),MATCH(C$1,scenario_outcomes!$1:$1,0))</f>
        <v>67.557233535356701</v>
      </c>
      <c r="D97" s="7">
        <f>INDEX(scenario_outcomes!$A$1:$G$360,MATCH($A97,scenario_outcomes!$A:$A,0),MATCH(D$1,scenario_outcomes!$1:$1,0))</f>
        <v>79.870779602716496</v>
      </c>
      <c r="E97" s="7">
        <f>INDEX(scenario_outcomes!$A$1:$G$360,MATCH($A97,scenario_outcomes!$A:$A,0),MATCH(E$1,scenario_outcomes!$1:$1,0))</f>
        <v>77.093527488087005</v>
      </c>
      <c r="F97" s="7">
        <f>INDEX(scenario_outcomes!$A$1:$G$360,MATCH($A97,scenario_outcomes!$A:$A,0),MATCH(F$1,scenario_outcomes!$1:$1,0))</f>
        <v>73.351585047264706</v>
      </c>
      <c r="G97" t="s">
        <v>912</v>
      </c>
    </row>
    <row r="98" spans="1:7">
      <c r="A98" t="s">
        <v>1944</v>
      </c>
      <c r="B98" s="7">
        <f>INDEX(scenario_outcomes!$A$1:$G$360,MATCH($A98,scenario_outcomes!$A:$A,0),MATCH(B$1,scenario_outcomes!$1:$1,0))</f>
        <v>0</v>
      </c>
      <c r="C98" s="7">
        <f>INDEX(scenario_outcomes!$A$1:$G$360,MATCH($A98,scenario_outcomes!$A:$A,0),MATCH(C$1,scenario_outcomes!$1:$1,0))</f>
        <v>0</v>
      </c>
      <c r="D98" s="7">
        <f>INDEX(scenario_outcomes!$A$1:$G$360,MATCH($A98,scenario_outcomes!$A:$A,0),MATCH(D$1,scenario_outcomes!$1:$1,0))</f>
        <v>0</v>
      </c>
      <c r="E98" s="7">
        <f>INDEX(scenario_outcomes!$A$1:$G$360,MATCH($A98,scenario_outcomes!$A:$A,0),MATCH(E$1,scenario_outcomes!$1:$1,0))</f>
        <v>0</v>
      </c>
      <c r="F98" s="7">
        <f>INDEX(scenario_outcomes!$A$1:$G$360,MATCH($A98,scenario_outcomes!$A:$A,0),MATCH(F$1,scenario_outcomes!$1:$1,0))</f>
        <v>0</v>
      </c>
      <c r="G98" t="s">
        <v>912</v>
      </c>
    </row>
    <row r="99" spans="1:7">
      <c r="A99" t="s">
        <v>1945</v>
      </c>
      <c r="B99" s="7">
        <f>INDEX(scenario_outcomes!$A$1:$G$360,MATCH($A99,scenario_outcomes!$A:$A,0),MATCH(B$1,scenario_outcomes!$1:$1,0))</f>
        <v>42.081907300781999</v>
      </c>
      <c r="C99" s="7">
        <f>INDEX(scenario_outcomes!$A$1:$G$360,MATCH($A99,scenario_outcomes!$A:$A,0),MATCH(C$1,scenario_outcomes!$1:$1,0))</f>
        <v>58.1775570377403</v>
      </c>
      <c r="D99" s="7">
        <f>INDEX(scenario_outcomes!$A$1:$G$360,MATCH($A99,scenario_outcomes!$A:$A,0),MATCH(D$1,scenario_outcomes!$1:$1,0))</f>
        <v>54.220627606864603</v>
      </c>
      <c r="E99" s="7">
        <f>INDEX(scenario_outcomes!$A$1:$G$360,MATCH($A99,scenario_outcomes!$A:$A,0),MATCH(E$1,scenario_outcomes!$1:$1,0))</f>
        <v>57.738284303152497</v>
      </c>
      <c r="F99" s="7">
        <f>INDEX(scenario_outcomes!$A$1:$G$360,MATCH($A99,scenario_outcomes!$A:$A,0),MATCH(F$1,scenario_outcomes!$1:$1,0))</f>
        <v>49.720742376906202</v>
      </c>
      <c r="G99" t="s">
        <v>912</v>
      </c>
    </row>
    <row r="100" spans="1:7">
      <c r="A100" t="s">
        <v>1946</v>
      </c>
      <c r="B100" s="7">
        <f>INDEX(scenario_outcomes!$A$1:$G$360,MATCH($A100,scenario_outcomes!$A:$A,0),MATCH(B$1,scenario_outcomes!$1:$1,0))</f>
        <v>12.07569</v>
      </c>
      <c r="C100" s="7">
        <f>INDEX(scenario_outcomes!$A$1:$G$360,MATCH($A100,scenario_outcomes!$A:$A,0),MATCH(C$1,scenario_outcomes!$1:$1,0))</f>
        <v>14.979723594514301</v>
      </c>
      <c r="D100" s="7">
        <f>INDEX(scenario_outcomes!$A$1:$G$360,MATCH($A100,scenario_outcomes!$A:$A,0),MATCH(D$1,scenario_outcomes!$1:$1,0))</f>
        <v>16.859389625621301</v>
      </c>
      <c r="E100" s="7">
        <f>INDEX(scenario_outcomes!$A$1:$G$360,MATCH($A100,scenario_outcomes!$A:$A,0),MATCH(E$1,scenario_outcomes!$1:$1,0))</f>
        <v>19.9670607013202</v>
      </c>
      <c r="F100" s="7">
        <f>INDEX(scenario_outcomes!$A$1:$G$360,MATCH($A100,scenario_outcomes!$A:$A,0),MATCH(F$1,scenario_outcomes!$1:$1,0))</f>
        <v>17.680308657993901</v>
      </c>
      <c r="G100" t="s">
        <v>912</v>
      </c>
    </row>
    <row r="101" spans="1:7">
      <c r="A101" t="s">
        <v>1947</v>
      </c>
      <c r="B101" s="7">
        <f>INDEX(scenario_outcomes!$A$1:$G$360,MATCH($A101,scenario_outcomes!$A:$A,0),MATCH(B$1,scenario_outcomes!$1:$1,0))</f>
        <v>96.486419999999995</v>
      </c>
      <c r="C101" s="7">
        <f>INDEX(scenario_outcomes!$A$1:$G$360,MATCH($A101,scenario_outcomes!$A:$A,0),MATCH(C$1,scenario_outcomes!$1:$1,0))</f>
        <v>42.2296267943629</v>
      </c>
      <c r="D101" s="7">
        <f>INDEX(scenario_outcomes!$A$1:$G$360,MATCH($A101,scenario_outcomes!$A:$A,0),MATCH(D$1,scenario_outcomes!$1:$1,0))</f>
        <v>50.581247149213702</v>
      </c>
      <c r="E101" s="7">
        <f>INDEX(scenario_outcomes!$A$1:$G$360,MATCH($A101,scenario_outcomes!$A:$A,0),MATCH(E$1,scenario_outcomes!$1:$1,0))</f>
        <v>46.6097049717769</v>
      </c>
      <c r="F101" s="7">
        <f>INDEX(scenario_outcomes!$A$1:$G$360,MATCH($A101,scenario_outcomes!$A:$A,0),MATCH(F$1,scenario_outcomes!$1:$1,0))</f>
        <v>59.4170304171259</v>
      </c>
      <c r="G101" t="s">
        <v>912</v>
      </c>
    </row>
    <row r="102" spans="1:7">
      <c r="A102" t="s">
        <v>1948</v>
      </c>
      <c r="B102" s="7">
        <f>INDEX(scenario_outcomes!$A$1:$G$360,MATCH($A102,scenario_outcomes!$A:$A,0),MATCH(B$1,scenario_outcomes!$1:$1,0))</f>
        <v>0</v>
      </c>
      <c r="C102" s="7">
        <f>INDEX(scenario_outcomes!$A$1:$G$360,MATCH($A102,scenario_outcomes!$A:$A,0),MATCH(C$1,scenario_outcomes!$1:$1,0))</f>
        <v>0</v>
      </c>
      <c r="D102" s="7">
        <f>INDEX(scenario_outcomes!$A$1:$G$360,MATCH($A102,scenario_outcomes!$A:$A,0),MATCH(D$1,scenario_outcomes!$1:$1,0))</f>
        <v>0</v>
      </c>
      <c r="E102" s="7">
        <f>INDEX(scenario_outcomes!$A$1:$G$360,MATCH($A102,scenario_outcomes!$A:$A,0),MATCH(E$1,scenario_outcomes!$1:$1,0))</f>
        <v>0</v>
      </c>
      <c r="F102" s="7">
        <f>INDEX(scenario_outcomes!$A$1:$G$360,MATCH($A102,scenario_outcomes!$A:$A,0),MATCH(F$1,scenario_outcomes!$1:$1,0))</f>
        <v>0</v>
      </c>
      <c r="G102" t="s">
        <v>912</v>
      </c>
    </row>
    <row r="103" spans="1:7">
      <c r="A103" t="s">
        <v>1949</v>
      </c>
      <c r="B103" s="7">
        <f>INDEX(scenario_outcomes!$A$1:$G$360,MATCH($A103,scenario_outcomes!$A:$A,0),MATCH(B$1,scenario_outcomes!$1:$1,0))</f>
        <v>7.8233387499999898</v>
      </c>
      <c r="C103" s="7">
        <f>INDEX(scenario_outcomes!$A$1:$G$360,MATCH($A103,scenario_outcomes!$A:$A,0),MATCH(C$1,scenario_outcomes!$1:$1,0))</f>
        <v>11.1913472205324</v>
      </c>
      <c r="D103" s="7">
        <f>INDEX(scenario_outcomes!$A$1:$G$360,MATCH($A103,scenario_outcomes!$A:$A,0),MATCH(D$1,scenario_outcomes!$1:$1,0))</f>
        <v>10.3157879076663</v>
      </c>
      <c r="E103" s="7">
        <f>INDEX(scenario_outcomes!$A$1:$G$360,MATCH($A103,scenario_outcomes!$A:$A,0),MATCH(E$1,scenario_outcomes!$1:$1,0))</f>
        <v>8.1712582860045</v>
      </c>
      <c r="F103" s="7">
        <f>INDEX(scenario_outcomes!$A$1:$G$360,MATCH($A103,scenario_outcomes!$A:$A,0),MATCH(F$1,scenario_outcomes!$1:$1,0))</f>
        <v>7.7737464077294298</v>
      </c>
      <c r="G103" t="s">
        <v>912</v>
      </c>
    </row>
    <row r="104" spans="1:7">
      <c r="A104" t="s">
        <v>1950</v>
      </c>
      <c r="B104" s="7">
        <f>INDEX(scenario_outcomes!$A$1:$G$360,MATCH($A104,scenario_outcomes!$A:$A,0),MATCH(B$1,scenario_outcomes!$1:$1,0))</f>
        <v>670.53092999999899</v>
      </c>
      <c r="C104" s="7">
        <f>INDEX(scenario_outcomes!$A$1:$G$360,MATCH($A104,scenario_outcomes!$A:$A,0),MATCH(C$1,scenario_outcomes!$1:$1,0))</f>
        <v>725.49521972333298</v>
      </c>
      <c r="D104" s="7">
        <f>INDEX(scenario_outcomes!$A$1:$G$360,MATCH($A104,scenario_outcomes!$A:$A,0),MATCH(D$1,scenario_outcomes!$1:$1,0))</f>
        <v>635.68888087693995</v>
      </c>
      <c r="E104" s="7">
        <f>INDEX(scenario_outcomes!$A$1:$G$360,MATCH($A104,scenario_outcomes!$A:$A,0),MATCH(E$1,scenario_outcomes!$1:$1,0))</f>
        <v>577.101045338586</v>
      </c>
      <c r="F104" s="7">
        <f>INDEX(scenario_outcomes!$A$1:$G$360,MATCH($A104,scenario_outcomes!$A:$A,0),MATCH(F$1,scenario_outcomes!$1:$1,0))</f>
        <v>697.12088040824301</v>
      </c>
      <c r="G104" t="s">
        <v>912</v>
      </c>
    </row>
    <row r="105" spans="1:7">
      <c r="A105" t="s">
        <v>1951</v>
      </c>
      <c r="B105" s="7">
        <f>INDEX(scenario_outcomes!$A$1:$G$360,MATCH($A105,scenario_outcomes!$A:$A,0),MATCH(B$1,scenario_outcomes!$1:$1,0))</f>
        <v>1.56816</v>
      </c>
      <c r="C105" s="7">
        <f>INDEX(scenario_outcomes!$A$1:$G$360,MATCH($A105,scenario_outcomes!$A:$A,0),MATCH(C$1,scenario_outcomes!$1:$1,0))</f>
        <v>1.2517402924118299</v>
      </c>
      <c r="D105" s="7">
        <f>INDEX(scenario_outcomes!$A$1:$G$360,MATCH($A105,scenario_outcomes!$A:$A,0),MATCH(D$1,scenario_outcomes!$1:$1,0))</f>
        <v>1.2655213470536699</v>
      </c>
      <c r="E105" s="7">
        <f>INDEX(scenario_outcomes!$A$1:$G$360,MATCH($A105,scenario_outcomes!$A:$A,0),MATCH(E$1,scenario_outcomes!$1:$1,0))</f>
        <v>0</v>
      </c>
      <c r="F105" s="7">
        <f>INDEX(scenario_outcomes!$A$1:$G$360,MATCH($A105,scenario_outcomes!$A:$A,0),MATCH(F$1,scenario_outcomes!$1:$1,0))</f>
        <v>0</v>
      </c>
      <c r="G105" t="s">
        <v>912</v>
      </c>
    </row>
    <row r="106" spans="1:7">
      <c r="A106" t="s">
        <v>1952</v>
      </c>
      <c r="B106" s="7">
        <f>INDEX(scenario_outcomes!$A$1:$G$360,MATCH($A106,scenario_outcomes!$A:$A,0),MATCH(B$1,scenario_outcomes!$1:$1,0))</f>
        <v>418.91379000000001</v>
      </c>
      <c r="C106" s="7">
        <f>INDEX(scenario_outcomes!$A$1:$G$360,MATCH($A106,scenario_outcomes!$A:$A,0),MATCH(C$1,scenario_outcomes!$1:$1,0))</f>
        <v>369.30444769712398</v>
      </c>
      <c r="D106" s="7">
        <f>INDEX(scenario_outcomes!$A$1:$G$360,MATCH($A106,scenario_outcomes!$A:$A,0),MATCH(D$1,scenario_outcomes!$1:$1,0))</f>
        <v>405.30089086497202</v>
      </c>
      <c r="E106" s="7">
        <f>INDEX(scenario_outcomes!$A$1:$G$360,MATCH($A106,scenario_outcomes!$A:$A,0),MATCH(E$1,scenario_outcomes!$1:$1,0))</f>
        <v>394.77481716872001</v>
      </c>
      <c r="F106" s="7">
        <f>INDEX(scenario_outcomes!$A$1:$G$360,MATCH($A106,scenario_outcomes!$A:$A,0),MATCH(F$1,scenario_outcomes!$1:$1,0))</f>
        <v>390.39263465653102</v>
      </c>
      <c r="G106" t="s">
        <v>912</v>
      </c>
    </row>
    <row r="107" spans="1:7">
      <c r="A107" t="s">
        <v>1953</v>
      </c>
      <c r="B107" s="7">
        <f>INDEX(scenario_outcomes!$A$1:$G$360,MATCH($A107,scenario_outcomes!$A:$A,0),MATCH(B$1,scenario_outcomes!$1:$1,0))</f>
        <v>17.336789999999901</v>
      </c>
      <c r="C107" s="7">
        <f>INDEX(scenario_outcomes!$A$1:$G$360,MATCH($A107,scenario_outcomes!$A:$A,0),MATCH(C$1,scenario_outcomes!$1:$1,0))</f>
        <v>0</v>
      </c>
      <c r="D107" s="7">
        <f>INDEX(scenario_outcomes!$A$1:$G$360,MATCH($A107,scenario_outcomes!$A:$A,0),MATCH(D$1,scenario_outcomes!$1:$1,0))</f>
        <v>2.0340336767087699</v>
      </c>
      <c r="E107" s="7">
        <f>INDEX(scenario_outcomes!$A$1:$G$360,MATCH($A107,scenario_outcomes!$A:$A,0),MATCH(E$1,scenario_outcomes!$1:$1,0))</f>
        <v>1.8933784913474601</v>
      </c>
      <c r="F107" s="7">
        <f>INDEX(scenario_outcomes!$A$1:$G$360,MATCH($A107,scenario_outcomes!$A:$A,0),MATCH(F$1,scenario_outcomes!$1:$1,0))</f>
        <v>0</v>
      </c>
      <c r="G107" t="s">
        <v>912</v>
      </c>
    </row>
    <row r="108" spans="1:7">
      <c r="A108" t="s">
        <v>1954</v>
      </c>
      <c r="B108" s="7">
        <f>INDEX(scenario_outcomes!$A$1:$G$360,MATCH($A108,scenario_outcomes!$A:$A,0),MATCH(B$1,scenario_outcomes!$1:$1,0))</f>
        <v>4.1669999999999998</v>
      </c>
      <c r="C108" s="7">
        <f>INDEX(scenario_outcomes!$A$1:$G$360,MATCH($A108,scenario_outcomes!$A:$A,0),MATCH(C$1,scenario_outcomes!$1:$1,0))</f>
        <v>4.1669999999999998</v>
      </c>
      <c r="D108" s="7">
        <f>INDEX(scenario_outcomes!$A$1:$G$360,MATCH($A108,scenario_outcomes!$A:$A,0),MATCH(D$1,scenario_outcomes!$1:$1,0))</f>
        <v>4.1669999999999998</v>
      </c>
      <c r="E108" s="7">
        <f>INDEX(scenario_outcomes!$A$1:$G$360,MATCH($A108,scenario_outcomes!$A:$A,0),MATCH(E$1,scenario_outcomes!$1:$1,0))</f>
        <v>2.7170238599999998</v>
      </c>
      <c r="F108" s="7">
        <f>INDEX(scenario_outcomes!$A$1:$G$360,MATCH($A108,scenario_outcomes!$A:$A,0),MATCH(F$1,scenario_outcomes!$1:$1,0))</f>
        <v>2.7170238599999998</v>
      </c>
      <c r="G108" t="s">
        <v>912</v>
      </c>
    </row>
    <row r="109" spans="1:7">
      <c r="A109" t="s">
        <v>1955</v>
      </c>
      <c r="B109" s="7">
        <f>INDEX(scenario_outcomes!$A$1:$G$360,MATCH($A109,scenario_outcomes!$A:$A,0),MATCH(B$1,scenario_outcomes!$1:$1,0))</f>
        <v>6.6519899999999996</v>
      </c>
      <c r="C109" s="7">
        <f>INDEX(scenario_outcomes!$A$1:$G$360,MATCH($A109,scenario_outcomes!$A:$A,0),MATCH(C$1,scenario_outcomes!$1:$1,0))</f>
        <v>6.7863145241165101</v>
      </c>
      <c r="D109" s="7">
        <f>INDEX(scenario_outcomes!$A$1:$G$360,MATCH($A109,scenario_outcomes!$A:$A,0),MATCH(D$1,scenario_outcomes!$1:$1,0))</f>
        <v>5.4782413810513999</v>
      </c>
      <c r="E109" s="7">
        <f>INDEX(scenario_outcomes!$A$1:$G$360,MATCH($A109,scenario_outcomes!$A:$A,0),MATCH(E$1,scenario_outcomes!$1:$1,0))</f>
        <v>3.0980043434713198</v>
      </c>
      <c r="F109" s="7">
        <f>INDEX(scenario_outcomes!$A$1:$G$360,MATCH($A109,scenario_outcomes!$A:$A,0),MATCH(F$1,scenario_outcomes!$1:$1,0))</f>
        <v>3.1128992404246199</v>
      </c>
      <c r="G109" t="s">
        <v>912</v>
      </c>
    </row>
    <row r="110" spans="1:7">
      <c r="A110" t="s">
        <v>1956</v>
      </c>
      <c r="B110" s="7">
        <f>INDEX(scenario_outcomes!$A$1:$G$360,MATCH($A110,scenario_outcomes!$A:$A,0),MATCH(B$1,scenario_outcomes!$1:$1,0))</f>
        <v>0</v>
      </c>
      <c r="C110" s="7">
        <f>INDEX(scenario_outcomes!$A$1:$G$360,MATCH($A110,scenario_outcomes!$A:$A,0),MATCH(C$1,scenario_outcomes!$1:$1,0))</f>
        <v>0</v>
      </c>
      <c r="D110" s="7">
        <f>INDEX(scenario_outcomes!$A$1:$G$360,MATCH($A110,scenario_outcomes!$A:$A,0),MATCH(D$1,scenario_outcomes!$1:$1,0))</f>
        <v>0</v>
      </c>
      <c r="E110" s="7">
        <f>INDEX(scenario_outcomes!$A$1:$G$360,MATCH($A110,scenario_outcomes!$A:$A,0),MATCH(E$1,scenario_outcomes!$1:$1,0))</f>
        <v>0</v>
      </c>
      <c r="F110" s="7">
        <f>INDEX(scenario_outcomes!$A$1:$G$360,MATCH($A110,scenario_outcomes!$A:$A,0),MATCH(F$1,scenario_outcomes!$1:$1,0))</f>
        <v>0</v>
      </c>
      <c r="G110" t="s">
        <v>912</v>
      </c>
    </row>
    <row r="111" spans="1:7">
      <c r="A111" t="s">
        <v>1957</v>
      </c>
      <c r="B111" s="7">
        <f>INDEX(scenario_outcomes!$A$1:$G$360,MATCH($A111,scenario_outcomes!$A:$A,0),MATCH(B$1,scenario_outcomes!$1:$1,0))</f>
        <v>0.90983000000000003</v>
      </c>
      <c r="C111" s="7">
        <f>INDEX(scenario_outcomes!$A$1:$G$360,MATCH($A111,scenario_outcomes!$A:$A,0),MATCH(C$1,scenario_outcomes!$1:$1,0))</f>
        <v>1.0119826009284001</v>
      </c>
      <c r="D111" s="7">
        <f>INDEX(scenario_outcomes!$A$1:$G$360,MATCH($A111,scenario_outcomes!$A:$A,0),MATCH(D$1,scenario_outcomes!$1:$1,0))</f>
        <v>0.98808856729536898</v>
      </c>
      <c r="E111" s="7">
        <f>INDEX(scenario_outcomes!$A$1:$G$360,MATCH($A111,scenario_outcomes!$A:$A,0),MATCH(E$1,scenario_outcomes!$1:$1,0))</f>
        <v>0.59267205167647496</v>
      </c>
      <c r="F111" s="7">
        <f>INDEX(scenario_outcomes!$A$1:$G$360,MATCH($A111,scenario_outcomes!$A:$A,0),MATCH(F$1,scenario_outcomes!$1:$1,0))</f>
        <v>1.14594826045305</v>
      </c>
      <c r="G111" t="s">
        <v>912</v>
      </c>
    </row>
    <row r="112" spans="1:7">
      <c r="A112" t="s">
        <v>1958</v>
      </c>
      <c r="B112" s="7">
        <f>INDEX(scenario_outcomes!$A$1:$G$360,MATCH($A112,scenario_outcomes!$A:$A,0),MATCH(B$1,scenario_outcomes!$1:$1,0))</f>
        <v>0</v>
      </c>
      <c r="C112" s="7">
        <f>INDEX(scenario_outcomes!$A$1:$G$360,MATCH($A112,scenario_outcomes!$A:$A,0),MATCH(C$1,scenario_outcomes!$1:$1,0))</f>
        <v>0</v>
      </c>
      <c r="D112" s="7">
        <f>INDEX(scenario_outcomes!$A$1:$G$360,MATCH($A112,scenario_outcomes!$A:$A,0),MATCH(D$1,scenario_outcomes!$1:$1,0))</f>
        <v>0</v>
      </c>
      <c r="E112" s="7">
        <f>INDEX(scenario_outcomes!$A$1:$G$360,MATCH($A112,scenario_outcomes!$A:$A,0),MATCH(E$1,scenario_outcomes!$1:$1,0))</f>
        <v>0</v>
      </c>
      <c r="F112" s="7">
        <f>INDEX(scenario_outcomes!$A$1:$G$360,MATCH($A112,scenario_outcomes!$A:$A,0),MATCH(F$1,scenario_outcomes!$1:$1,0))</f>
        <v>0</v>
      </c>
      <c r="G112" t="s">
        <v>912</v>
      </c>
    </row>
    <row r="113" spans="1:7">
      <c r="A113" t="s">
        <v>1959</v>
      </c>
      <c r="B113" s="7">
        <f>INDEX(scenario_outcomes!$A$1:$G$360,MATCH($A113,scenario_outcomes!$A:$A,0),MATCH(B$1,scenario_outcomes!$1:$1,0))</f>
        <v>0</v>
      </c>
      <c r="C113" s="7">
        <f>INDEX(scenario_outcomes!$A$1:$G$360,MATCH($A113,scenario_outcomes!$A:$A,0),MATCH(C$1,scenario_outcomes!$1:$1,0))</f>
        <v>0</v>
      </c>
      <c r="D113" s="7">
        <f>INDEX(scenario_outcomes!$A$1:$G$360,MATCH($A113,scenario_outcomes!$A:$A,0),MATCH(D$1,scenario_outcomes!$1:$1,0))</f>
        <v>0</v>
      </c>
      <c r="E113" s="7">
        <f>INDEX(scenario_outcomes!$A$1:$G$360,MATCH($A113,scenario_outcomes!$A:$A,0),MATCH(E$1,scenario_outcomes!$1:$1,0))</f>
        <v>0</v>
      </c>
      <c r="F113" s="7">
        <f>INDEX(scenario_outcomes!$A$1:$G$360,MATCH($A113,scenario_outcomes!$A:$A,0),MATCH(F$1,scenario_outcomes!$1:$1,0))</f>
        <v>0</v>
      </c>
      <c r="G113" t="s">
        <v>912</v>
      </c>
    </row>
    <row r="114" spans="1:7">
      <c r="A114" t="s">
        <v>1960</v>
      </c>
      <c r="B114" s="7">
        <f>INDEX(scenario_outcomes!$A$1:$G$360,MATCH($A114,scenario_outcomes!$A:$A,0),MATCH(B$1,scenario_outcomes!$1:$1,0))</f>
        <v>0</v>
      </c>
      <c r="C114" s="7">
        <f>INDEX(scenario_outcomes!$A$1:$G$360,MATCH($A114,scenario_outcomes!$A:$A,0),MATCH(C$1,scenario_outcomes!$1:$1,0))</f>
        <v>0</v>
      </c>
      <c r="D114" s="7">
        <f>INDEX(scenario_outcomes!$A$1:$G$360,MATCH($A114,scenario_outcomes!$A:$A,0),MATCH(D$1,scenario_outcomes!$1:$1,0))</f>
        <v>0</v>
      </c>
      <c r="E114" s="7">
        <f>INDEX(scenario_outcomes!$A$1:$G$360,MATCH($A114,scenario_outcomes!$A:$A,0),MATCH(E$1,scenario_outcomes!$1:$1,0))</f>
        <v>0</v>
      </c>
      <c r="F114" s="7">
        <f>INDEX(scenario_outcomes!$A$1:$G$360,MATCH($A114,scenario_outcomes!$A:$A,0),MATCH(F$1,scenario_outcomes!$1:$1,0))</f>
        <v>0</v>
      </c>
      <c r="G114" t="s">
        <v>912</v>
      </c>
    </row>
    <row r="115" spans="1:7">
      <c r="A115" t="s">
        <v>1961</v>
      </c>
      <c r="B115" s="7">
        <f>INDEX(scenario_outcomes!$A$1:$G$360,MATCH($A115,scenario_outcomes!$A:$A,0),MATCH(B$1,scenario_outcomes!$1:$1,0))</f>
        <v>0.22696999999999901</v>
      </c>
      <c r="C115" s="7">
        <f>INDEX(scenario_outcomes!$A$1:$G$360,MATCH($A115,scenario_outcomes!$A:$A,0),MATCH(C$1,scenario_outcomes!$1:$1,0))</f>
        <v>0</v>
      </c>
      <c r="D115" s="7">
        <f>INDEX(scenario_outcomes!$A$1:$G$360,MATCH($A115,scenario_outcomes!$A:$A,0),MATCH(D$1,scenario_outcomes!$1:$1,0))</f>
        <v>0.40373283063458598</v>
      </c>
      <c r="E115" s="7">
        <f>INDEX(scenario_outcomes!$A$1:$G$360,MATCH($A115,scenario_outcomes!$A:$A,0),MATCH(E$1,scenario_outcomes!$1:$1,0))</f>
        <v>1.15448194574692</v>
      </c>
      <c r="F115" s="7">
        <f>INDEX(scenario_outcomes!$A$1:$G$360,MATCH($A115,scenario_outcomes!$A:$A,0),MATCH(F$1,scenario_outcomes!$1:$1,0))</f>
        <v>0.20245956326287901</v>
      </c>
      <c r="G115" t="s">
        <v>912</v>
      </c>
    </row>
    <row r="116" spans="1:7">
      <c r="A116" t="s">
        <v>1962</v>
      </c>
      <c r="B116" s="7">
        <f>INDEX(scenario_outcomes!$A$1:$G$360,MATCH($A116,scenario_outcomes!$A:$A,0),MATCH(B$1,scenario_outcomes!$1:$1,0))</f>
        <v>0</v>
      </c>
      <c r="C116" s="7">
        <f>INDEX(scenario_outcomes!$A$1:$G$360,MATCH($A116,scenario_outcomes!$A:$A,0),MATCH(C$1,scenario_outcomes!$1:$1,0))</f>
        <v>0</v>
      </c>
      <c r="D116" s="7">
        <f>INDEX(scenario_outcomes!$A$1:$G$360,MATCH($A116,scenario_outcomes!$A:$A,0),MATCH(D$1,scenario_outcomes!$1:$1,0))</f>
        <v>0</v>
      </c>
      <c r="E116" s="7">
        <f>INDEX(scenario_outcomes!$A$1:$G$360,MATCH($A116,scenario_outcomes!$A:$A,0),MATCH(E$1,scenario_outcomes!$1:$1,0))</f>
        <v>0</v>
      </c>
      <c r="F116" s="7">
        <f>INDEX(scenario_outcomes!$A$1:$G$360,MATCH($A116,scenario_outcomes!$A:$A,0),MATCH(F$1,scenario_outcomes!$1:$1,0))</f>
        <v>0</v>
      </c>
      <c r="G116" t="s">
        <v>912</v>
      </c>
    </row>
    <row r="117" spans="1:7">
      <c r="A117" t="s">
        <v>1963</v>
      </c>
      <c r="B117" s="7">
        <f>INDEX(scenario_outcomes!$A$1:$G$360,MATCH($A117,scenario_outcomes!$A:$A,0),MATCH(B$1,scenario_outcomes!$1:$1,0))</f>
        <v>0</v>
      </c>
      <c r="C117" s="7">
        <f>INDEX(scenario_outcomes!$A$1:$G$360,MATCH($A117,scenario_outcomes!$A:$A,0),MATCH(C$1,scenario_outcomes!$1:$1,0))</f>
        <v>0</v>
      </c>
      <c r="D117" s="7">
        <f>INDEX(scenario_outcomes!$A$1:$G$360,MATCH($A117,scenario_outcomes!$A:$A,0),MATCH(D$1,scenario_outcomes!$1:$1,0))</f>
        <v>0</v>
      </c>
      <c r="E117" s="7">
        <f>INDEX(scenario_outcomes!$A$1:$G$360,MATCH($A117,scenario_outcomes!$A:$A,0),MATCH(E$1,scenario_outcomes!$1:$1,0))</f>
        <v>0</v>
      </c>
      <c r="F117" s="7">
        <f>INDEX(scenario_outcomes!$A$1:$G$360,MATCH($A117,scenario_outcomes!$A:$A,0),MATCH(F$1,scenario_outcomes!$1:$1,0))</f>
        <v>0</v>
      </c>
      <c r="G117" t="s">
        <v>912</v>
      </c>
    </row>
    <row r="118" spans="1:7">
      <c r="A118" t="s">
        <v>1964</v>
      </c>
      <c r="B118" s="7">
        <f>INDEX(scenario_outcomes!$A$1:$G$360,MATCH($A118,scenario_outcomes!$A:$A,0),MATCH(B$1,scenario_outcomes!$1:$1,0))</f>
        <v>0</v>
      </c>
      <c r="C118" s="7">
        <f>INDEX(scenario_outcomes!$A$1:$G$360,MATCH($A118,scenario_outcomes!$A:$A,0),MATCH(C$1,scenario_outcomes!$1:$1,0))</f>
        <v>0</v>
      </c>
      <c r="D118" s="7">
        <f>INDEX(scenario_outcomes!$A$1:$G$360,MATCH($A118,scenario_outcomes!$A:$A,0),MATCH(D$1,scenario_outcomes!$1:$1,0))</f>
        <v>0</v>
      </c>
      <c r="E118" s="7">
        <f>INDEX(scenario_outcomes!$A$1:$G$360,MATCH($A118,scenario_outcomes!$A:$A,0),MATCH(E$1,scenario_outcomes!$1:$1,0))</f>
        <v>0</v>
      </c>
      <c r="F118" s="7">
        <f>INDEX(scenario_outcomes!$A$1:$G$360,MATCH($A118,scenario_outcomes!$A:$A,0),MATCH(F$1,scenario_outcomes!$1:$1,0))</f>
        <v>0</v>
      </c>
      <c r="G118" t="s">
        <v>912</v>
      </c>
    </row>
    <row r="119" spans="1:7">
      <c r="A119" t="s">
        <v>1965</v>
      </c>
      <c r="B119" s="7">
        <f>INDEX(scenario_outcomes!$A$1:$G$360,MATCH($A119,scenario_outcomes!$A:$A,0),MATCH(B$1,scenario_outcomes!$1:$1,0))</f>
        <v>2.4475199999999901</v>
      </c>
      <c r="C119" s="7">
        <f>INDEX(scenario_outcomes!$A$1:$G$360,MATCH($A119,scenario_outcomes!$A:$A,0),MATCH(C$1,scenario_outcomes!$1:$1,0))</f>
        <v>0</v>
      </c>
      <c r="D119" s="7">
        <f>INDEX(scenario_outcomes!$A$1:$G$360,MATCH($A119,scenario_outcomes!$A:$A,0),MATCH(D$1,scenario_outcomes!$1:$1,0))</f>
        <v>0</v>
      </c>
      <c r="E119" s="7">
        <f>INDEX(scenario_outcomes!$A$1:$G$360,MATCH($A119,scenario_outcomes!$A:$A,0),MATCH(E$1,scenario_outcomes!$1:$1,0))</f>
        <v>0</v>
      </c>
      <c r="F119" s="7">
        <f>INDEX(scenario_outcomes!$A$1:$G$360,MATCH($A119,scenario_outcomes!$A:$A,0),MATCH(F$1,scenario_outcomes!$1:$1,0))</f>
        <v>5.4094793926231599</v>
      </c>
      <c r="G119" t="s">
        <v>912</v>
      </c>
    </row>
    <row r="120" spans="1:7">
      <c r="A120" t="s">
        <v>1966</v>
      </c>
      <c r="B120" s="7">
        <f>INDEX(scenario_outcomes!$A$1:$G$360,MATCH($A120,scenario_outcomes!$A:$A,0),MATCH(B$1,scenario_outcomes!$1:$1,0))</f>
        <v>0</v>
      </c>
      <c r="C120" s="7">
        <f>INDEX(scenario_outcomes!$A$1:$G$360,MATCH($A120,scenario_outcomes!$A:$A,0),MATCH(C$1,scenario_outcomes!$1:$1,0))</f>
        <v>0</v>
      </c>
      <c r="D120" s="7">
        <f>INDEX(scenario_outcomes!$A$1:$G$360,MATCH($A120,scenario_outcomes!$A:$A,0),MATCH(D$1,scenario_outcomes!$1:$1,0))</f>
        <v>0</v>
      </c>
      <c r="E120" s="7">
        <f>INDEX(scenario_outcomes!$A$1:$G$360,MATCH($A120,scenario_outcomes!$A:$A,0),MATCH(E$1,scenario_outcomes!$1:$1,0))</f>
        <v>0</v>
      </c>
      <c r="F120" s="7">
        <f>INDEX(scenario_outcomes!$A$1:$G$360,MATCH($A120,scenario_outcomes!$A:$A,0),MATCH(F$1,scenario_outcomes!$1:$1,0))</f>
        <v>0</v>
      </c>
      <c r="G120" t="s">
        <v>912</v>
      </c>
    </row>
    <row r="121" spans="1:7">
      <c r="A121" t="s">
        <v>1967</v>
      </c>
      <c r="B121" s="7">
        <f>INDEX(scenario_outcomes!$A$1:$G$360,MATCH($A121,scenario_outcomes!$A:$A,0),MATCH(B$1,scenario_outcomes!$1:$1,0))</f>
        <v>0</v>
      </c>
      <c r="C121" s="7">
        <f>INDEX(scenario_outcomes!$A$1:$G$360,MATCH($A121,scenario_outcomes!$A:$A,0),MATCH(C$1,scenario_outcomes!$1:$1,0))</f>
        <v>0</v>
      </c>
      <c r="D121" s="7">
        <f>INDEX(scenario_outcomes!$A$1:$G$360,MATCH($A121,scenario_outcomes!$A:$A,0),MATCH(D$1,scenario_outcomes!$1:$1,0))</f>
        <v>0</v>
      </c>
      <c r="E121" s="7">
        <f>INDEX(scenario_outcomes!$A$1:$G$360,MATCH($A121,scenario_outcomes!$A:$A,0),MATCH(E$1,scenario_outcomes!$1:$1,0))</f>
        <v>0</v>
      </c>
      <c r="F121" s="7">
        <f>INDEX(scenario_outcomes!$A$1:$G$360,MATCH($A121,scenario_outcomes!$A:$A,0),MATCH(F$1,scenario_outcomes!$1:$1,0))</f>
        <v>0</v>
      </c>
      <c r="G121" t="s">
        <v>912</v>
      </c>
    </row>
    <row r="122" spans="1:7">
      <c r="A122" t="s">
        <v>1968</v>
      </c>
      <c r="B122" s="7">
        <f>INDEX(scenario_outcomes!$A$1:$G$360,MATCH($A122,scenario_outcomes!$A:$A,0),MATCH(B$1,scenario_outcomes!$1:$1,0))</f>
        <v>0</v>
      </c>
      <c r="C122" s="7">
        <f>INDEX(scenario_outcomes!$A$1:$G$360,MATCH($A122,scenario_outcomes!$A:$A,0),MATCH(C$1,scenario_outcomes!$1:$1,0))</f>
        <v>0</v>
      </c>
      <c r="D122" s="7">
        <f>INDEX(scenario_outcomes!$A$1:$G$360,MATCH($A122,scenario_outcomes!$A:$A,0),MATCH(D$1,scenario_outcomes!$1:$1,0))</f>
        <v>0</v>
      </c>
      <c r="E122" s="7">
        <f>INDEX(scenario_outcomes!$A$1:$G$360,MATCH($A122,scenario_outcomes!$A:$A,0),MATCH(E$1,scenario_outcomes!$1:$1,0))</f>
        <v>0</v>
      </c>
      <c r="F122" s="7">
        <f>INDEX(scenario_outcomes!$A$1:$G$360,MATCH($A122,scenario_outcomes!$A:$A,0),MATCH(F$1,scenario_outcomes!$1:$1,0))</f>
        <v>0</v>
      </c>
      <c r="G122" t="s">
        <v>912</v>
      </c>
    </row>
    <row r="123" spans="1:7">
      <c r="A123" t="s">
        <v>1969</v>
      </c>
      <c r="B123" s="7">
        <f>INDEX(scenario_outcomes!$A$1:$G$360,MATCH($A123,scenario_outcomes!$A:$A,0),MATCH(B$1,scenario_outcomes!$1:$1,0))</f>
        <v>0</v>
      </c>
      <c r="C123" s="7">
        <f>INDEX(scenario_outcomes!$A$1:$G$360,MATCH($A123,scenario_outcomes!$A:$A,0),MATCH(C$1,scenario_outcomes!$1:$1,0))</f>
        <v>0</v>
      </c>
      <c r="D123" s="7">
        <f>INDEX(scenario_outcomes!$A$1:$G$360,MATCH($A123,scenario_outcomes!$A:$A,0),MATCH(D$1,scenario_outcomes!$1:$1,0))</f>
        <v>0</v>
      </c>
      <c r="E123" s="7">
        <f>INDEX(scenario_outcomes!$A$1:$G$360,MATCH($A123,scenario_outcomes!$A:$A,0),MATCH(E$1,scenario_outcomes!$1:$1,0))</f>
        <v>0</v>
      </c>
      <c r="F123" s="7">
        <f>INDEX(scenario_outcomes!$A$1:$G$360,MATCH($A123,scenario_outcomes!$A:$A,0),MATCH(F$1,scenario_outcomes!$1:$1,0))</f>
        <v>0</v>
      </c>
      <c r="G123" t="s">
        <v>912</v>
      </c>
    </row>
    <row r="124" spans="1:7">
      <c r="A124" t="s">
        <v>1970</v>
      </c>
      <c r="B124" s="7">
        <f>INDEX(scenario_outcomes!$A$1:$G$360,MATCH($A124,scenario_outcomes!$A:$A,0),MATCH(B$1,scenario_outcomes!$1:$1,0))</f>
        <v>0</v>
      </c>
      <c r="C124" s="7">
        <f>INDEX(scenario_outcomes!$A$1:$G$360,MATCH($A124,scenario_outcomes!$A:$A,0),MATCH(C$1,scenario_outcomes!$1:$1,0))</f>
        <v>0</v>
      </c>
      <c r="D124" s="7">
        <f>INDEX(scenario_outcomes!$A$1:$G$360,MATCH($A124,scenario_outcomes!$A:$A,0),MATCH(D$1,scenario_outcomes!$1:$1,0))</f>
        <v>0</v>
      </c>
      <c r="E124" s="7">
        <f>INDEX(scenario_outcomes!$A$1:$G$360,MATCH($A124,scenario_outcomes!$A:$A,0),MATCH(E$1,scenario_outcomes!$1:$1,0))</f>
        <v>0</v>
      </c>
      <c r="F124" s="7">
        <f>INDEX(scenario_outcomes!$A$1:$G$360,MATCH($A124,scenario_outcomes!$A:$A,0),MATCH(F$1,scenario_outcomes!$1:$1,0))</f>
        <v>0</v>
      </c>
      <c r="G124" t="s">
        <v>912</v>
      </c>
    </row>
    <row r="125" spans="1:7">
      <c r="A125" t="s">
        <v>1971</v>
      </c>
      <c r="B125" s="7">
        <f>INDEX(scenario_outcomes!$A$1:$G$360,MATCH($A125,scenario_outcomes!$A:$A,0),MATCH(B$1,scenario_outcomes!$1:$1,0))</f>
        <v>0</v>
      </c>
      <c r="C125" s="7">
        <f>INDEX(scenario_outcomes!$A$1:$G$360,MATCH($A125,scenario_outcomes!$A:$A,0),MATCH(C$1,scenario_outcomes!$1:$1,0))</f>
        <v>3.0895695599999899</v>
      </c>
      <c r="D125" s="7">
        <f>INDEX(scenario_outcomes!$A$1:$G$360,MATCH($A125,scenario_outcomes!$A:$A,0),MATCH(D$1,scenario_outcomes!$1:$1,0))</f>
        <v>0</v>
      </c>
      <c r="E125" s="7">
        <f>INDEX(scenario_outcomes!$A$1:$G$360,MATCH($A125,scenario_outcomes!$A:$A,0),MATCH(E$1,scenario_outcomes!$1:$1,0))</f>
        <v>42.073396375651697</v>
      </c>
      <c r="F125" s="7">
        <f>INDEX(scenario_outcomes!$A$1:$G$360,MATCH($A125,scenario_outcomes!$A:$A,0),MATCH(F$1,scenario_outcomes!$1:$1,0))</f>
        <v>0</v>
      </c>
      <c r="G125" t="s">
        <v>912</v>
      </c>
    </row>
    <row r="126" spans="1:7">
      <c r="A126" t="s">
        <v>1972</v>
      </c>
      <c r="B126" s="7">
        <f>INDEX(scenario_outcomes!$A$1:$G$360,MATCH($A126,scenario_outcomes!$A:$A,0),MATCH(B$1,scenario_outcomes!$1:$1,0))</f>
        <v>0</v>
      </c>
      <c r="C126" s="7">
        <f>INDEX(scenario_outcomes!$A$1:$G$360,MATCH($A126,scenario_outcomes!$A:$A,0),MATCH(C$1,scenario_outcomes!$1:$1,0))</f>
        <v>0</v>
      </c>
      <c r="D126" s="7">
        <f>INDEX(scenario_outcomes!$A$1:$G$360,MATCH($A126,scenario_outcomes!$A:$A,0),MATCH(D$1,scenario_outcomes!$1:$1,0))</f>
        <v>0</v>
      </c>
      <c r="E126" s="7">
        <f>INDEX(scenario_outcomes!$A$1:$G$360,MATCH($A126,scenario_outcomes!$A:$A,0),MATCH(E$1,scenario_outcomes!$1:$1,0))</f>
        <v>0</v>
      </c>
      <c r="F126" s="7">
        <f>INDEX(scenario_outcomes!$A$1:$G$360,MATCH($A126,scenario_outcomes!$A:$A,0),MATCH(F$1,scenario_outcomes!$1:$1,0))</f>
        <v>0</v>
      </c>
      <c r="G126" t="s">
        <v>912</v>
      </c>
    </row>
    <row r="127" spans="1:7">
      <c r="A127" t="s">
        <v>1973</v>
      </c>
      <c r="B127" s="7">
        <f>INDEX(scenario_outcomes!$A$1:$G$360,MATCH($A127,scenario_outcomes!$A:$A,0),MATCH(B$1,scenario_outcomes!$1:$1,0))</f>
        <v>0</v>
      </c>
      <c r="C127" s="7">
        <f>INDEX(scenario_outcomes!$A$1:$G$360,MATCH($A127,scenario_outcomes!$A:$A,0),MATCH(C$1,scenario_outcomes!$1:$1,0))</f>
        <v>0</v>
      </c>
      <c r="D127" s="7">
        <f>INDEX(scenario_outcomes!$A$1:$G$360,MATCH($A127,scenario_outcomes!$A:$A,0),MATCH(D$1,scenario_outcomes!$1:$1,0))</f>
        <v>0.33320496400503902</v>
      </c>
      <c r="E127" s="7">
        <f>INDEX(scenario_outcomes!$A$1:$G$360,MATCH($A127,scenario_outcomes!$A:$A,0),MATCH(E$1,scenario_outcomes!$1:$1,0))</f>
        <v>0</v>
      </c>
      <c r="F127" s="7">
        <f>INDEX(scenario_outcomes!$A$1:$G$360,MATCH($A127,scenario_outcomes!$A:$A,0),MATCH(F$1,scenario_outcomes!$1:$1,0))</f>
        <v>0</v>
      </c>
      <c r="G127" t="s">
        <v>912</v>
      </c>
    </row>
    <row r="128" spans="1:7">
      <c r="A128" t="s">
        <v>1974</v>
      </c>
      <c r="B128" s="7">
        <f>INDEX(scenario_outcomes!$A$1:$G$360,MATCH($A128,scenario_outcomes!$A:$A,0),MATCH(B$1,scenario_outcomes!$1:$1,0))</f>
        <v>0</v>
      </c>
      <c r="C128" s="7">
        <f>INDEX(scenario_outcomes!$A$1:$G$360,MATCH($A128,scenario_outcomes!$A:$A,0),MATCH(C$1,scenario_outcomes!$1:$1,0))</f>
        <v>0</v>
      </c>
      <c r="D128" s="7">
        <f>INDEX(scenario_outcomes!$A$1:$G$360,MATCH($A128,scenario_outcomes!$A:$A,0),MATCH(D$1,scenario_outcomes!$1:$1,0))</f>
        <v>0</v>
      </c>
      <c r="E128" s="7">
        <f>INDEX(scenario_outcomes!$A$1:$G$360,MATCH($A128,scenario_outcomes!$A:$A,0),MATCH(E$1,scenario_outcomes!$1:$1,0))</f>
        <v>0</v>
      </c>
      <c r="F128" s="7">
        <f>INDEX(scenario_outcomes!$A$1:$G$360,MATCH($A128,scenario_outcomes!$A:$A,0),MATCH(F$1,scenario_outcomes!$1:$1,0))</f>
        <v>0</v>
      </c>
      <c r="G128" t="s">
        <v>912</v>
      </c>
    </row>
    <row r="129" spans="1:17">
      <c r="A129" t="s">
        <v>1975</v>
      </c>
      <c r="B129" s="7">
        <f>INDEX(scenario_outcomes!$A$1:$G$360,MATCH($A129,scenario_outcomes!$A:$A,0),MATCH(B$1,scenario_outcomes!$1:$1,0))</f>
        <v>0</v>
      </c>
      <c r="C129" s="7">
        <f>INDEX(scenario_outcomes!$A$1:$G$360,MATCH($A129,scenario_outcomes!$A:$A,0),MATCH(C$1,scenario_outcomes!$1:$1,0))</f>
        <v>0</v>
      </c>
      <c r="D129" s="7">
        <f>INDEX(scenario_outcomes!$A$1:$G$360,MATCH($A129,scenario_outcomes!$A:$A,0),MATCH(D$1,scenario_outcomes!$1:$1,0))</f>
        <v>0</v>
      </c>
      <c r="E129" s="7">
        <f>INDEX(scenario_outcomes!$A$1:$G$360,MATCH($A129,scenario_outcomes!$A:$A,0),MATCH(E$1,scenario_outcomes!$1:$1,0))</f>
        <v>0</v>
      </c>
      <c r="F129" s="7">
        <f>INDEX(scenario_outcomes!$A$1:$G$360,MATCH($A129,scenario_outcomes!$A:$A,0),MATCH(F$1,scenario_outcomes!$1:$1,0))</f>
        <v>0</v>
      </c>
      <c r="G129" t="s">
        <v>912</v>
      </c>
    </row>
    <row r="130" spans="1:17">
      <c r="A130" t="s">
        <v>1976</v>
      </c>
      <c r="B130" s="7">
        <f>INDEX(scenario_outcomes!$A$1:$G$360,MATCH($A130,scenario_outcomes!$A:$A,0),MATCH(B$1,scenario_outcomes!$1:$1,0))</f>
        <v>0</v>
      </c>
      <c r="C130" s="7">
        <f>INDEX(scenario_outcomes!$A$1:$G$360,MATCH($A130,scenario_outcomes!$A:$A,0),MATCH(C$1,scenario_outcomes!$1:$1,0))</f>
        <v>0</v>
      </c>
      <c r="D130" s="7">
        <f>INDEX(scenario_outcomes!$A$1:$G$360,MATCH($A130,scenario_outcomes!$A:$A,0),MATCH(D$1,scenario_outcomes!$1:$1,0))</f>
        <v>0</v>
      </c>
      <c r="E130" s="7">
        <f>INDEX(scenario_outcomes!$A$1:$G$360,MATCH($A130,scenario_outcomes!$A:$A,0),MATCH(E$1,scenario_outcomes!$1:$1,0))</f>
        <v>0</v>
      </c>
      <c r="F130" s="7">
        <f>INDEX(scenario_outcomes!$A$1:$G$360,MATCH($A130,scenario_outcomes!$A:$A,0),MATCH(F$1,scenario_outcomes!$1:$1,0))</f>
        <v>0</v>
      </c>
      <c r="G130" t="s">
        <v>912</v>
      </c>
    </row>
    <row r="131" spans="1:17">
      <c r="A131" t="s">
        <v>1977</v>
      </c>
      <c r="B131" s="7">
        <f>INDEX(scenario_outcomes!$A$1:$G$360,MATCH($A131,scenario_outcomes!$A:$A,0),MATCH(B$1,scenario_outcomes!$1:$1,0))</f>
        <v>0</v>
      </c>
      <c r="C131" s="7">
        <f>INDEX(scenario_outcomes!$A$1:$G$360,MATCH($A131,scenario_outcomes!$A:$A,0),MATCH(C$1,scenario_outcomes!$1:$1,0))</f>
        <v>0</v>
      </c>
      <c r="D131" s="7">
        <f>INDEX(scenario_outcomes!$A$1:$G$360,MATCH($A131,scenario_outcomes!$A:$A,0),MATCH(D$1,scenario_outcomes!$1:$1,0))</f>
        <v>0</v>
      </c>
      <c r="E131" s="7">
        <f>INDEX(scenario_outcomes!$A$1:$G$360,MATCH($A131,scenario_outcomes!$A:$A,0),MATCH(E$1,scenario_outcomes!$1:$1,0))</f>
        <v>0</v>
      </c>
      <c r="F131" s="7">
        <f>INDEX(scenario_outcomes!$A$1:$G$360,MATCH($A131,scenario_outcomes!$A:$A,0),MATCH(F$1,scenario_outcomes!$1:$1,0))</f>
        <v>0</v>
      </c>
      <c r="G131" t="s">
        <v>912</v>
      </c>
    </row>
    <row r="132" spans="1:17">
      <c r="A132" t="s">
        <v>1978</v>
      </c>
      <c r="B132" s="7">
        <f>INDEX(scenario_outcomes!$A$1:$G$360,MATCH($A132,scenario_outcomes!$A:$A,0),MATCH(B$1,scenario_outcomes!$1:$1,0))</f>
        <v>0</v>
      </c>
      <c r="C132" s="7">
        <f>INDEX(scenario_outcomes!$A$1:$G$360,MATCH($A132,scenario_outcomes!$A:$A,0),MATCH(C$1,scenario_outcomes!$1:$1,0))</f>
        <v>0</v>
      </c>
      <c r="D132" s="7">
        <f>INDEX(scenario_outcomes!$A$1:$G$360,MATCH($A132,scenario_outcomes!$A:$A,0),MATCH(D$1,scenario_outcomes!$1:$1,0))</f>
        <v>0</v>
      </c>
      <c r="E132" s="7">
        <f>INDEX(scenario_outcomes!$A$1:$G$360,MATCH($A132,scenario_outcomes!$A:$A,0),MATCH(E$1,scenario_outcomes!$1:$1,0))</f>
        <v>0</v>
      </c>
      <c r="F132" s="7">
        <f>INDEX(scenario_outcomes!$A$1:$G$360,MATCH($A132,scenario_outcomes!$A:$A,0),MATCH(F$1,scenario_outcomes!$1:$1,0))</f>
        <v>0</v>
      </c>
      <c r="G132" t="s">
        <v>912</v>
      </c>
    </row>
    <row r="133" spans="1:17">
      <c r="A133" t="s">
        <v>1979</v>
      </c>
      <c r="B133" s="7">
        <f>INDEX(scenario_outcomes!$A$1:$G$360,MATCH($A133,scenario_outcomes!$A:$A,0),MATCH(B$1,scenario_outcomes!$1:$1,0))</f>
        <v>17.945630000000001</v>
      </c>
      <c r="C133" s="7">
        <f>INDEX(scenario_outcomes!$A$1:$G$360,MATCH($A133,scenario_outcomes!$A:$A,0),MATCH(C$1,scenario_outcomes!$1:$1,0))</f>
        <v>17.945630000000001</v>
      </c>
      <c r="D133" s="7">
        <f>INDEX(scenario_outcomes!$A$1:$G$360,MATCH($A133,scenario_outcomes!$A:$A,0),MATCH(D$1,scenario_outcomes!$1:$1,0))</f>
        <v>17.945630000000001</v>
      </c>
      <c r="E133" s="7">
        <f>INDEX(scenario_outcomes!$A$1:$G$360,MATCH($A133,scenario_outcomes!$A:$A,0),MATCH(E$1,scenario_outcomes!$1:$1,0))</f>
        <v>12.56324702</v>
      </c>
      <c r="F133" s="7">
        <f>INDEX(scenario_outcomes!$A$1:$G$360,MATCH($A133,scenario_outcomes!$A:$A,0),MATCH(F$1,scenario_outcomes!$1:$1,0))</f>
        <v>12.56324702</v>
      </c>
      <c r="G133" t="s">
        <v>912</v>
      </c>
    </row>
    <row r="134" spans="1:17">
      <c r="A134" t="s">
        <v>1990</v>
      </c>
      <c r="B134" s="7">
        <f>INDEX(scenario_outcomes!$A$1:$G$360,MATCH($A134,scenario_outcomes!$A:$A,0),MATCH(B$1,scenario_outcomes!$1:$1,0))</f>
        <v>0</v>
      </c>
      <c r="C134" s="7">
        <f>INDEX(scenario_outcomes!$A$1:$G$360,MATCH($A134,scenario_outcomes!$A:$A,0),MATCH(C$1,scenario_outcomes!$1:$1,0))</f>
        <v>0</v>
      </c>
      <c r="D134" s="7">
        <f>INDEX(scenario_outcomes!$A$1:$G$360,MATCH($A134,scenario_outcomes!$A:$A,0),MATCH(D$1,scenario_outcomes!$1:$1,0))</f>
        <v>0</v>
      </c>
      <c r="E134" s="7">
        <f>INDEX(scenario_outcomes!$A$1:$G$360,MATCH($A134,scenario_outcomes!$A:$A,0),MATCH(E$1,scenario_outcomes!$1:$1,0))</f>
        <v>0</v>
      </c>
      <c r="F134" s="7">
        <f>INDEX(scenario_outcomes!$A$1:$G$360,MATCH($A134,scenario_outcomes!$A:$A,0),MATCH(F$1,scenario_outcomes!$1:$1,0))</f>
        <v>0</v>
      </c>
      <c r="G134" t="s">
        <v>912</v>
      </c>
    </row>
    <row r="135" spans="1:17">
      <c r="A135" t="s">
        <v>1981</v>
      </c>
      <c r="B135" s="7">
        <f>INDEX(scenario_outcomes!$A$1:$G$360,MATCH($A135,scenario_outcomes!$A:$A,0),MATCH(B$1,scenario_outcomes!$1:$1,0))</f>
        <v>9.3398183401546397</v>
      </c>
      <c r="C135" s="7">
        <f>INDEX(scenario_outcomes!$A$1:$G$360,MATCH($A135,scenario_outcomes!$A:$A,0),MATCH(C$1,scenario_outcomes!$1:$1,0))</f>
        <v>11.550881456807501</v>
      </c>
      <c r="D135" s="7">
        <f>INDEX(scenario_outcomes!$A$1:$G$360,MATCH($A135,scenario_outcomes!$A:$A,0),MATCH(D$1,scenario_outcomes!$1:$1,0))</f>
        <v>1.79820057572411</v>
      </c>
      <c r="E135" s="7">
        <f>INDEX(scenario_outcomes!$A$1:$G$360,MATCH($A135,scenario_outcomes!$A:$A,0),MATCH(E$1,scenario_outcomes!$1:$1,0))</f>
        <v>1.4618206385424399</v>
      </c>
      <c r="F135" s="7">
        <f>INDEX(scenario_outcomes!$A$1:$G$360,MATCH($A135,scenario_outcomes!$A:$A,0),MATCH(F$1,scenario_outcomes!$1:$1,0))</f>
        <v>28.2351945373461</v>
      </c>
      <c r="G135" t="s">
        <v>912</v>
      </c>
    </row>
    <row r="136" spans="1:17">
      <c r="A136" t="s">
        <v>1982</v>
      </c>
      <c r="B136" s="7">
        <f>INDEX(scenario_outcomes!$A$1:$G$360,MATCH($A136,scenario_outcomes!$A:$A,0),MATCH(B$1,scenario_outcomes!$1:$1,0))</f>
        <v>0</v>
      </c>
      <c r="C136" s="7">
        <f>INDEX(scenario_outcomes!$A$1:$G$360,MATCH($A136,scenario_outcomes!$A:$A,0),MATCH(C$1,scenario_outcomes!$1:$1,0))</f>
        <v>0</v>
      </c>
      <c r="D136" s="7">
        <f>INDEX(scenario_outcomes!$A$1:$G$360,MATCH($A136,scenario_outcomes!$A:$A,0),MATCH(D$1,scenario_outcomes!$1:$1,0))</f>
        <v>0</v>
      </c>
      <c r="E136" s="7">
        <f>INDEX(scenario_outcomes!$A$1:$G$360,MATCH($A136,scenario_outcomes!$A:$A,0),MATCH(E$1,scenario_outcomes!$1:$1,0))</f>
        <v>0</v>
      </c>
      <c r="F136" s="7">
        <f>INDEX(scenario_outcomes!$A$1:$G$360,MATCH($A136,scenario_outcomes!$A:$A,0),MATCH(F$1,scenario_outcomes!$1:$1,0))</f>
        <v>0</v>
      </c>
      <c r="G136" t="s">
        <v>912</v>
      </c>
      <c r="I136" s="116"/>
      <c r="J136" s="116"/>
      <c r="K136" s="116"/>
      <c r="L136" s="116"/>
      <c r="M136" s="116"/>
      <c r="N136" s="116"/>
      <c r="O136" s="116"/>
      <c r="P136" s="116"/>
      <c r="Q136" s="116"/>
    </row>
    <row r="137" spans="1:17">
      <c r="A137" t="s">
        <v>2111</v>
      </c>
      <c r="B137" s="7">
        <f>INDEX(scenario_outcomes!$A$1:$G$360,MATCH($A137,scenario_outcomes!$A:$A,0),MATCH(B$1,scenario_outcomes!$1:$1,0))</f>
        <v>0</v>
      </c>
      <c r="C137" s="7">
        <f>INDEX(scenario_outcomes!$A$1:$G$360,MATCH($A137,scenario_outcomes!$A:$A,0),MATCH(C$1,scenario_outcomes!$1:$1,0))</f>
        <v>0</v>
      </c>
      <c r="D137" s="7">
        <f>INDEX(scenario_outcomes!$A$1:$G$360,MATCH($A137,scenario_outcomes!$A:$A,0),MATCH(D$1,scenario_outcomes!$1:$1,0))</f>
        <v>0</v>
      </c>
      <c r="E137" s="7">
        <f>INDEX(scenario_outcomes!$A$1:$G$360,MATCH($A137,scenario_outcomes!$A:$A,0),MATCH(E$1,scenario_outcomes!$1:$1,0))</f>
        <v>0</v>
      </c>
      <c r="F137" s="7">
        <f>INDEX(scenario_outcomes!$A$1:$G$360,MATCH($A137,scenario_outcomes!$A:$A,0),MATCH(F$1,scenario_outcomes!$1:$1,0))</f>
        <v>0</v>
      </c>
      <c r="G137" t="s">
        <v>912</v>
      </c>
    </row>
    <row r="138" spans="1:17">
      <c r="A138" t="s">
        <v>2142</v>
      </c>
      <c r="B138" s="7">
        <f>INDEX(scenario_outcomes!$A$1:$G$360,MATCH($A138,scenario_outcomes!$A:$A,0),MATCH(B$1,scenario_outcomes!$1:$1,0))</f>
        <v>0</v>
      </c>
      <c r="C138" s="7">
        <f>INDEX(scenario_outcomes!$A$1:$G$360,MATCH($A138,scenario_outcomes!$A:$A,0),MATCH(C$1,scenario_outcomes!$1:$1,0))</f>
        <v>0</v>
      </c>
      <c r="D138" s="7">
        <f>INDEX(scenario_outcomes!$A$1:$G$360,MATCH($A138,scenario_outcomes!$A:$A,0),MATCH(D$1,scenario_outcomes!$1:$1,0))</f>
        <v>0</v>
      </c>
      <c r="E138" s="7">
        <f>INDEX(scenario_outcomes!$A$1:$G$360,MATCH($A138,scenario_outcomes!$A:$A,0),MATCH(E$1,scenario_outcomes!$1:$1,0))</f>
        <v>0</v>
      </c>
      <c r="F138" s="7">
        <f>INDEX(scenario_outcomes!$A$1:$G$360,MATCH($A138,scenario_outcomes!$A:$A,0),MATCH(F$1,scenario_outcomes!$1:$1,0))</f>
        <v>0</v>
      </c>
      <c r="G138" t="s">
        <v>912</v>
      </c>
    </row>
    <row r="139" spans="1:17">
      <c r="A139" t="s">
        <v>2171</v>
      </c>
      <c r="B139" s="7">
        <f>INDEX(scenario_outcomes!$A$1:$G$360,MATCH($A139,scenario_outcomes!$A:$A,0),MATCH(B$1,scenario_outcomes!$1:$1,0))</f>
        <v>0</v>
      </c>
      <c r="C139" s="7">
        <f>INDEX(scenario_outcomes!$A$1:$G$360,MATCH($A139,scenario_outcomes!$A:$A,0),MATCH(C$1,scenario_outcomes!$1:$1,0))</f>
        <v>0</v>
      </c>
      <c r="D139" s="7">
        <f>INDEX(scenario_outcomes!$A$1:$G$360,MATCH($A139,scenario_outcomes!$A:$A,0),MATCH(D$1,scenario_outcomes!$1:$1,0))</f>
        <v>0</v>
      </c>
      <c r="E139" s="7">
        <f>INDEX(scenario_outcomes!$A$1:$G$360,MATCH($A139,scenario_outcomes!$A:$A,0),MATCH(E$1,scenario_outcomes!$1:$1,0))</f>
        <v>0</v>
      </c>
      <c r="F139" s="7">
        <f>INDEX(scenario_outcomes!$A$1:$G$360,MATCH($A139,scenario_outcomes!$A:$A,0),MATCH(F$1,scenario_outcomes!$1:$1,0))</f>
        <v>0</v>
      </c>
      <c r="G139" t="s">
        <v>912</v>
      </c>
    </row>
    <row r="140" spans="1:17">
      <c r="A140" t="s">
        <v>2102</v>
      </c>
      <c r="B140" s="7">
        <f>INDEX(scenario_outcomes!$A$1:$G$360,MATCH($A140,scenario_outcomes!$A:$A,0),MATCH(B$1,scenario_outcomes!$1:$1,0))</f>
        <v>0</v>
      </c>
      <c r="C140" s="7">
        <f>INDEX(scenario_outcomes!$A$1:$G$360,MATCH($A140,scenario_outcomes!$A:$A,0),MATCH(C$1,scenario_outcomes!$1:$1,0))</f>
        <v>0</v>
      </c>
      <c r="D140" s="7">
        <f>INDEX(scenario_outcomes!$A$1:$G$360,MATCH($A140,scenario_outcomes!$A:$A,0),MATCH(D$1,scenario_outcomes!$1:$1,0))</f>
        <v>0</v>
      </c>
      <c r="E140" s="7">
        <f>INDEX(scenario_outcomes!$A$1:$G$360,MATCH($A140,scenario_outcomes!$A:$A,0),MATCH(E$1,scenario_outcomes!$1:$1,0))</f>
        <v>0</v>
      </c>
      <c r="F140" s="7">
        <f>INDEX(scenario_outcomes!$A$1:$G$360,MATCH($A140,scenario_outcomes!$A:$A,0),MATCH(F$1,scenario_outcomes!$1:$1,0))</f>
        <v>0</v>
      </c>
      <c r="G140" t="s">
        <v>912</v>
      </c>
    </row>
    <row r="141" spans="1:17">
      <c r="A141" t="s">
        <v>2112</v>
      </c>
      <c r="B141" s="7">
        <f>INDEX(scenario_outcomes!$A$1:$G$360,MATCH($A141,scenario_outcomes!$A:$A,0),MATCH(B$1,scenario_outcomes!$1:$1,0))</f>
        <v>0</v>
      </c>
      <c r="C141" s="7">
        <f>INDEX(scenario_outcomes!$A$1:$G$360,MATCH($A141,scenario_outcomes!$A:$A,0),MATCH(C$1,scenario_outcomes!$1:$1,0))</f>
        <v>0</v>
      </c>
      <c r="D141" s="7">
        <f>INDEX(scenario_outcomes!$A$1:$G$360,MATCH($A141,scenario_outcomes!$A:$A,0),MATCH(D$1,scenario_outcomes!$1:$1,0))</f>
        <v>0</v>
      </c>
      <c r="E141" s="7">
        <f>INDEX(scenario_outcomes!$A$1:$G$360,MATCH($A141,scenario_outcomes!$A:$A,0),MATCH(E$1,scenario_outcomes!$1:$1,0))</f>
        <v>0</v>
      </c>
      <c r="F141" s="7">
        <f>INDEX(scenario_outcomes!$A$1:$G$360,MATCH($A141,scenario_outcomes!$A:$A,0),MATCH(F$1,scenario_outcomes!$1:$1,0))</f>
        <v>0</v>
      </c>
      <c r="G141" t="s">
        <v>912</v>
      </c>
    </row>
    <row r="142" spans="1:17">
      <c r="A142" t="s">
        <v>2141</v>
      </c>
      <c r="B142" s="7">
        <f>INDEX(scenario_outcomes!$A$1:$G$360,MATCH($A142,scenario_outcomes!$A:$A,0),MATCH(B$1,scenario_outcomes!$1:$1,0))</f>
        <v>0</v>
      </c>
      <c r="C142" s="7">
        <f>INDEX(scenario_outcomes!$A$1:$G$360,MATCH($A142,scenario_outcomes!$A:$A,0),MATCH(C$1,scenario_outcomes!$1:$1,0))</f>
        <v>0</v>
      </c>
      <c r="D142" s="7">
        <f>INDEX(scenario_outcomes!$A$1:$G$360,MATCH($A142,scenario_outcomes!$A:$A,0),MATCH(D$1,scenario_outcomes!$1:$1,0))</f>
        <v>0</v>
      </c>
      <c r="E142" s="7">
        <f>INDEX(scenario_outcomes!$A$1:$G$360,MATCH($A142,scenario_outcomes!$A:$A,0),MATCH(E$1,scenario_outcomes!$1:$1,0))</f>
        <v>0</v>
      </c>
      <c r="F142" s="7">
        <f>INDEX(scenario_outcomes!$A$1:$G$360,MATCH($A142,scenario_outcomes!$A:$A,0),MATCH(F$1,scenario_outcomes!$1:$1,0))</f>
        <v>0</v>
      </c>
      <c r="G142" t="s">
        <v>912</v>
      </c>
    </row>
    <row r="143" spans="1:17">
      <c r="A143" t="s">
        <v>2143</v>
      </c>
      <c r="B143" s="7">
        <f>INDEX(scenario_outcomes!$A$1:$G$360,MATCH($A143,scenario_outcomes!$A:$A,0),MATCH(B$1,scenario_outcomes!$1:$1,0))</f>
        <v>0</v>
      </c>
      <c r="C143" s="7">
        <f>INDEX(scenario_outcomes!$A$1:$G$360,MATCH($A143,scenario_outcomes!$A:$A,0),MATCH(C$1,scenario_outcomes!$1:$1,0))</f>
        <v>0</v>
      </c>
      <c r="D143" s="7">
        <f>INDEX(scenario_outcomes!$A$1:$G$360,MATCH($A143,scenario_outcomes!$A:$A,0),MATCH(D$1,scenario_outcomes!$1:$1,0))</f>
        <v>0</v>
      </c>
      <c r="E143" s="7">
        <f>INDEX(scenario_outcomes!$A$1:$G$360,MATCH($A143,scenario_outcomes!$A:$A,0),MATCH(E$1,scenario_outcomes!$1:$1,0))</f>
        <v>0</v>
      </c>
      <c r="F143" s="7">
        <f>INDEX(scenario_outcomes!$A$1:$G$360,MATCH($A143,scenario_outcomes!$A:$A,0),MATCH(F$1,scenario_outcomes!$1:$1,0))</f>
        <v>0</v>
      </c>
      <c r="G143" t="s">
        <v>912</v>
      </c>
    </row>
    <row r="144" spans="1:17">
      <c r="A144" t="s">
        <v>2113</v>
      </c>
      <c r="B144" s="7">
        <f>INDEX(scenario_outcomes!$A$1:$G$360,MATCH($A144,scenario_outcomes!$A:$A,0),MATCH(B$1,scenario_outcomes!$1:$1,0))</f>
        <v>0</v>
      </c>
      <c r="C144" s="7">
        <f>INDEX(scenario_outcomes!$A$1:$G$360,MATCH($A144,scenario_outcomes!$A:$A,0),MATCH(C$1,scenario_outcomes!$1:$1,0))</f>
        <v>0</v>
      </c>
      <c r="D144" s="7">
        <f>INDEX(scenario_outcomes!$A$1:$G$360,MATCH($A144,scenario_outcomes!$A:$A,0),MATCH(D$1,scenario_outcomes!$1:$1,0))</f>
        <v>0</v>
      </c>
      <c r="E144" s="7">
        <f>INDEX(scenario_outcomes!$A$1:$G$360,MATCH($A144,scenario_outcomes!$A:$A,0),MATCH(E$1,scenario_outcomes!$1:$1,0))</f>
        <v>0</v>
      </c>
      <c r="F144" s="7">
        <f>INDEX(scenario_outcomes!$A$1:$G$360,MATCH($A144,scenario_outcomes!$A:$A,0),MATCH(F$1,scenario_outcomes!$1:$1,0))</f>
        <v>0</v>
      </c>
      <c r="G144" t="s">
        <v>912</v>
      </c>
    </row>
    <row r="145" spans="1:7">
      <c r="A145" t="s">
        <v>2114</v>
      </c>
      <c r="B145" s="7">
        <f>INDEX(scenario_outcomes!$A$1:$G$360,MATCH($A145,scenario_outcomes!$A:$A,0),MATCH(B$1,scenario_outcomes!$1:$1,0))</f>
        <v>0</v>
      </c>
      <c r="C145" s="7">
        <f>INDEX(scenario_outcomes!$A$1:$G$360,MATCH($A145,scenario_outcomes!$A:$A,0),MATCH(C$1,scenario_outcomes!$1:$1,0))</f>
        <v>0</v>
      </c>
      <c r="D145" s="7">
        <f>INDEX(scenario_outcomes!$A$1:$G$360,MATCH($A145,scenario_outcomes!$A:$A,0),MATCH(D$1,scenario_outcomes!$1:$1,0))</f>
        <v>0</v>
      </c>
      <c r="E145" s="7">
        <f>INDEX(scenario_outcomes!$A$1:$G$360,MATCH($A145,scenario_outcomes!$A:$A,0),MATCH(E$1,scenario_outcomes!$1:$1,0))</f>
        <v>0</v>
      </c>
      <c r="F145" s="7">
        <f>INDEX(scenario_outcomes!$A$1:$G$360,MATCH($A145,scenario_outcomes!$A:$A,0),MATCH(F$1,scenario_outcomes!$1:$1,0))</f>
        <v>0</v>
      </c>
      <c r="G145" t="s">
        <v>912</v>
      </c>
    </row>
    <row r="146" spans="1:7">
      <c r="A146" t="s">
        <v>2145</v>
      </c>
      <c r="B146" s="7">
        <f>INDEX(scenario_outcomes!$A$1:$G$360,MATCH($A146,scenario_outcomes!$A:$A,0),MATCH(B$1,scenario_outcomes!$1:$1,0))</f>
        <v>0</v>
      </c>
      <c r="C146" s="7">
        <f>INDEX(scenario_outcomes!$A$1:$G$360,MATCH($A146,scenario_outcomes!$A:$A,0),MATCH(C$1,scenario_outcomes!$1:$1,0))</f>
        <v>12.073409429028199</v>
      </c>
      <c r="D146" s="7">
        <f>INDEX(scenario_outcomes!$A$1:$G$360,MATCH($A146,scenario_outcomes!$A:$A,0),MATCH(D$1,scenario_outcomes!$1:$1,0))</f>
        <v>4.4205634430586498</v>
      </c>
      <c r="E146" s="7">
        <f>INDEX(scenario_outcomes!$A$1:$G$360,MATCH($A146,scenario_outcomes!$A:$A,0),MATCH(E$1,scenario_outcomes!$1:$1,0))</f>
        <v>1.4519163539120801</v>
      </c>
      <c r="F146" s="7">
        <f>INDEX(scenario_outcomes!$A$1:$G$360,MATCH($A146,scenario_outcomes!$A:$A,0),MATCH(F$1,scenario_outcomes!$1:$1,0))</f>
        <v>1.1146299839673099</v>
      </c>
      <c r="G146" t="s">
        <v>912</v>
      </c>
    </row>
    <row r="147" spans="1:7">
      <c r="A147" t="s">
        <v>2172</v>
      </c>
      <c r="B147" s="7">
        <f>INDEX(scenario_outcomes!$A$1:$G$360,MATCH($A147,scenario_outcomes!$A:$A,0),MATCH(B$1,scenario_outcomes!$1:$1,0))</f>
        <v>0</v>
      </c>
      <c r="C147" s="7">
        <f>INDEX(scenario_outcomes!$A$1:$G$360,MATCH($A147,scenario_outcomes!$A:$A,0),MATCH(C$1,scenario_outcomes!$1:$1,0))</f>
        <v>0</v>
      </c>
      <c r="D147" s="7">
        <f>INDEX(scenario_outcomes!$A$1:$G$360,MATCH($A147,scenario_outcomes!$A:$A,0),MATCH(D$1,scenario_outcomes!$1:$1,0))</f>
        <v>0</v>
      </c>
      <c r="E147" s="7">
        <f>INDEX(scenario_outcomes!$A$1:$G$360,MATCH($A147,scenario_outcomes!$A:$A,0),MATCH(E$1,scenario_outcomes!$1:$1,0))</f>
        <v>0</v>
      </c>
      <c r="F147" s="7">
        <f>INDEX(scenario_outcomes!$A$1:$G$360,MATCH($A147,scenario_outcomes!$A:$A,0),MATCH(F$1,scenario_outcomes!$1:$1,0))</f>
        <v>0</v>
      </c>
      <c r="G147" t="s">
        <v>912</v>
      </c>
    </row>
    <row r="148" spans="1:7">
      <c r="A148" t="s">
        <v>2103</v>
      </c>
      <c r="B148" s="7">
        <f>INDEX(scenario_outcomes!$A$1:$G$360,MATCH($A148,scenario_outcomes!$A:$A,0),MATCH(B$1,scenario_outcomes!$1:$1,0))</f>
        <v>0</v>
      </c>
      <c r="C148" s="7">
        <f>INDEX(scenario_outcomes!$A$1:$G$360,MATCH($A148,scenario_outcomes!$A:$A,0),MATCH(C$1,scenario_outcomes!$1:$1,0))</f>
        <v>0</v>
      </c>
      <c r="D148" s="7">
        <f>INDEX(scenario_outcomes!$A$1:$G$360,MATCH($A148,scenario_outcomes!$A:$A,0),MATCH(D$1,scenario_outcomes!$1:$1,0))</f>
        <v>0</v>
      </c>
      <c r="E148" s="7">
        <f>INDEX(scenario_outcomes!$A$1:$G$360,MATCH($A148,scenario_outcomes!$A:$A,0),MATCH(E$1,scenario_outcomes!$1:$1,0))</f>
        <v>0</v>
      </c>
      <c r="F148" s="7">
        <f>INDEX(scenario_outcomes!$A$1:$G$360,MATCH($A148,scenario_outcomes!$A:$A,0),MATCH(F$1,scenario_outcomes!$1:$1,0))</f>
        <v>0</v>
      </c>
      <c r="G148" t="s">
        <v>912</v>
      </c>
    </row>
    <row r="149" spans="1:7">
      <c r="A149" t="s">
        <v>2115</v>
      </c>
      <c r="B149" s="7">
        <f>INDEX(scenario_outcomes!$A$1:$G$360,MATCH($A149,scenario_outcomes!$A:$A,0),MATCH(B$1,scenario_outcomes!$1:$1,0))</f>
        <v>0</v>
      </c>
      <c r="C149" s="7">
        <f>INDEX(scenario_outcomes!$A$1:$G$360,MATCH($A149,scenario_outcomes!$A:$A,0),MATCH(C$1,scenario_outcomes!$1:$1,0))</f>
        <v>14.933526622567101</v>
      </c>
      <c r="D149" s="7">
        <f>INDEX(scenario_outcomes!$A$1:$G$360,MATCH($A149,scenario_outcomes!$A:$A,0),MATCH(D$1,scenario_outcomes!$1:$1,0))</f>
        <v>9.0497460686436497</v>
      </c>
      <c r="E149" s="7">
        <f>INDEX(scenario_outcomes!$A$1:$G$360,MATCH($A149,scenario_outcomes!$A:$A,0),MATCH(E$1,scenario_outcomes!$1:$1,0))</f>
        <v>0</v>
      </c>
      <c r="F149" s="7">
        <f>INDEX(scenario_outcomes!$A$1:$G$360,MATCH($A149,scenario_outcomes!$A:$A,0),MATCH(F$1,scenario_outcomes!$1:$1,0))</f>
        <v>0</v>
      </c>
      <c r="G149" t="s">
        <v>912</v>
      </c>
    </row>
    <row r="150" spans="1:7">
      <c r="A150" t="s">
        <v>2144</v>
      </c>
      <c r="B150" s="7">
        <f>INDEX(scenario_outcomes!$A$1:$G$360,MATCH($A150,scenario_outcomes!$A:$A,0),MATCH(B$1,scenario_outcomes!$1:$1,0))</f>
        <v>5.38047444870916</v>
      </c>
      <c r="C150" s="7">
        <f>INDEX(scenario_outcomes!$A$1:$G$360,MATCH($A150,scenario_outcomes!$A:$A,0),MATCH(C$1,scenario_outcomes!$1:$1,0))</f>
        <v>15.268536200335401</v>
      </c>
      <c r="D150" s="7">
        <f>INDEX(scenario_outcomes!$A$1:$G$360,MATCH($A150,scenario_outcomes!$A:$A,0),MATCH(D$1,scenario_outcomes!$1:$1,0))</f>
        <v>11.266435132763901</v>
      </c>
      <c r="E150" s="7">
        <f>INDEX(scenario_outcomes!$A$1:$G$360,MATCH($A150,scenario_outcomes!$A:$A,0),MATCH(E$1,scenario_outcomes!$1:$1,0))</f>
        <v>1.2414849631549201</v>
      </c>
      <c r="F150" s="7">
        <f>INDEX(scenario_outcomes!$A$1:$G$360,MATCH($A150,scenario_outcomes!$A:$A,0),MATCH(F$1,scenario_outcomes!$1:$1,0))</f>
        <v>0</v>
      </c>
      <c r="G150" t="s">
        <v>912</v>
      </c>
    </row>
    <row r="151" spans="1:7">
      <c r="A151" t="s">
        <v>2146</v>
      </c>
      <c r="B151" s="7">
        <f>INDEX(scenario_outcomes!$A$1:$G$360,MATCH($A151,scenario_outcomes!$A:$A,0),MATCH(B$1,scenario_outcomes!$1:$1,0))</f>
        <v>0</v>
      </c>
      <c r="C151" s="7">
        <f>INDEX(scenario_outcomes!$A$1:$G$360,MATCH($A151,scenario_outcomes!$A:$A,0),MATCH(C$1,scenario_outcomes!$1:$1,0))</f>
        <v>3.0610724787243502</v>
      </c>
      <c r="D151" s="7">
        <f>INDEX(scenario_outcomes!$A$1:$G$360,MATCH($A151,scenario_outcomes!$A:$A,0),MATCH(D$1,scenario_outcomes!$1:$1,0))</f>
        <v>1.51146753556617</v>
      </c>
      <c r="E151" s="7">
        <f>INDEX(scenario_outcomes!$A$1:$G$360,MATCH($A151,scenario_outcomes!$A:$A,0),MATCH(E$1,scenario_outcomes!$1:$1,0))</f>
        <v>3.08942385456317</v>
      </c>
      <c r="F151" s="7">
        <f>INDEX(scenario_outcomes!$A$1:$G$360,MATCH($A151,scenario_outcomes!$A:$A,0),MATCH(F$1,scenario_outcomes!$1:$1,0))</f>
        <v>2.2236676020664201</v>
      </c>
      <c r="G151" t="s">
        <v>912</v>
      </c>
    </row>
    <row r="152" spans="1:7">
      <c r="A152" t="s">
        <v>2116</v>
      </c>
      <c r="B152" s="7">
        <f>INDEX(scenario_outcomes!$A$1:$G$360,MATCH($A152,scenario_outcomes!$A:$A,0),MATCH(B$1,scenario_outcomes!$1:$1,0))</f>
        <v>0</v>
      </c>
      <c r="C152" s="7">
        <f>INDEX(scenario_outcomes!$A$1:$G$360,MATCH($A152,scenario_outcomes!$A:$A,0),MATCH(C$1,scenario_outcomes!$1:$1,0))</f>
        <v>0</v>
      </c>
      <c r="D152" s="7">
        <f>INDEX(scenario_outcomes!$A$1:$G$360,MATCH($A152,scenario_outcomes!$A:$A,0),MATCH(D$1,scenario_outcomes!$1:$1,0))</f>
        <v>0</v>
      </c>
      <c r="E152" s="7">
        <f>INDEX(scenario_outcomes!$A$1:$G$360,MATCH($A152,scenario_outcomes!$A:$A,0),MATCH(E$1,scenario_outcomes!$1:$1,0))</f>
        <v>0</v>
      </c>
      <c r="F152" s="7">
        <f>INDEX(scenario_outcomes!$A$1:$G$360,MATCH($A152,scenario_outcomes!$A:$A,0),MATCH(F$1,scenario_outcomes!$1:$1,0))</f>
        <v>0</v>
      </c>
      <c r="G152" t="s">
        <v>912</v>
      </c>
    </row>
    <row r="153" spans="1:7">
      <c r="A153" t="s">
        <v>2117</v>
      </c>
      <c r="B153" s="7">
        <f>INDEX(scenario_outcomes!$A$1:$G$360,MATCH($A153,scenario_outcomes!$A:$A,0),MATCH(B$1,scenario_outcomes!$1:$1,0))</f>
        <v>0</v>
      </c>
      <c r="C153" s="7">
        <f>INDEX(scenario_outcomes!$A$1:$G$360,MATCH($A153,scenario_outcomes!$A:$A,0),MATCH(C$1,scenario_outcomes!$1:$1,0))</f>
        <v>0</v>
      </c>
      <c r="D153" s="7">
        <f>INDEX(scenario_outcomes!$A$1:$G$360,MATCH($A153,scenario_outcomes!$A:$A,0),MATCH(D$1,scenario_outcomes!$1:$1,0))</f>
        <v>0</v>
      </c>
      <c r="E153" s="7">
        <f>INDEX(scenario_outcomes!$A$1:$G$360,MATCH($A153,scenario_outcomes!$A:$A,0),MATCH(E$1,scenario_outcomes!$1:$1,0))</f>
        <v>0</v>
      </c>
      <c r="F153" s="7">
        <f>INDEX(scenario_outcomes!$A$1:$G$360,MATCH($A153,scenario_outcomes!$A:$A,0),MATCH(F$1,scenario_outcomes!$1:$1,0))</f>
        <v>0</v>
      </c>
      <c r="G153" t="s">
        <v>912</v>
      </c>
    </row>
    <row r="154" spans="1:7">
      <c r="A154" t="s">
        <v>2148</v>
      </c>
      <c r="B154" s="7">
        <f>INDEX(scenario_outcomes!$A$1:$G$360,MATCH($A154,scenario_outcomes!$A:$A,0),MATCH(B$1,scenario_outcomes!$1:$1,0))</f>
        <v>0.96689999999999998</v>
      </c>
      <c r="C154" s="7">
        <f>INDEX(scenario_outcomes!$A$1:$G$360,MATCH($A154,scenario_outcomes!$A:$A,0),MATCH(C$1,scenario_outcomes!$1:$1,0))</f>
        <v>0.98424533388816804</v>
      </c>
      <c r="D154" s="7">
        <f>INDEX(scenario_outcomes!$A$1:$G$360,MATCH($A154,scenario_outcomes!$A:$A,0),MATCH(D$1,scenario_outcomes!$1:$1,0))</f>
        <v>1.0050524634693001</v>
      </c>
      <c r="E154" s="7">
        <f>INDEX(scenario_outcomes!$A$1:$G$360,MATCH($A154,scenario_outcomes!$A:$A,0),MATCH(E$1,scenario_outcomes!$1:$1,0))</f>
        <v>0.40653657909538499</v>
      </c>
      <c r="F154" s="7">
        <f>INDEX(scenario_outcomes!$A$1:$G$360,MATCH($A154,scenario_outcomes!$A:$A,0),MATCH(F$1,scenario_outcomes!$1:$1,0))</f>
        <v>0</v>
      </c>
      <c r="G154" t="s">
        <v>912</v>
      </c>
    </row>
    <row r="155" spans="1:7">
      <c r="A155" t="s">
        <v>2173</v>
      </c>
      <c r="B155" s="7">
        <f>INDEX(scenario_outcomes!$A$1:$G$360,MATCH($A155,scenario_outcomes!$A:$A,0),MATCH(B$1,scenario_outcomes!$1:$1,0))</f>
        <v>0</v>
      </c>
      <c r="C155" s="7">
        <f>INDEX(scenario_outcomes!$A$1:$G$360,MATCH($A155,scenario_outcomes!$A:$A,0),MATCH(C$1,scenario_outcomes!$1:$1,0))</f>
        <v>0</v>
      </c>
      <c r="D155" s="7">
        <f>INDEX(scenario_outcomes!$A$1:$G$360,MATCH($A155,scenario_outcomes!$A:$A,0),MATCH(D$1,scenario_outcomes!$1:$1,0))</f>
        <v>0</v>
      </c>
      <c r="E155" s="7">
        <f>INDEX(scenario_outcomes!$A$1:$G$360,MATCH($A155,scenario_outcomes!$A:$A,0),MATCH(E$1,scenario_outcomes!$1:$1,0))</f>
        <v>0</v>
      </c>
      <c r="F155" s="7">
        <f>INDEX(scenario_outcomes!$A$1:$G$360,MATCH($A155,scenario_outcomes!$A:$A,0),MATCH(F$1,scenario_outcomes!$1:$1,0))</f>
        <v>0</v>
      </c>
      <c r="G155" t="s">
        <v>912</v>
      </c>
    </row>
    <row r="156" spans="1:7">
      <c r="A156" t="s">
        <v>2104</v>
      </c>
      <c r="B156" s="7">
        <f>INDEX(scenario_outcomes!$A$1:$G$360,MATCH($A156,scenario_outcomes!$A:$A,0),MATCH(B$1,scenario_outcomes!$1:$1,0))</f>
        <v>33.212629999999997</v>
      </c>
      <c r="C156" s="7">
        <f>INDEX(scenario_outcomes!$A$1:$G$360,MATCH($A156,scenario_outcomes!$A:$A,0),MATCH(C$1,scenario_outcomes!$1:$1,0))</f>
        <v>36.764134446355897</v>
      </c>
      <c r="D156" s="7">
        <f>INDEX(scenario_outcomes!$A$1:$G$360,MATCH($A156,scenario_outcomes!$A:$A,0),MATCH(D$1,scenario_outcomes!$1:$1,0))</f>
        <v>33.212629999999997</v>
      </c>
      <c r="E156" s="7">
        <f>INDEX(scenario_outcomes!$A$1:$G$360,MATCH($A156,scenario_outcomes!$A:$A,0),MATCH(E$1,scenario_outcomes!$1:$1,0))</f>
        <v>27.099397942</v>
      </c>
      <c r="F156" s="7">
        <f>INDEX(scenario_outcomes!$A$1:$G$360,MATCH($A156,scenario_outcomes!$A:$A,0),MATCH(F$1,scenario_outcomes!$1:$1,0))</f>
        <v>22.1524028695911</v>
      </c>
      <c r="G156" t="s">
        <v>912</v>
      </c>
    </row>
    <row r="157" spans="1:7">
      <c r="A157" t="s">
        <v>2118</v>
      </c>
      <c r="B157" s="7">
        <f>INDEX(scenario_outcomes!$A$1:$G$360,MATCH($A157,scenario_outcomes!$A:$A,0),MATCH(B$1,scenario_outcomes!$1:$1,0))</f>
        <v>0</v>
      </c>
      <c r="C157" s="7">
        <f>INDEX(scenario_outcomes!$A$1:$G$360,MATCH($A157,scenario_outcomes!$A:$A,0),MATCH(C$1,scenario_outcomes!$1:$1,0))</f>
        <v>0</v>
      </c>
      <c r="D157" s="7">
        <f>INDEX(scenario_outcomes!$A$1:$G$360,MATCH($A157,scenario_outcomes!$A:$A,0),MATCH(D$1,scenario_outcomes!$1:$1,0))</f>
        <v>0</v>
      </c>
      <c r="E157" s="7">
        <f>INDEX(scenario_outcomes!$A$1:$G$360,MATCH($A157,scenario_outcomes!$A:$A,0),MATCH(E$1,scenario_outcomes!$1:$1,0))</f>
        <v>0</v>
      </c>
      <c r="F157" s="7">
        <f>INDEX(scenario_outcomes!$A$1:$G$360,MATCH($A157,scenario_outcomes!$A:$A,0),MATCH(F$1,scenario_outcomes!$1:$1,0))</f>
        <v>0</v>
      </c>
      <c r="G157" t="s">
        <v>912</v>
      </c>
    </row>
    <row r="158" spans="1:7">
      <c r="A158" t="s">
        <v>2147</v>
      </c>
      <c r="B158" s="7">
        <f>INDEX(scenario_outcomes!$A$1:$G$360,MATCH($A158,scenario_outcomes!$A:$A,0),MATCH(B$1,scenario_outcomes!$1:$1,0))</f>
        <v>2.0690199999999899</v>
      </c>
      <c r="C158" s="7">
        <f>INDEX(scenario_outcomes!$A$1:$G$360,MATCH($A158,scenario_outcomes!$A:$A,0),MATCH(C$1,scenario_outcomes!$1:$1,0))</f>
        <v>2.8780451410686401</v>
      </c>
      <c r="D158" s="7">
        <f>INDEX(scenario_outcomes!$A$1:$G$360,MATCH($A158,scenario_outcomes!$A:$A,0),MATCH(D$1,scenario_outcomes!$1:$1,0))</f>
        <v>0.90309867999999804</v>
      </c>
      <c r="E158" s="7">
        <f>INDEX(scenario_outcomes!$A$1:$G$360,MATCH($A158,scenario_outcomes!$A:$A,0),MATCH(E$1,scenario_outcomes!$1:$1,0))</f>
        <v>1.4457917442385499</v>
      </c>
      <c r="F158" s="7">
        <f>INDEX(scenario_outcomes!$A$1:$G$360,MATCH($A158,scenario_outcomes!$A:$A,0),MATCH(F$1,scenario_outcomes!$1:$1,0))</f>
        <v>1.0173944933999901</v>
      </c>
      <c r="G158" t="s">
        <v>912</v>
      </c>
    </row>
    <row r="159" spans="1:7">
      <c r="A159" t="s">
        <v>2149</v>
      </c>
      <c r="B159" s="7">
        <f>INDEX(scenario_outcomes!$A$1:$G$360,MATCH($A159,scenario_outcomes!$A:$A,0),MATCH(B$1,scenario_outcomes!$1:$1,0))</f>
        <v>0</v>
      </c>
      <c r="C159" s="7">
        <f>INDEX(scenario_outcomes!$A$1:$G$360,MATCH($A159,scenario_outcomes!$A:$A,0),MATCH(C$1,scenario_outcomes!$1:$1,0))</f>
        <v>0</v>
      </c>
      <c r="D159" s="7">
        <f>INDEX(scenario_outcomes!$A$1:$G$360,MATCH($A159,scenario_outcomes!$A:$A,0),MATCH(D$1,scenario_outcomes!$1:$1,0))</f>
        <v>0</v>
      </c>
      <c r="E159" s="7">
        <f>INDEX(scenario_outcomes!$A$1:$G$360,MATCH($A159,scenario_outcomes!$A:$A,0),MATCH(E$1,scenario_outcomes!$1:$1,0))</f>
        <v>0</v>
      </c>
      <c r="F159" s="7">
        <f>INDEX(scenario_outcomes!$A$1:$G$360,MATCH($A159,scenario_outcomes!$A:$A,0),MATCH(F$1,scenario_outcomes!$1:$1,0))</f>
        <v>0</v>
      </c>
      <c r="G159" t="s">
        <v>912</v>
      </c>
    </row>
    <row r="160" spans="1:7">
      <c r="A160" t="s">
        <v>2119</v>
      </c>
      <c r="B160" s="7">
        <f>INDEX(scenario_outcomes!$A$1:$G$360,MATCH($A160,scenario_outcomes!$A:$A,0),MATCH(B$1,scenario_outcomes!$1:$1,0))</f>
        <v>0</v>
      </c>
      <c r="C160" s="7">
        <f>INDEX(scenario_outcomes!$A$1:$G$360,MATCH($A160,scenario_outcomes!$A:$A,0),MATCH(C$1,scenario_outcomes!$1:$1,0))</f>
        <v>0</v>
      </c>
      <c r="D160" s="7">
        <f>INDEX(scenario_outcomes!$A$1:$G$360,MATCH($A160,scenario_outcomes!$A:$A,0),MATCH(D$1,scenario_outcomes!$1:$1,0))</f>
        <v>0</v>
      </c>
      <c r="E160" s="7">
        <f>INDEX(scenario_outcomes!$A$1:$G$360,MATCH($A160,scenario_outcomes!$A:$A,0),MATCH(E$1,scenario_outcomes!$1:$1,0))</f>
        <v>0</v>
      </c>
      <c r="F160" s="7">
        <f>INDEX(scenario_outcomes!$A$1:$G$360,MATCH($A160,scenario_outcomes!$A:$A,0),MATCH(F$1,scenario_outcomes!$1:$1,0))</f>
        <v>0</v>
      </c>
      <c r="G160" t="s">
        <v>912</v>
      </c>
    </row>
    <row r="161" spans="1:7">
      <c r="A161" t="s">
        <v>2120</v>
      </c>
      <c r="B161" s="7">
        <f>INDEX(scenario_outcomes!$A$1:$G$360,MATCH($A161,scenario_outcomes!$A:$A,0),MATCH(B$1,scenario_outcomes!$1:$1,0))</f>
        <v>2.7</v>
      </c>
      <c r="C161" s="7">
        <f>INDEX(scenario_outcomes!$A$1:$G$360,MATCH($A161,scenario_outcomes!$A:$A,0),MATCH(C$1,scenario_outcomes!$1:$1,0))</f>
        <v>2.6904916275063</v>
      </c>
      <c r="D161" s="7">
        <f>INDEX(scenario_outcomes!$A$1:$G$360,MATCH($A161,scenario_outcomes!$A:$A,0),MATCH(D$1,scenario_outcomes!$1:$1,0))</f>
        <v>2.7</v>
      </c>
      <c r="E161" s="7">
        <f>INDEX(scenario_outcomes!$A$1:$G$360,MATCH($A161,scenario_outcomes!$A:$A,0),MATCH(E$1,scenario_outcomes!$1:$1,0))</f>
        <v>3.1349999999999998</v>
      </c>
      <c r="F161" s="7">
        <f>INDEX(scenario_outcomes!$A$1:$G$360,MATCH($A161,scenario_outcomes!$A:$A,0),MATCH(F$1,scenario_outcomes!$1:$1,0))</f>
        <v>6.26448714319194</v>
      </c>
      <c r="G161" t="s">
        <v>912</v>
      </c>
    </row>
    <row r="162" spans="1:7">
      <c r="A162" t="s">
        <v>2151</v>
      </c>
      <c r="B162" s="7">
        <f>INDEX(scenario_outcomes!$A$1:$G$360,MATCH($A162,scenario_outcomes!$A:$A,0),MATCH(B$1,scenario_outcomes!$1:$1,0))</f>
        <v>23.209779999999999</v>
      </c>
      <c r="C162" s="7">
        <f>INDEX(scenario_outcomes!$A$1:$G$360,MATCH($A162,scenario_outcomes!$A:$A,0),MATCH(C$1,scenario_outcomes!$1:$1,0))</f>
        <v>40.253165374826096</v>
      </c>
      <c r="D162" s="7">
        <f>INDEX(scenario_outcomes!$A$1:$G$360,MATCH($A162,scenario_outcomes!$A:$A,0),MATCH(D$1,scenario_outcomes!$1:$1,0))</f>
        <v>23.3242383069989</v>
      </c>
      <c r="E162" s="7">
        <f>INDEX(scenario_outcomes!$A$1:$G$360,MATCH($A162,scenario_outcomes!$A:$A,0),MATCH(E$1,scenario_outcomes!$1:$1,0))</f>
        <v>28.3687243856279</v>
      </c>
      <c r="F162" s="7">
        <f>INDEX(scenario_outcomes!$A$1:$G$360,MATCH($A162,scenario_outcomes!$A:$A,0),MATCH(F$1,scenario_outcomes!$1:$1,0))</f>
        <v>28.029752110566299</v>
      </c>
      <c r="G162" t="s">
        <v>912</v>
      </c>
    </row>
    <row r="163" spans="1:7">
      <c r="A163" t="s">
        <v>2174</v>
      </c>
      <c r="B163" s="7">
        <f>INDEX(scenario_outcomes!$A$1:$G$360,MATCH($A163,scenario_outcomes!$A:$A,0),MATCH(B$1,scenario_outcomes!$1:$1,0))</f>
        <v>23.499999999999901</v>
      </c>
      <c r="C163" s="7">
        <f>INDEX(scenario_outcomes!$A$1:$G$360,MATCH($A163,scenario_outcomes!$A:$A,0),MATCH(C$1,scenario_outcomes!$1:$1,0))</f>
        <v>23.499999999999901</v>
      </c>
      <c r="D163" s="7">
        <f>INDEX(scenario_outcomes!$A$1:$G$360,MATCH($A163,scenario_outcomes!$A:$A,0),MATCH(D$1,scenario_outcomes!$1:$1,0))</f>
        <v>23.499999999999901</v>
      </c>
      <c r="E163" s="7">
        <f>INDEX(scenario_outcomes!$A$1:$G$360,MATCH($A163,scenario_outcomes!$A:$A,0),MATCH(E$1,scenario_outcomes!$1:$1,0))</f>
        <v>18.460566748800002</v>
      </c>
      <c r="F163" s="7">
        <f>INDEX(scenario_outcomes!$A$1:$G$360,MATCH($A163,scenario_outcomes!$A:$A,0),MATCH(F$1,scenario_outcomes!$1:$1,0))</f>
        <v>18.466845670766698</v>
      </c>
      <c r="G163" t="s">
        <v>912</v>
      </c>
    </row>
    <row r="164" spans="1:7">
      <c r="A164" t="s">
        <v>2105</v>
      </c>
      <c r="B164" s="7">
        <f>INDEX(scenario_outcomes!$A$1:$G$360,MATCH($A164,scenario_outcomes!$A:$A,0),MATCH(B$1,scenario_outcomes!$1:$1,0))</f>
        <v>17.106680000000001</v>
      </c>
      <c r="C164" s="7">
        <f>INDEX(scenario_outcomes!$A$1:$G$360,MATCH($A164,scenario_outcomes!$A:$A,0),MATCH(C$1,scenario_outcomes!$1:$1,0))</f>
        <v>17.561430758689099</v>
      </c>
      <c r="D164" s="7">
        <f>INDEX(scenario_outcomes!$A$1:$G$360,MATCH($A164,scenario_outcomes!$A:$A,0),MATCH(D$1,scenario_outcomes!$1:$1,0))</f>
        <v>17.140081239196999</v>
      </c>
      <c r="E164" s="7">
        <f>INDEX(scenario_outcomes!$A$1:$G$360,MATCH($A164,scenario_outcomes!$A:$A,0),MATCH(E$1,scenario_outcomes!$1:$1,0))</f>
        <v>18.735921225808099</v>
      </c>
      <c r="F164" s="7">
        <f>INDEX(scenario_outcomes!$A$1:$G$360,MATCH($A164,scenario_outcomes!$A:$A,0),MATCH(F$1,scenario_outcomes!$1:$1,0))</f>
        <v>22.184504791332699</v>
      </c>
      <c r="G164" t="s">
        <v>912</v>
      </c>
    </row>
    <row r="165" spans="1:7">
      <c r="A165" t="s">
        <v>2121</v>
      </c>
      <c r="B165" s="7">
        <f>INDEX(scenario_outcomes!$A$1:$G$360,MATCH($A165,scenario_outcomes!$A:$A,0),MATCH(B$1,scenario_outcomes!$1:$1,0))</f>
        <v>42.36571</v>
      </c>
      <c r="C165" s="7">
        <f>INDEX(scenario_outcomes!$A$1:$G$360,MATCH($A165,scenario_outcomes!$A:$A,0),MATCH(C$1,scenario_outcomes!$1:$1,0))</f>
        <v>60.896788961313298</v>
      </c>
      <c r="D165" s="7">
        <f>INDEX(scenario_outcomes!$A$1:$G$360,MATCH($A165,scenario_outcomes!$A:$A,0),MATCH(D$1,scenario_outcomes!$1:$1,0))</f>
        <v>36.436982835809999</v>
      </c>
      <c r="E165" s="7">
        <f>INDEX(scenario_outcomes!$A$1:$G$360,MATCH($A165,scenario_outcomes!$A:$A,0),MATCH(E$1,scenario_outcomes!$1:$1,0))</f>
        <v>56.497606955228299</v>
      </c>
      <c r="F165" s="7">
        <f>INDEX(scenario_outcomes!$A$1:$G$360,MATCH($A165,scenario_outcomes!$A:$A,0),MATCH(F$1,scenario_outcomes!$1:$1,0))</f>
        <v>52.935975276283401</v>
      </c>
      <c r="G165" t="s">
        <v>912</v>
      </c>
    </row>
    <row r="166" spans="1:7">
      <c r="A166" t="s">
        <v>2150</v>
      </c>
      <c r="B166" s="7">
        <f>INDEX(scenario_outcomes!$A$1:$G$360,MATCH($A166,scenario_outcomes!$A:$A,0),MATCH(B$1,scenario_outcomes!$1:$1,0))</f>
        <v>37.7275899999999</v>
      </c>
      <c r="C166" s="7">
        <f>INDEX(scenario_outcomes!$A$1:$G$360,MATCH($A166,scenario_outcomes!$A:$A,0),MATCH(C$1,scenario_outcomes!$1:$1,0))</f>
        <v>57.942137375631901</v>
      </c>
      <c r="D166" s="7">
        <f>INDEX(scenario_outcomes!$A$1:$G$360,MATCH($A166,scenario_outcomes!$A:$A,0),MATCH(D$1,scenario_outcomes!$1:$1,0))</f>
        <v>32.006917990806599</v>
      </c>
      <c r="E166" s="7">
        <f>INDEX(scenario_outcomes!$A$1:$G$360,MATCH($A166,scenario_outcomes!$A:$A,0),MATCH(E$1,scenario_outcomes!$1:$1,0))</f>
        <v>30.623295757821399</v>
      </c>
      <c r="F166" s="7">
        <f>INDEX(scenario_outcomes!$A$1:$G$360,MATCH($A166,scenario_outcomes!$A:$A,0),MATCH(F$1,scenario_outcomes!$1:$1,0))</f>
        <v>33.554937681580498</v>
      </c>
      <c r="G166" t="s">
        <v>912</v>
      </c>
    </row>
    <row r="167" spans="1:7">
      <c r="A167" t="s">
        <v>2152</v>
      </c>
      <c r="B167" s="7">
        <f>INDEX(scenario_outcomes!$A$1:$G$360,MATCH($A167,scenario_outcomes!$A:$A,0),MATCH(B$1,scenario_outcomes!$1:$1,0))</f>
        <v>8.6991699999999899</v>
      </c>
      <c r="C167" s="7">
        <f>INDEX(scenario_outcomes!$A$1:$G$360,MATCH($A167,scenario_outcomes!$A:$A,0),MATCH(C$1,scenario_outcomes!$1:$1,0))</f>
        <v>12.871899245174699</v>
      </c>
      <c r="D167" s="7">
        <f>INDEX(scenario_outcomes!$A$1:$G$360,MATCH($A167,scenario_outcomes!$A:$A,0),MATCH(D$1,scenario_outcomes!$1:$1,0))</f>
        <v>8.7420696858434503</v>
      </c>
      <c r="E167" s="7">
        <f>INDEX(scenario_outcomes!$A$1:$G$360,MATCH($A167,scenario_outcomes!$A:$A,0),MATCH(E$1,scenario_outcomes!$1:$1,0))</f>
        <v>8.6957164685892607</v>
      </c>
      <c r="F167" s="7">
        <f>INDEX(scenario_outcomes!$A$1:$G$360,MATCH($A167,scenario_outcomes!$A:$A,0),MATCH(F$1,scenario_outcomes!$1:$1,0))</f>
        <v>8.8814675961666492</v>
      </c>
      <c r="G167" t="s">
        <v>912</v>
      </c>
    </row>
    <row r="168" spans="1:7">
      <c r="A168" t="s">
        <v>2122</v>
      </c>
      <c r="B168" s="7">
        <f>INDEX(scenario_outcomes!$A$1:$G$360,MATCH($A168,scenario_outcomes!$A:$A,0),MATCH(B$1,scenario_outcomes!$1:$1,0))</f>
        <v>9.3076799999999995</v>
      </c>
      <c r="C168" s="7">
        <f>INDEX(scenario_outcomes!$A$1:$G$360,MATCH($A168,scenario_outcomes!$A:$A,0),MATCH(C$1,scenario_outcomes!$1:$1,0))</f>
        <v>8.2372967999999993</v>
      </c>
      <c r="D168" s="7">
        <f>INDEX(scenario_outcomes!$A$1:$G$360,MATCH($A168,scenario_outcomes!$A:$A,0),MATCH(D$1,scenario_outcomes!$1:$1,0))</f>
        <v>7.4926823999999996</v>
      </c>
      <c r="E168" s="7">
        <f>INDEX(scenario_outcomes!$A$1:$G$360,MATCH($A168,scenario_outcomes!$A:$A,0),MATCH(E$1,scenario_outcomes!$1:$1,0))</f>
        <v>8.4644513024999704</v>
      </c>
      <c r="F168" s="7">
        <f>INDEX(scenario_outcomes!$A$1:$G$360,MATCH($A168,scenario_outcomes!$A:$A,0),MATCH(F$1,scenario_outcomes!$1:$1,0))</f>
        <v>8.5990004441750507</v>
      </c>
      <c r="G168" t="s">
        <v>912</v>
      </c>
    </row>
    <row r="169" spans="1:7">
      <c r="A169" t="s">
        <v>2123</v>
      </c>
      <c r="B169" s="7">
        <f>INDEX(scenario_outcomes!$A$1:$G$360,MATCH($A169,scenario_outcomes!$A:$A,0),MATCH(B$1,scenario_outcomes!$1:$1,0))</f>
        <v>0</v>
      </c>
      <c r="C169" s="7">
        <f>INDEX(scenario_outcomes!$A$1:$G$360,MATCH($A169,scenario_outcomes!$A:$A,0),MATCH(C$1,scenario_outcomes!$1:$1,0))</f>
        <v>0</v>
      </c>
      <c r="D169" s="7">
        <f>INDEX(scenario_outcomes!$A$1:$G$360,MATCH($A169,scenario_outcomes!$A:$A,0),MATCH(D$1,scenario_outcomes!$1:$1,0))</f>
        <v>0</v>
      </c>
      <c r="E169" s="7">
        <f>INDEX(scenario_outcomes!$A$1:$G$360,MATCH($A169,scenario_outcomes!$A:$A,0),MATCH(E$1,scenario_outcomes!$1:$1,0))</f>
        <v>0</v>
      </c>
      <c r="F169" s="7">
        <f>INDEX(scenario_outcomes!$A$1:$G$360,MATCH($A169,scenario_outcomes!$A:$A,0),MATCH(F$1,scenario_outcomes!$1:$1,0))</f>
        <v>0</v>
      </c>
      <c r="G169" t="s">
        <v>912</v>
      </c>
    </row>
    <row r="170" spans="1:7">
      <c r="A170" t="s">
        <v>2154</v>
      </c>
      <c r="B170" s="7">
        <f>INDEX(scenario_outcomes!$A$1:$G$360,MATCH($A170,scenario_outcomes!$A:$A,0),MATCH(B$1,scenario_outcomes!$1:$1,0))</f>
        <v>0</v>
      </c>
      <c r="C170" s="7">
        <f>INDEX(scenario_outcomes!$A$1:$G$360,MATCH($A170,scenario_outcomes!$A:$A,0),MATCH(C$1,scenario_outcomes!$1:$1,0))</f>
        <v>0</v>
      </c>
      <c r="D170" s="7">
        <f>INDEX(scenario_outcomes!$A$1:$G$360,MATCH($A170,scenario_outcomes!$A:$A,0),MATCH(D$1,scenario_outcomes!$1:$1,0))</f>
        <v>0</v>
      </c>
      <c r="E170" s="7">
        <f>INDEX(scenario_outcomes!$A$1:$G$360,MATCH($A170,scenario_outcomes!$A:$A,0),MATCH(E$1,scenario_outcomes!$1:$1,0))</f>
        <v>0</v>
      </c>
      <c r="F170" s="7">
        <f>INDEX(scenario_outcomes!$A$1:$G$360,MATCH($A170,scenario_outcomes!$A:$A,0),MATCH(F$1,scenario_outcomes!$1:$1,0))</f>
        <v>0</v>
      </c>
      <c r="G170" t="s">
        <v>912</v>
      </c>
    </row>
    <row r="171" spans="1:7">
      <c r="A171" t="s">
        <v>2175</v>
      </c>
      <c r="B171" s="7">
        <f>INDEX(scenario_outcomes!$A$1:$G$360,MATCH($A171,scenario_outcomes!$A:$A,0),MATCH(B$1,scenario_outcomes!$1:$1,0))</f>
        <v>0</v>
      </c>
      <c r="C171" s="7">
        <f>INDEX(scenario_outcomes!$A$1:$G$360,MATCH($A171,scenario_outcomes!$A:$A,0),MATCH(C$1,scenario_outcomes!$1:$1,0))</f>
        <v>0</v>
      </c>
      <c r="D171" s="7">
        <f>INDEX(scenario_outcomes!$A$1:$G$360,MATCH($A171,scenario_outcomes!$A:$A,0),MATCH(D$1,scenario_outcomes!$1:$1,0))</f>
        <v>0</v>
      </c>
      <c r="E171" s="7">
        <f>INDEX(scenario_outcomes!$A$1:$G$360,MATCH($A171,scenario_outcomes!$A:$A,0),MATCH(E$1,scenario_outcomes!$1:$1,0))</f>
        <v>0</v>
      </c>
      <c r="F171" s="7">
        <f>INDEX(scenario_outcomes!$A$1:$G$360,MATCH($A171,scenario_outcomes!$A:$A,0),MATCH(F$1,scenario_outcomes!$1:$1,0))</f>
        <v>0</v>
      </c>
      <c r="G171" t="s">
        <v>912</v>
      </c>
    </row>
    <row r="172" spans="1:7">
      <c r="A172" t="s">
        <v>2106</v>
      </c>
      <c r="B172" s="7">
        <f>INDEX(scenario_outcomes!$A$1:$G$360,MATCH($A172,scenario_outcomes!$A:$A,0),MATCH(B$1,scenario_outcomes!$1:$1,0))</f>
        <v>0</v>
      </c>
      <c r="C172" s="7">
        <f>INDEX(scenario_outcomes!$A$1:$G$360,MATCH($A172,scenario_outcomes!$A:$A,0),MATCH(C$1,scenario_outcomes!$1:$1,0))</f>
        <v>0</v>
      </c>
      <c r="D172" s="7">
        <f>INDEX(scenario_outcomes!$A$1:$G$360,MATCH($A172,scenario_outcomes!$A:$A,0),MATCH(D$1,scenario_outcomes!$1:$1,0))</f>
        <v>0</v>
      </c>
      <c r="E172" s="7">
        <f>INDEX(scenario_outcomes!$A$1:$G$360,MATCH($A172,scenario_outcomes!$A:$A,0),MATCH(E$1,scenario_outcomes!$1:$1,0))</f>
        <v>0</v>
      </c>
      <c r="F172" s="7">
        <f>INDEX(scenario_outcomes!$A$1:$G$360,MATCH($A172,scenario_outcomes!$A:$A,0),MATCH(F$1,scenario_outcomes!$1:$1,0))</f>
        <v>0</v>
      </c>
      <c r="G172" t="s">
        <v>912</v>
      </c>
    </row>
    <row r="173" spans="1:7">
      <c r="A173" t="s">
        <v>2124</v>
      </c>
      <c r="B173" s="7">
        <f>INDEX(scenario_outcomes!$A$1:$G$360,MATCH($A173,scenario_outcomes!$A:$A,0),MATCH(B$1,scenario_outcomes!$1:$1,0))</f>
        <v>0</v>
      </c>
      <c r="C173" s="7">
        <f>INDEX(scenario_outcomes!$A$1:$G$360,MATCH($A173,scenario_outcomes!$A:$A,0),MATCH(C$1,scenario_outcomes!$1:$1,0))</f>
        <v>0</v>
      </c>
      <c r="D173" s="7">
        <f>INDEX(scenario_outcomes!$A$1:$G$360,MATCH($A173,scenario_outcomes!$A:$A,0),MATCH(D$1,scenario_outcomes!$1:$1,0))</f>
        <v>0</v>
      </c>
      <c r="E173" s="7">
        <f>INDEX(scenario_outcomes!$A$1:$G$360,MATCH($A173,scenario_outcomes!$A:$A,0),MATCH(E$1,scenario_outcomes!$1:$1,0))</f>
        <v>0</v>
      </c>
      <c r="F173" s="7">
        <f>INDEX(scenario_outcomes!$A$1:$G$360,MATCH($A173,scenario_outcomes!$A:$A,0),MATCH(F$1,scenario_outcomes!$1:$1,0))</f>
        <v>0</v>
      </c>
      <c r="G173" t="s">
        <v>912</v>
      </c>
    </row>
    <row r="174" spans="1:7">
      <c r="A174" t="s">
        <v>2153</v>
      </c>
      <c r="B174" s="7">
        <f>INDEX(scenario_outcomes!$A$1:$G$360,MATCH($A174,scenario_outcomes!$A:$A,0),MATCH(B$1,scenario_outcomes!$1:$1,0))</f>
        <v>0</v>
      </c>
      <c r="C174" s="7">
        <f>INDEX(scenario_outcomes!$A$1:$G$360,MATCH($A174,scenario_outcomes!$A:$A,0),MATCH(C$1,scenario_outcomes!$1:$1,0))</f>
        <v>0</v>
      </c>
      <c r="D174" s="7">
        <f>INDEX(scenario_outcomes!$A$1:$G$360,MATCH($A174,scenario_outcomes!$A:$A,0),MATCH(D$1,scenario_outcomes!$1:$1,0))</f>
        <v>0</v>
      </c>
      <c r="E174" s="7">
        <f>INDEX(scenario_outcomes!$A$1:$G$360,MATCH($A174,scenario_outcomes!$A:$A,0),MATCH(E$1,scenario_outcomes!$1:$1,0))</f>
        <v>0</v>
      </c>
      <c r="F174" s="7">
        <f>INDEX(scenario_outcomes!$A$1:$G$360,MATCH($A174,scenario_outcomes!$A:$A,0),MATCH(F$1,scenario_outcomes!$1:$1,0))</f>
        <v>0</v>
      </c>
      <c r="G174" t="s">
        <v>912</v>
      </c>
    </row>
    <row r="175" spans="1:7">
      <c r="A175" t="s">
        <v>2155</v>
      </c>
      <c r="B175" s="7">
        <f>INDEX(scenario_outcomes!$A$1:$G$360,MATCH($A175,scenario_outcomes!$A:$A,0),MATCH(B$1,scenario_outcomes!$1:$1,0))</f>
        <v>0</v>
      </c>
      <c r="C175" s="7">
        <f>INDEX(scenario_outcomes!$A$1:$G$360,MATCH($A175,scenario_outcomes!$A:$A,0),MATCH(C$1,scenario_outcomes!$1:$1,0))</f>
        <v>0</v>
      </c>
      <c r="D175" s="7">
        <f>INDEX(scenario_outcomes!$A$1:$G$360,MATCH($A175,scenario_outcomes!$A:$A,0),MATCH(D$1,scenario_outcomes!$1:$1,0))</f>
        <v>0</v>
      </c>
      <c r="E175" s="7">
        <f>INDEX(scenario_outcomes!$A$1:$G$360,MATCH($A175,scenario_outcomes!$A:$A,0),MATCH(E$1,scenario_outcomes!$1:$1,0))</f>
        <v>0</v>
      </c>
      <c r="F175" s="7">
        <f>INDEX(scenario_outcomes!$A$1:$G$360,MATCH($A175,scenario_outcomes!$A:$A,0),MATCH(F$1,scenario_outcomes!$1:$1,0))</f>
        <v>0</v>
      </c>
      <c r="G175" t="s">
        <v>912</v>
      </c>
    </row>
    <row r="176" spans="1:7">
      <c r="A176" t="s">
        <v>2125</v>
      </c>
      <c r="B176" s="7">
        <f>INDEX(scenario_outcomes!$A$1:$G$360,MATCH($A176,scenario_outcomes!$A:$A,0),MATCH(B$1,scenario_outcomes!$1:$1,0))</f>
        <v>0</v>
      </c>
      <c r="C176" s="7">
        <f>INDEX(scenario_outcomes!$A$1:$G$360,MATCH($A176,scenario_outcomes!$A:$A,0),MATCH(C$1,scenario_outcomes!$1:$1,0))</f>
        <v>0</v>
      </c>
      <c r="D176" s="7">
        <f>INDEX(scenario_outcomes!$A$1:$G$360,MATCH($A176,scenario_outcomes!$A:$A,0),MATCH(D$1,scenario_outcomes!$1:$1,0))</f>
        <v>0</v>
      </c>
      <c r="E176" s="7">
        <f>INDEX(scenario_outcomes!$A$1:$G$360,MATCH($A176,scenario_outcomes!$A:$A,0),MATCH(E$1,scenario_outcomes!$1:$1,0))</f>
        <v>0</v>
      </c>
      <c r="F176" s="7">
        <f>INDEX(scenario_outcomes!$A$1:$G$360,MATCH($A176,scenario_outcomes!$A:$A,0),MATCH(F$1,scenario_outcomes!$1:$1,0))</f>
        <v>0</v>
      </c>
      <c r="G176" t="s">
        <v>912</v>
      </c>
    </row>
    <row r="177" spans="1:7">
      <c r="A177" t="s">
        <v>2126</v>
      </c>
      <c r="B177" s="7">
        <f>INDEX(scenario_outcomes!$A$1:$G$360,MATCH($A177,scenario_outcomes!$A:$A,0),MATCH(B$1,scenario_outcomes!$1:$1,0))</f>
        <v>0</v>
      </c>
      <c r="C177" s="7">
        <f>INDEX(scenario_outcomes!$A$1:$G$360,MATCH($A177,scenario_outcomes!$A:$A,0),MATCH(C$1,scenario_outcomes!$1:$1,0))</f>
        <v>0</v>
      </c>
      <c r="D177" s="7">
        <f>INDEX(scenario_outcomes!$A$1:$G$360,MATCH($A177,scenario_outcomes!$A:$A,0),MATCH(D$1,scenario_outcomes!$1:$1,0))</f>
        <v>0</v>
      </c>
      <c r="E177" s="7">
        <f>INDEX(scenario_outcomes!$A$1:$G$360,MATCH($A177,scenario_outcomes!$A:$A,0),MATCH(E$1,scenario_outcomes!$1:$1,0))</f>
        <v>0.48406500158779903</v>
      </c>
      <c r="F177" s="7">
        <f>INDEX(scenario_outcomes!$A$1:$G$360,MATCH($A177,scenario_outcomes!$A:$A,0),MATCH(F$1,scenario_outcomes!$1:$1,0))</f>
        <v>1.26616</v>
      </c>
      <c r="G177" t="s">
        <v>912</v>
      </c>
    </row>
    <row r="178" spans="1:7">
      <c r="A178" t="s">
        <v>2157</v>
      </c>
      <c r="B178" s="7">
        <f>INDEX(scenario_outcomes!$A$1:$G$360,MATCH($A178,scenario_outcomes!$A:$A,0),MATCH(B$1,scenario_outcomes!$1:$1,0))</f>
        <v>6.0728299999999802</v>
      </c>
      <c r="C178" s="7">
        <f>INDEX(scenario_outcomes!$A$1:$G$360,MATCH($A178,scenario_outcomes!$A:$A,0),MATCH(C$1,scenario_outcomes!$1:$1,0))</f>
        <v>2.4146818858056398</v>
      </c>
      <c r="D178" s="7">
        <f>INDEX(scenario_outcomes!$A$1:$G$360,MATCH($A178,scenario_outcomes!$A:$A,0),MATCH(D$1,scenario_outcomes!$1:$1,0))</f>
        <v>2.76285215191165</v>
      </c>
      <c r="E178" s="7">
        <f>INDEX(scenario_outcomes!$A$1:$G$360,MATCH($A178,scenario_outcomes!$A:$A,0),MATCH(E$1,scenario_outcomes!$1:$1,0))</f>
        <v>6.73689188215209</v>
      </c>
      <c r="F178" s="7">
        <f>INDEX(scenario_outcomes!$A$1:$G$360,MATCH($A178,scenario_outcomes!$A:$A,0),MATCH(F$1,scenario_outcomes!$1:$1,0))</f>
        <v>5.3502239230430897</v>
      </c>
      <c r="G178" t="s">
        <v>912</v>
      </c>
    </row>
    <row r="179" spans="1:7">
      <c r="A179" t="s">
        <v>2176</v>
      </c>
      <c r="B179" s="7">
        <f>INDEX(scenario_outcomes!$A$1:$G$360,MATCH($A179,scenario_outcomes!$A:$A,0),MATCH(B$1,scenario_outcomes!$1:$1,0))</f>
        <v>0</v>
      </c>
      <c r="C179" s="7">
        <f>INDEX(scenario_outcomes!$A$1:$G$360,MATCH($A179,scenario_outcomes!$A:$A,0),MATCH(C$1,scenario_outcomes!$1:$1,0))</f>
        <v>0</v>
      </c>
      <c r="D179" s="7">
        <f>INDEX(scenario_outcomes!$A$1:$G$360,MATCH($A179,scenario_outcomes!$A:$A,0),MATCH(D$1,scenario_outcomes!$1:$1,0))</f>
        <v>0</v>
      </c>
      <c r="E179" s="7">
        <f>INDEX(scenario_outcomes!$A$1:$G$360,MATCH($A179,scenario_outcomes!$A:$A,0),MATCH(E$1,scenario_outcomes!$1:$1,0))</f>
        <v>0</v>
      </c>
      <c r="F179" s="7">
        <f>INDEX(scenario_outcomes!$A$1:$G$360,MATCH($A179,scenario_outcomes!$A:$A,0),MATCH(F$1,scenario_outcomes!$1:$1,0))</f>
        <v>0</v>
      </c>
      <c r="G179" t="s">
        <v>912</v>
      </c>
    </row>
    <row r="180" spans="1:7">
      <c r="A180" t="s">
        <v>2107</v>
      </c>
      <c r="B180" s="7">
        <f>INDEX(scenario_outcomes!$A$1:$G$360,MATCH($A180,scenario_outcomes!$A:$A,0),MATCH(B$1,scenario_outcomes!$1:$1,0))</f>
        <v>9.7970000000000196E-2</v>
      </c>
      <c r="C180" s="7">
        <f>INDEX(scenario_outcomes!$A$1:$G$360,MATCH($A180,scenario_outcomes!$A:$A,0),MATCH(C$1,scenario_outcomes!$1:$1,0))</f>
        <v>9.3819747363369094E-2</v>
      </c>
      <c r="D180" s="7">
        <f>INDEX(scenario_outcomes!$A$1:$G$360,MATCH($A180,scenario_outcomes!$A:$A,0),MATCH(D$1,scenario_outcomes!$1:$1,0))</f>
        <v>9.8823173116318594E-2</v>
      </c>
      <c r="E180" s="7">
        <f>INDEX(scenario_outcomes!$A$1:$G$360,MATCH($A180,scenario_outcomes!$A:$A,0),MATCH(E$1,scenario_outcomes!$1:$1,0))</f>
        <v>0.216920601319495</v>
      </c>
      <c r="F180" s="7">
        <f>INDEX(scenario_outcomes!$A$1:$G$360,MATCH($A180,scenario_outcomes!$A:$A,0),MATCH(F$1,scenario_outcomes!$1:$1,0))</f>
        <v>0.16400175149816401</v>
      </c>
      <c r="G180" t="s">
        <v>912</v>
      </c>
    </row>
    <row r="181" spans="1:7">
      <c r="A181" t="s">
        <v>2127</v>
      </c>
      <c r="B181" s="7">
        <f>INDEX(scenario_outcomes!$A$1:$G$360,MATCH($A181,scenario_outcomes!$A:$A,0),MATCH(B$1,scenario_outcomes!$1:$1,0))</f>
        <v>70.36148</v>
      </c>
      <c r="C181" s="7">
        <f>INDEX(scenario_outcomes!$A$1:$G$360,MATCH($A181,scenario_outcomes!$A:$A,0),MATCH(C$1,scenario_outcomes!$1:$1,0))</f>
        <v>22.162219219577899</v>
      </c>
      <c r="D181" s="7">
        <f>INDEX(scenario_outcomes!$A$1:$G$360,MATCH($A181,scenario_outcomes!$A:$A,0),MATCH(D$1,scenario_outcomes!$1:$1,0))</f>
        <v>35.394562401806297</v>
      </c>
      <c r="E181" s="7">
        <f>INDEX(scenario_outcomes!$A$1:$G$360,MATCH($A181,scenario_outcomes!$A:$A,0),MATCH(E$1,scenario_outcomes!$1:$1,0))</f>
        <v>33.467061353065603</v>
      </c>
      <c r="F181" s="7">
        <f>INDEX(scenario_outcomes!$A$1:$G$360,MATCH($A181,scenario_outcomes!$A:$A,0),MATCH(F$1,scenario_outcomes!$1:$1,0))</f>
        <v>36.452448215273499</v>
      </c>
      <c r="G181" t="s">
        <v>912</v>
      </c>
    </row>
    <row r="182" spans="1:7">
      <c r="A182" t="s">
        <v>2156</v>
      </c>
      <c r="B182" s="7">
        <f>INDEX(scenario_outcomes!$A$1:$G$360,MATCH($A182,scenario_outcomes!$A:$A,0),MATCH(B$1,scenario_outcomes!$1:$1,0))</f>
        <v>4.0991899999999903</v>
      </c>
      <c r="C182" s="7">
        <f>INDEX(scenario_outcomes!$A$1:$G$360,MATCH($A182,scenario_outcomes!$A:$A,0),MATCH(C$1,scenario_outcomes!$1:$1,0))</f>
        <v>1.30500309404576</v>
      </c>
      <c r="D182" s="7">
        <f>INDEX(scenario_outcomes!$A$1:$G$360,MATCH($A182,scenario_outcomes!$A:$A,0),MATCH(D$1,scenario_outcomes!$1:$1,0))</f>
        <v>0.25605534392645302</v>
      </c>
      <c r="E182" s="7">
        <f>INDEX(scenario_outcomes!$A$1:$G$360,MATCH($A182,scenario_outcomes!$A:$A,0),MATCH(E$1,scenario_outcomes!$1:$1,0))</f>
        <v>2.4829699263098401</v>
      </c>
      <c r="F182" s="7">
        <f>INDEX(scenario_outcomes!$A$1:$G$360,MATCH($A182,scenario_outcomes!$A:$A,0),MATCH(F$1,scenario_outcomes!$1:$1,0))</f>
        <v>7.1417603849309899</v>
      </c>
      <c r="G182" t="s">
        <v>912</v>
      </c>
    </row>
    <row r="183" spans="1:7">
      <c r="A183" t="s">
        <v>2158</v>
      </c>
      <c r="B183" s="7">
        <f>INDEX(scenario_outcomes!$A$1:$G$360,MATCH($A183,scenario_outcomes!$A:$A,0),MATCH(B$1,scenario_outcomes!$1:$1,0))</f>
        <v>2.3645399999999799</v>
      </c>
      <c r="C183" s="7">
        <f>INDEX(scenario_outcomes!$A$1:$G$360,MATCH($A183,scenario_outcomes!$A:$A,0),MATCH(C$1,scenario_outcomes!$1:$1,0))</f>
        <v>0.78262471620993901</v>
      </c>
      <c r="D183" s="7">
        <f>INDEX(scenario_outcomes!$A$1:$G$360,MATCH($A183,scenario_outcomes!$A:$A,0),MATCH(D$1,scenario_outcomes!$1:$1,0))</f>
        <v>1.20917402845293</v>
      </c>
      <c r="E183" s="7">
        <f>INDEX(scenario_outcomes!$A$1:$G$360,MATCH($A183,scenario_outcomes!$A:$A,0),MATCH(E$1,scenario_outcomes!$1:$1,0))</f>
        <v>1.56097205283192</v>
      </c>
      <c r="F183" s="7">
        <f>INDEX(scenario_outcomes!$A$1:$G$360,MATCH($A183,scenario_outcomes!$A:$A,0),MATCH(F$1,scenario_outcomes!$1:$1,0))</f>
        <v>2.3719121088708501</v>
      </c>
      <c r="G183" t="s">
        <v>912</v>
      </c>
    </row>
    <row r="184" spans="1:7">
      <c r="A184" t="s">
        <v>2128</v>
      </c>
      <c r="B184" s="7">
        <f>INDEX(scenario_outcomes!$A$1:$G$360,MATCH($A184,scenario_outcomes!$A:$A,0),MATCH(B$1,scenario_outcomes!$1:$1,0))</f>
        <v>13.490410000000001</v>
      </c>
      <c r="C184" s="7">
        <f>INDEX(scenario_outcomes!$A$1:$G$360,MATCH($A184,scenario_outcomes!$A:$A,0),MATCH(C$1,scenario_outcomes!$1:$1,0))</f>
        <v>3.4264737098100002</v>
      </c>
      <c r="D184" s="7">
        <f>INDEX(scenario_outcomes!$A$1:$G$360,MATCH($A184,scenario_outcomes!$A:$A,0),MATCH(D$1,scenario_outcomes!$1:$1,0))</f>
        <v>10.859780049999999</v>
      </c>
      <c r="E184" s="7">
        <f>INDEX(scenario_outcomes!$A$1:$G$360,MATCH($A184,scenario_outcomes!$A:$A,0),MATCH(E$1,scenario_outcomes!$1:$1,0))</f>
        <v>1.6608241545101301</v>
      </c>
      <c r="F184" s="7">
        <f>INDEX(scenario_outcomes!$A$1:$G$360,MATCH($A184,scenario_outcomes!$A:$A,0),MATCH(F$1,scenario_outcomes!$1:$1,0))</f>
        <v>6.6705240335092597</v>
      </c>
      <c r="G184" t="s">
        <v>912</v>
      </c>
    </row>
    <row r="185" spans="1:7">
      <c r="A185" t="s">
        <v>2129</v>
      </c>
      <c r="B185" s="7">
        <f>INDEX(scenario_outcomes!$A$1:$G$360,MATCH($A185,scenario_outcomes!$A:$A,0),MATCH(B$1,scenario_outcomes!$1:$1,0))</f>
        <v>0</v>
      </c>
      <c r="C185" s="7">
        <f>INDEX(scenario_outcomes!$A$1:$G$360,MATCH($A185,scenario_outcomes!$A:$A,0),MATCH(C$1,scenario_outcomes!$1:$1,0))</f>
        <v>0</v>
      </c>
      <c r="D185" s="7">
        <f>INDEX(scenario_outcomes!$A$1:$G$360,MATCH($A185,scenario_outcomes!$A:$A,0),MATCH(D$1,scenario_outcomes!$1:$1,0))</f>
        <v>0</v>
      </c>
      <c r="E185" s="7">
        <f>INDEX(scenario_outcomes!$A$1:$G$360,MATCH($A185,scenario_outcomes!$A:$A,0),MATCH(E$1,scenario_outcomes!$1:$1,0))</f>
        <v>0</v>
      </c>
      <c r="F185" s="7">
        <f>INDEX(scenario_outcomes!$A$1:$G$360,MATCH($A185,scenario_outcomes!$A:$A,0),MATCH(F$1,scenario_outcomes!$1:$1,0))</f>
        <v>0</v>
      </c>
      <c r="G185" t="s">
        <v>912</v>
      </c>
    </row>
    <row r="186" spans="1:7">
      <c r="A186" t="s">
        <v>2160</v>
      </c>
      <c r="B186" s="7">
        <f>INDEX(scenario_outcomes!$A$1:$G$360,MATCH($A186,scenario_outcomes!$A:$A,0),MATCH(B$1,scenario_outcomes!$1:$1,0))</f>
        <v>0</v>
      </c>
      <c r="C186" s="7">
        <f>INDEX(scenario_outcomes!$A$1:$G$360,MATCH($A186,scenario_outcomes!$A:$A,0),MATCH(C$1,scenario_outcomes!$1:$1,0))</f>
        <v>0</v>
      </c>
      <c r="D186" s="7">
        <f>INDEX(scenario_outcomes!$A$1:$G$360,MATCH($A186,scenario_outcomes!$A:$A,0),MATCH(D$1,scenario_outcomes!$1:$1,0))</f>
        <v>0</v>
      </c>
      <c r="E186" s="7">
        <f>INDEX(scenario_outcomes!$A$1:$G$360,MATCH($A186,scenario_outcomes!$A:$A,0),MATCH(E$1,scenario_outcomes!$1:$1,0))</f>
        <v>0</v>
      </c>
      <c r="F186" s="7">
        <f>INDEX(scenario_outcomes!$A$1:$G$360,MATCH($A186,scenario_outcomes!$A:$A,0),MATCH(F$1,scenario_outcomes!$1:$1,0))</f>
        <v>0</v>
      </c>
      <c r="G186" t="s">
        <v>912</v>
      </c>
    </row>
    <row r="187" spans="1:7">
      <c r="A187" t="s">
        <v>2101</v>
      </c>
      <c r="B187" s="7">
        <f>INDEX(scenario_outcomes!$A$1:$G$360,MATCH($A187,scenario_outcomes!$A:$A,0),MATCH(B$1,scenario_outcomes!$1:$1,0))</f>
        <v>0</v>
      </c>
      <c r="C187" s="7">
        <f>INDEX(scenario_outcomes!$A$1:$G$360,MATCH($A187,scenario_outcomes!$A:$A,0),MATCH(C$1,scenario_outcomes!$1:$1,0))</f>
        <v>0</v>
      </c>
      <c r="D187" s="7">
        <f>INDEX(scenario_outcomes!$A$1:$G$360,MATCH($A187,scenario_outcomes!$A:$A,0),MATCH(D$1,scenario_outcomes!$1:$1,0))</f>
        <v>0</v>
      </c>
      <c r="E187" s="7">
        <f>INDEX(scenario_outcomes!$A$1:$G$360,MATCH($A187,scenario_outcomes!$A:$A,0),MATCH(E$1,scenario_outcomes!$1:$1,0))</f>
        <v>0</v>
      </c>
      <c r="F187" s="7">
        <f>INDEX(scenario_outcomes!$A$1:$G$360,MATCH($A187,scenario_outcomes!$A:$A,0),MATCH(F$1,scenario_outcomes!$1:$1,0))</f>
        <v>0</v>
      </c>
      <c r="G187" t="s">
        <v>912</v>
      </c>
    </row>
    <row r="188" spans="1:7">
      <c r="A188" t="s">
        <v>2130</v>
      </c>
      <c r="B188" s="7">
        <f>INDEX(scenario_outcomes!$A$1:$G$360,MATCH($A188,scenario_outcomes!$A:$A,0),MATCH(B$1,scenario_outcomes!$1:$1,0))</f>
        <v>0</v>
      </c>
      <c r="C188" s="7">
        <f>INDEX(scenario_outcomes!$A$1:$G$360,MATCH($A188,scenario_outcomes!$A:$A,0),MATCH(C$1,scenario_outcomes!$1:$1,0))</f>
        <v>0</v>
      </c>
      <c r="D188" s="7">
        <f>INDEX(scenario_outcomes!$A$1:$G$360,MATCH($A188,scenario_outcomes!$A:$A,0),MATCH(D$1,scenario_outcomes!$1:$1,0))</f>
        <v>0</v>
      </c>
      <c r="E188" s="7">
        <f>INDEX(scenario_outcomes!$A$1:$G$360,MATCH($A188,scenario_outcomes!$A:$A,0),MATCH(E$1,scenario_outcomes!$1:$1,0))</f>
        <v>29.264425772240099</v>
      </c>
      <c r="F188" s="7">
        <f>INDEX(scenario_outcomes!$A$1:$G$360,MATCH($A188,scenario_outcomes!$A:$A,0),MATCH(F$1,scenario_outcomes!$1:$1,0))</f>
        <v>0</v>
      </c>
      <c r="G188" t="s">
        <v>912</v>
      </c>
    </row>
    <row r="189" spans="1:7">
      <c r="A189" t="s">
        <v>2159</v>
      </c>
      <c r="B189" s="7">
        <f>INDEX(scenario_outcomes!$A$1:$G$360,MATCH($A189,scenario_outcomes!$A:$A,0),MATCH(B$1,scenario_outcomes!$1:$1,0))</f>
        <v>0</v>
      </c>
      <c r="C189" s="7">
        <f>INDEX(scenario_outcomes!$A$1:$G$360,MATCH($A189,scenario_outcomes!$A:$A,0),MATCH(C$1,scenario_outcomes!$1:$1,0))</f>
        <v>0</v>
      </c>
      <c r="D189" s="7">
        <f>INDEX(scenario_outcomes!$A$1:$G$360,MATCH($A189,scenario_outcomes!$A:$A,0),MATCH(D$1,scenario_outcomes!$1:$1,0))</f>
        <v>0</v>
      </c>
      <c r="E189" s="7">
        <f>INDEX(scenario_outcomes!$A$1:$G$360,MATCH($A189,scenario_outcomes!$A:$A,0),MATCH(E$1,scenario_outcomes!$1:$1,0))</f>
        <v>0</v>
      </c>
      <c r="F189" s="7">
        <f>INDEX(scenario_outcomes!$A$1:$G$360,MATCH($A189,scenario_outcomes!$A:$A,0),MATCH(F$1,scenario_outcomes!$1:$1,0))</f>
        <v>0</v>
      </c>
      <c r="G189" t="s">
        <v>912</v>
      </c>
    </row>
    <row r="190" spans="1:7">
      <c r="A190" t="s">
        <v>2161</v>
      </c>
      <c r="B190" s="7">
        <f>INDEX(scenario_outcomes!$A$1:$G$360,MATCH($A190,scenario_outcomes!$A:$A,0),MATCH(B$1,scenario_outcomes!$1:$1,0))</f>
        <v>0</v>
      </c>
      <c r="C190" s="7">
        <f>INDEX(scenario_outcomes!$A$1:$G$360,MATCH($A190,scenario_outcomes!$A:$A,0),MATCH(C$1,scenario_outcomes!$1:$1,0))</f>
        <v>0</v>
      </c>
      <c r="D190" s="7">
        <f>INDEX(scenario_outcomes!$A$1:$G$360,MATCH($A190,scenario_outcomes!$A:$A,0),MATCH(D$1,scenario_outcomes!$1:$1,0))</f>
        <v>0</v>
      </c>
      <c r="E190" s="7">
        <f>INDEX(scenario_outcomes!$A$1:$G$360,MATCH($A190,scenario_outcomes!$A:$A,0),MATCH(E$1,scenario_outcomes!$1:$1,0))</f>
        <v>0</v>
      </c>
      <c r="F190" s="7">
        <f>INDEX(scenario_outcomes!$A$1:$G$360,MATCH($A190,scenario_outcomes!$A:$A,0),MATCH(F$1,scenario_outcomes!$1:$1,0))</f>
        <v>0</v>
      </c>
      <c r="G190" t="s">
        <v>912</v>
      </c>
    </row>
    <row r="191" spans="1:7">
      <c r="A191" t="s">
        <v>2131</v>
      </c>
      <c r="B191" s="7">
        <f>INDEX(scenario_outcomes!$A$1:$G$360,MATCH($A191,scenario_outcomes!$A:$A,0),MATCH(B$1,scenario_outcomes!$1:$1,0))</f>
        <v>0</v>
      </c>
      <c r="C191" s="7">
        <f>INDEX(scenario_outcomes!$A$1:$G$360,MATCH($A191,scenario_outcomes!$A:$A,0),MATCH(C$1,scenario_outcomes!$1:$1,0))</f>
        <v>0</v>
      </c>
      <c r="D191" s="7">
        <f>INDEX(scenario_outcomes!$A$1:$G$360,MATCH($A191,scenario_outcomes!$A:$A,0),MATCH(D$1,scenario_outcomes!$1:$1,0))</f>
        <v>0</v>
      </c>
      <c r="E191" s="7">
        <f>INDEX(scenario_outcomes!$A$1:$G$360,MATCH($A191,scenario_outcomes!$A:$A,0),MATCH(E$1,scenario_outcomes!$1:$1,0))</f>
        <v>12.808970603411501</v>
      </c>
      <c r="F191" s="7">
        <f>INDEX(scenario_outcomes!$A$1:$G$360,MATCH($A191,scenario_outcomes!$A:$A,0),MATCH(F$1,scenario_outcomes!$1:$1,0))</f>
        <v>0</v>
      </c>
      <c r="G191" t="s">
        <v>912</v>
      </c>
    </row>
    <row r="192" spans="1:7">
      <c r="A192" t="s">
        <v>2180</v>
      </c>
      <c r="B192" s="7">
        <f>INDEX(scenario_outcomes!$A$1:$G$360,MATCH($A192,scenario_outcomes!$A:$A,0),MATCH(B$1,scenario_outcomes!$1:$1,0))</f>
        <v>0</v>
      </c>
      <c r="C192" s="7">
        <f>INDEX(scenario_outcomes!$A$1:$G$360,MATCH($A192,scenario_outcomes!$A:$A,0),MATCH(C$1,scenario_outcomes!$1:$1,0))</f>
        <v>12.0448044215503</v>
      </c>
      <c r="D192" s="7">
        <f>INDEX(scenario_outcomes!$A$1:$G$360,MATCH($A192,scenario_outcomes!$A:$A,0),MATCH(D$1,scenario_outcomes!$1:$1,0))</f>
        <v>0</v>
      </c>
      <c r="E192" s="7">
        <f>INDEX(scenario_outcomes!$A$1:$G$360,MATCH($A192,scenario_outcomes!$A:$A,0),MATCH(E$1,scenario_outcomes!$1:$1,0))</f>
        <v>0</v>
      </c>
      <c r="F192" s="7">
        <f>INDEX(scenario_outcomes!$A$1:$G$360,MATCH($A192,scenario_outcomes!$A:$A,0),MATCH(F$1,scenario_outcomes!$1:$1,0))</f>
        <v>0</v>
      </c>
      <c r="G192" t="s">
        <v>912</v>
      </c>
    </row>
    <row r="193" spans="1:7">
      <c r="A193" t="s">
        <v>2132</v>
      </c>
      <c r="B193" s="7">
        <f>INDEX(scenario_outcomes!$A$1:$G$360,MATCH($A193,scenario_outcomes!$A:$A,0),MATCH(B$1,scenario_outcomes!$1:$1,0))</f>
        <v>23.299999999999901</v>
      </c>
      <c r="C193" s="7">
        <f>INDEX(scenario_outcomes!$A$1:$G$360,MATCH($A193,scenario_outcomes!$A:$A,0),MATCH(C$1,scenario_outcomes!$1:$1,0))</f>
        <v>21.857783663628801</v>
      </c>
      <c r="D193" s="7">
        <f>INDEX(scenario_outcomes!$A$1:$G$360,MATCH($A193,scenario_outcomes!$A:$A,0),MATCH(D$1,scenario_outcomes!$1:$1,0))</f>
        <v>23.299999999999901</v>
      </c>
      <c r="E193" s="7">
        <f>INDEX(scenario_outcomes!$A$1:$G$360,MATCH($A193,scenario_outcomes!$A:$A,0),MATCH(E$1,scenario_outcomes!$1:$1,0))</f>
        <v>26.354650086446799</v>
      </c>
      <c r="F193" s="7">
        <f>INDEX(scenario_outcomes!$A$1:$G$360,MATCH($A193,scenario_outcomes!$A:$A,0),MATCH(F$1,scenario_outcomes!$1:$1,0))</f>
        <v>23.054639213915699</v>
      </c>
      <c r="G193" t="s">
        <v>912</v>
      </c>
    </row>
    <row r="194" spans="1:7">
      <c r="A194" t="s">
        <v>2163</v>
      </c>
      <c r="B194" s="7">
        <f>INDEX(scenario_outcomes!$A$1:$G$360,MATCH($A194,scenario_outcomes!$A:$A,0),MATCH(B$1,scenario_outcomes!$1:$1,0))</f>
        <v>53.291953860869597</v>
      </c>
      <c r="C194" s="7">
        <f>INDEX(scenario_outcomes!$A$1:$G$360,MATCH($A194,scenario_outcomes!$A:$A,0),MATCH(C$1,scenario_outcomes!$1:$1,0))</f>
        <v>23.7968649615628</v>
      </c>
      <c r="D194" s="7">
        <f>INDEX(scenario_outcomes!$A$1:$G$360,MATCH($A194,scenario_outcomes!$A:$A,0),MATCH(D$1,scenario_outcomes!$1:$1,0))</f>
        <v>53.299943930581001</v>
      </c>
      <c r="E194" s="7">
        <f>INDEX(scenario_outcomes!$A$1:$G$360,MATCH($A194,scenario_outcomes!$A:$A,0),MATCH(E$1,scenario_outcomes!$1:$1,0))</f>
        <v>34.587874030972401</v>
      </c>
      <c r="F194" s="7">
        <f>INDEX(scenario_outcomes!$A$1:$G$360,MATCH($A194,scenario_outcomes!$A:$A,0),MATCH(F$1,scenario_outcomes!$1:$1,0))</f>
        <v>34.181986174997498</v>
      </c>
      <c r="G194" t="s">
        <v>912</v>
      </c>
    </row>
    <row r="195" spans="1:7">
      <c r="A195" t="s">
        <v>2177</v>
      </c>
      <c r="B195" s="7">
        <f>INDEX(scenario_outcomes!$A$1:$G$360,MATCH($A195,scenario_outcomes!$A:$A,0),MATCH(B$1,scenario_outcomes!$1:$1,0))</f>
        <v>0</v>
      </c>
      <c r="C195" s="7">
        <f>INDEX(scenario_outcomes!$A$1:$G$360,MATCH($A195,scenario_outcomes!$A:$A,0),MATCH(C$1,scenario_outcomes!$1:$1,0))</f>
        <v>0</v>
      </c>
      <c r="D195" s="7">
        <f>INDEX(scenario_outcomes!$A$1:$G$360,MATCH($A195,scenario_outcomes!$A:$A,0),MATCH(D$1,scenario_outcomes!$1:$1,0))</f>
        <v>0</v>
      </c>
      <c r="E195" s="7">
        <f>INDEX(scenario_outcomes!$A$1:$G$360,MATCH($A195,scenario_outcomes!$A:$A,0),MATCH(E$1,scenario_outcomes!$1:$1,0))</f>
        <v>0</v>
      </c>
      <c r="F195" s="7">
        <f>INDEX(scenario_outcomes!$A$1:$G$360,MATCH($A195,scenario_outcomes!$A:$A,0),MATCH(F$1,scenario_outcomes!$1:$1,0))</f>
        <v>0</v>
      </c>
      <c r="G195" t="s">
        <v>912</v>
      </c>
    </row>
    <row r="196" spans="1:7">
      <c r="A196" t="s">
        <v>2108</v>
      </c>
      <c r="B196" s="7">
        <f>INDEX(scenario_outcomes!$A$1:$G$360,MATCH($A196,scenario_outcomes!$A:$A,0),MATCH(B$1,scenario_outcomes!$1:$1,0))</f>
        <v>13.4083081215375</v>
      </c>
      <c r="C196" s="7">
        <f>INDEX(scenario_outcomes!$A$1:$G$360,MATCH($A196,scenario_outcomes!$A:$A,0),MATCH(C$1,scenario_outcomes!$1:$1,0))</f>
        <v>14.2951043545059</v>
      </c>
      <c r="D196" s="7">
        <f>INDEX(scenario_outcomes!$A$1:$G$360,MATCH($A196,scenario_outcomes!$A:$A,0),MATCH(D$1,scenario_outcomes!$1:$1,0))</f>
        <v>13.428961826432101</v>
      </c>
      <c r="E196" s="7">
        <f>INDEX(scenario_outcomes!$A$1:$G$360,MATCH($A196,scenario_outcomes!$A:$A,0),MATCH(E$1,scenario_outcomes!$1:$1,0))</f>
        <v>14.0900501243762</v>
      </c>
      <c r="F196" s="7">
        <f>INDEX(scenario_outcomes!$A$1:$G$360,MATCH($A196,scenario_outcomes!$A:$A,0),MATCH(F$1,scenario_outcomes!$1:$1,0))</f>
        <v>31.932396241581301</v>
      </c>
      <c r="G196" t="s">
        <v>912</v>
      </c>
    </row>
    <row r="197" spans="1:7">
      <c r="A197" t="s">
        <v>2133</v>
      </c>
      <c r="B197" s="7">
        <f>INDEX(scenario_outcomes!$A$1:$G$360,MATCH($A197,scenario_outcomes!$A:$A,0),MATCH(B$1,scenario_outcomes!$1:$1,0))</f>
        <v>42.650649855121003</v>
      </c>
      <c r="C197" s="7">
        <f>INDEX(scenario_outcomes!$A$1:$G$360,MATCH($A197,scenario_outcomes!$A:$A,0),MATCH(C$1,scenario_outcomes!$1:$1,0))</f>
        <v>17.314233765295199</v>
      </c>
      <c r="D197" s="7">
        <f>INDEX(scenario_outcomes!$A$1:$G$360,MATCH($A197,scenario_outcomes!$A:$A,0),MATCH(D$1,scenario_outcomes!$1:$1,0))</f>
        <v>40.2210936384162</v>
      </c>
      <c r="E197" s="7">
        <f>INDEX(scenario_outcomes!$A$1:$G$360,MATCH($A197,scenario_outcomes!$A:$A,0),MATCH(E$1,scenario_outcomes!$1:$1,0))</f>
        <v>79.872079363332105</v>
      </c>
      <c r="F197" s="7">
        <f>INDEX(scenario_outcomes!$A$1:$G$360,MATCH($A197,scenario_outcomes!$A:$A,0),MATCH(F$1,scenario_outcomes!$1:$1,0))</f>
        <v>44.070317358707101</v>
      </c>
      <c r="G197" t="s">
        <v>912</v>
      </c>
    </row>
    <row r="198" spans="1:7">
      <c r="A198" t="s">
        <v>2162</v>
      </c>
      <c r="B198" s="7">
        <f>INDEX(scenario_outcomes!$A$1:$G$360,MATCH($A198,scenario_outcomes!$A:$A,0),MATCH(B$1,scenario_outcomes!$1:$1,0))</f>
        <v>69.935372292950305</v>
      </c>
      <c r="C198" s="7">
        <f>INDEX(scenario_outcomes!$A$1:$G$360,MATCH($A198,scenario_outcomes!$A:$A,0),MATCH(C$1,scenario_outcomes!$1:$1,0))</f>
        <v>31.320074257098302</v>
      </c>
      <c r="D198" s="7">
        <f>INDEX(scenario_outcomes!$A$1:$G$360,MATCH($A198,scenario_outcomes!$A:$A,0),MATCH(D$1,scenario_outcomes!$1:$1,0))</f>
        <v>66.190306404988107</v>
      </c>
      <c r="E198" s="7">
        <f>INDEX(scenario_outcomes!$A$1:$G$360,MATCH($A198,scenario_outcomes!$A:$A,0),MATCH(E$1,scenario_outcomes!$1:$1,0))</f>
        <v>65.281417645896298</v>
      </c>
      <c r="F198" s="7">
        <f>INDEX(scenario_outcomes!$A$1:$G$360,MATCH($A198,scenario_outcomes!$A:$A,0),MATCH(F$1,scenario_outcomes!$1:$1,0))</f>
        <v>68.130126846722604</v>
      </c>
      <c r="G198" t="s">
        <v>912</v>
      </c>
    </row>
    <row r="199" spans="1:7">
      <c r="A199" t="s">
        <v>2164</v>
      </c>
      <c r="B199" s="7">
        <f>INDEX(scenario_outcomes!$A$1:$G$360,MATCH($A199,scenario_outcomes!$A:$A,0),MATCH(B$1,scenario_outcomes!$1:$1,0))</f>
        <v>12.064311922657501</v>
      </c>
      <c r="C199" s="7">
        <f>INDEX(scenario_outcomes!$A$1:$G$360,MATCH($A199,scenario_outcomes!$A:$A,0),MATCH(C$1,scenario_outcomes!$1:$1,0))</f>
        <v>5.3858044986490397</v>
      </c>
      <c r="D199" s="7">
        <f>INDEX(scenario_outcomes!$A$1:$G$360,MATCH($A199,scenario_outcomes!$A:$A,0),MATCH(D$1,scenario_outcomes!$1:$1,0))</f>
        <v>12.0769762548779</v>
      </c>
      <c r="E199" s="7">
        <f>INDEX(scenario_outcomes!$A$1:$G$360,MATCH($A199,scenario_outcomes!$A:$A,0),MATCH(E$1,scenario_outcomes!$1:$1,0))</f>
        <v>7.4435241408188801</v>
      </c>
      <c r="F199" s="7">
        <f>INDEX(scenario_outcomes!$A$1:$G$360,MATCH($A199,scenario_outcomes!$A:$A,0),MATCH(F$1,scenario_outcomes!$1:$1,0))</f>
        <v>5.9297802721771298</v>
      </c>
      <c r="G199" t="s">
        <v>912</v>
      </c>
    </row>
    <row r="200" spans="1:7">
      <c r="A200" t="s">
        <v>2134</v>
      </c>
      <c r="B200" s="7">
        <f>INDEX(scenario_outcomes!$A$1:$G$360,MATCH($A200,scenario_outcomes!$A:$A,0),MATCH(B$1,scenario_outcomes!$1:$1,0))</f>
        <v>35.888079999999903</v>
      </c>
      <c r="C200" s="7">
        <f>INDEX(scenario_outcomes!$A$1:$G$360,MATCH($A200,scenario_outcomes!$A:$A,0),MATCH(C$1,scenario_outcomes!$1:$1,0))</f>
        <v>30.457544087199999</v>
      </c>
      <c r="D200" s="7">
        <f>INDEX(scenario_outcomes!$A$1:$G$360,MATCH($A200,scenario_outcomes!$A:$A,0),MATCH(D$1,scenario_outcomes!$1:$1,0))</f>
        <v>28.889904399999999</v>
      </c>
      <c r="E200" s="7">
        <f>INDEX(scenario_outcomes!$A$1:$G$360,MATCH($A200,scenario_outcomes!$A:$A,0),MATCH(E$1,scenario_outcomes!$1:$1,0))</f>
        <v>0.97695538500596701</v>
      </c>
      <c r="F200" s="7">
        <f>INDEX(scenario_outcomes!$A$1:$G$360,MATCH($A200,scenario_outcomes!$A:$A,0),MATCH(F$1,scenario_outcomes!$1:$1,0))</f>
        <v>8.2893939012907403</v>
      </c>
      <c r="G200" t="s">
        <v>912</v>
      </c>
    </row>
    <row r="201" spans="1:7">
      <c r="A201" t="s">
        <v>2135</v>
      </c>
      <c r="B201" s="7">
        <f>INDEX(scenario_outcomes!$A$1:$G$360,MATCH($A201,scenario_outcomes!$A:$A,0),MATCH(B$1,scenario_outcomes!$1:$1,0))</f>
        <v>0</v>
      </c>
      <c r="C201" s="7">
        <f>INDEX(scenario_outcomes!$A$1:$G$360,MATCH($A201,scenario_outcomes!$A:$A,0),MATCH(C$1,scenario_outcomes!$1:$1,0))</f>
        <v>0</v>
      </c>
      <c r="D201" s="7">
        <f>INDEX(scenario_outcomes!$A$1:$G$360,MATCH($A201,scenario_outcomes!$A:$A,0),MATCH(D$1,scenario_outcomes!$1:$1,0))</f>
        <v>0</v>
      </c>
      <c r="E201" s="7">
        <f>INDEX(scenario_outcomes!$A$1:$G$360,MATCH($A201,scenario_outcomes!$A:$A,0),MATCH(E$1,scenario_outcomes!$1:$1,0))</f>
        <v>0</v>
      </c>
      <c r="F201" s="7">
        <f>INDEX(scenario_outcomes!$A$1:$G$360,MATCH($A201,scenario_outcomes!$A:$A,0),MATCH(F$1,scenario_outcomes!$1:$1,0))</f>
        <v>0</v>
      </c>
      <c r="G201" t="s">
        <v>912</v>
      </c>
    </row>
    <row r="202" spans="1:7">
      <c r="A202" t="s">
        <v>2166</v>
      </c>
      <c r="B202" s="7">
        <f>INDEX(scenario_outcomes!$A$1:$G$360,MATCH($A202,scenario_outcomes!$A:$A,0),MATCH(B$1,scenario_outcomes!$1:$1,0))</f>
        <v>0.212979999999999</v>
      </c>
      <c r="C202" s="7">
        <f>INDEX(scenario_outcomes!$A$1:$G$360,MATCH($A202,scenario_outcomes!$A:$A,0),MATCH(C$1,scenario_outcomes!$1:$1,0))</f>
        <v>0.25297872035679803</v>
      </c>
      <c r="D202" s="7">
        <f>INDEX(scenario_outcomes!$A$1:$G$360,MATCH($A202,scenario_outcomes!$A:$A,0),MATCH(D$1,scenario_outcomes!$1:$1,0))</f>
        <v>0.22138388382679</v>
      </c>
      <c r="E202" s="7">
        <f>INDEX(scenario_outcomes!$A$1:$G$360,MATCH($A202,scenario_outcomes!$A:$A,0),MATCH(E$1,scenario_outcomes!$1:$1,0))</f>
        <v>5.5977497982152798E-2</v>
      </c>
      <c r="F202" s="7">
        <f>INDEX(scenario_outcomes!$A$1:$G$360,MATCH($A202,scenario_outcomes!$A:$A,0),MATCH(F$1,scenario_outcomes!$1:$1,0))</f>
        <v>0</v>
      </c>
      <c r="G202" t="s">
        <v>912</v>
      </c>
    </row>
    <row r="203" spans="1:7">
      <c r="A203" t="s">
        <v>2178</v>
      </c>
      <c r="B203" s="7">
        <f>INDEX(scenario_outcomes!$A$1:$G$360,MATCH($A203,scenario_outcomes!$A:$A,0),MATCH(B$1,scenario_outcomes!$1:$1,0))</f>
        <v>0</v>
      </c>
      <c r="C203" s="7">
        <f>INDEX(scenario_outcomes!$A$1:$G$360,MATCH($A203,scenario_outcomes!$A:$A,0),MATCH(C$1,scenario_outcomes!$1:$1,0))</f>
        <v>0</v>
      </c>
      <c r="D203" s="7">
        <f>INDEX(scenario_outcomes!$A$1:$G$360,MATCH($A203,scenario_outcomes!$A:$A,0),MATCH(D$1,scenario_outcomes!$1:$1,0))</f>
        <v>0</v>
      </c>
      <c r="E203" s="7">
        <f>INDEX(scenario_outcomes!$A$1:$G$360,MATCH($A203,scenario_outcomes!$A:$A,0),MATCH(E$1,scenario_outcomes!$1:$1,0))</f>
        <v>0</v>
      </c>
      <c r="F203" s="7">
        <f>INDEX(scenario_outcomes!$A$1:$G$360,MATCH($A203,scenario_outcomes!$A:$A,0),MATCH(F$1,scenario_outcomes!$1:$1,0))</f>
        <v>0</v>
      </c>
      <c r="G203" t="s">
        <v>912</v>
      </c>
    </row>
    <row r="204" spans="1:7">
      <c r="A204" t="s">
        <v>2109</v>
      </c>
      <c r="B204" s="7">
        <f>INDEX(scenario_outcomes!$A$1:$G$360,MATCH($A204,scenario_outcomes!$A:$A,0),MATCH(B$1,scenario_outcomes!$1:$1,0))</f>
        <v>0.1704</v>
      </c>
      <c r="C204" s="7">
        <f>INDEX(scenario_outcomes!$A$1:$G$360,MATCH($A204,scenario_outcomes!$A:$A,0),MATCH(C$1,scenario_outcomes!$1:$1,0))</f>
        <v>0.188621271777003</v>
      </c>
      <c r="D204" s="7">
        <f>INDEX(scenario_outcomes!$A$1:$G$360,MATCH($A204,scenario_outcomes!$A:$A,0),MATCH(D$1,scenario_outcomes!$1:$1,0))</f>
        <v>0.1704</v>
      </c>
      <c r="E204" s="7">
        <f>INDEX(scenario_outcomes!$A$1:$G$360,MATCH($A204,scenario_outcomes!$A:$A,0),MATCH(E$1,scenario_outcomes!$1:$1,0))</f>
        <v>0</v>
      </c>
      <c r="F204" s="7">
        <f>INDEX(scenario_outcomes!$A$1:$G$360,MATCH($A204,scenario_outcomes!$A:$A,0),MATCH(F$1,scenario_outcomes!$1:$1,0))</f>
        <v>0</v>
      </c>
      <c r="G204" t="s">
        <v>912</v>
      </c>
    </row>
    <row r="205" spans="1:7">
      <c r="A205" t="s">
        <v>2136</v>
      </c>
      <c r="B205" s="7">
        <f>INDEX(scenario_outcomes!$A$1:$G$360,MATCH($A205,scenario_outcomes!$A:$A,0),MATCH(B$1,scenario_outcomes!$1:$1,0))</f>
        <v>97.798079999999899</v>
      </c>
      <c r="C205" s="7">
        <f>INDEX(scenario_outcomes!$A$1:$G$360,MATCH($A205,scenario_outcomes!$A:$A,0),MATCH(C$1,scenario_outcomes!$1:$1,0))</f>
        <v>122.034057261418</v>
      </c>
      <c r="D205" s="7">
        <f>INDEX(scenario_outcomes!$A$1:$G$360,MATCH($A205,scenario_outcomes!$A:$A,0),MATCH(D$1,scenario_outcomes!$1:$1,0))</f>
        <v>98.856663882372501</v>
      </c>
      <c r="E205" s="7">
        <f>INDEX(scenario_outcomes!$A$1:$G$360,MATCH($A205,scenario_outcomes!$A:$A,0),MATCH(E$1,scenario_outcomes!$1:$1,0))</f>
        <v>64.419380946230206</v>
      </c>
      <c r="F205" s="7">
        <f>INDEX(scenario_outcomes!$A$1:$G$360,MATCH($A205,scenario_outcomes!$A:$A,0),MATCH(F$1,scenario_outcomes!$1:$1,0))</f>
        <v>122.198418700305</v>
      </c>
      <c r="G205" t="s">
        <v>912</v>
      </c>
    </row>
    <row r="206" spans="1:7">
      <c r="A206" t="s">
        <v>2165</v>
      </c>
      <c r="B206" s="7">
        <f>INDEX(scenario_outcomes!$A$1:$G$360,MATCH($A206,scenario_outcomes!$A:$A,0),MATCH(B$1,scenario_outcomes!$1:$1,0))</f>
        <v>18.1570999999999</v>
      </c>
      <c r="C206" s="7">
        <f>INDEX(scenario_outcomes!$A$1:$G$360,MATCH($A206,scenario_outcomes!$A:$A,0),MATCH(C$1,scenario_outcomes!$1:$1,0))</f>
        <v>22.707053836396199</v>
      </c>
      <c r="D206" s="7">
        <f>INDEX(scenario_outcomes!$A$1:$G$360,MATCH($A206,scenario_outcomes!$A:$A,0),MATCH(D$1,scenario_outcomes!$1:$1,0))</f>
        <v>18.3079570907414</v>
      </c>
      <c r="E206" s="7">
        <f>INDEX(scenario_outcomes!$A$1:$G$360,MATCH($A206,scenario_outcomes!$A:$A,0),MATCH(E$1,scenario_outcomes!$1:$1,0))</f>
        <v>3.3106265684131202</v>
      </c>
      <c r="F206" s="7">
        <f>INDEX(scenario_outcomes!$A$1:$G$360,MATCH($A206,scenario_outcomes!$A:$A,0),MATCH(F$1,scenario_outcomes!$1:$1,0))</f>
        <v>4.5344510380514196</v>
      </c>
      <c r="G206" t="s">
        <v>912</v>
      </c>
    </row>
    <row r="207" spans="1:7">
      <c r="A207" t="s">
        <v>2167</v>
      </c>
      <c r="B207" s="7">
        <f>INDEX(scenario_outcomes!$A$1:$G$360,MATCH($A207,scenario_outcomes!$A:$A,0),MATCH(B$1,scenario_outcomes!$1:$1,0))</f>
        <v>0</v>
      </c>
      <c r="C207" s="7">
        <f>INDEX(scenario_outcomes!$A$1:$G$360,MATCH($A207,scenario_outcomes!$A:$A,0),MATCH(C$1,scenario_outcomes!$1:$1,0))</f>
        <v>0</v>
      </c>
      <c r="D207" s="7">
        <f>INDEX(scenario_outcomes!$A$1:$G$360,MATCH($A207,scenario_outcomes!$A:$A,0),MATCH(D$1,scenario_outcomes!$1:$1,0))</f>
        <v>0</v>
      </c>
      <c r="E207" s="7">
        <f>INDEX(scenario_outcomes!$A$1:$G$360,MATCH($A207,scenario_outcomes!$A:$A,0),MATCH(E$1,scenario_outcomes!$1:$1,0))</f>
        <v>0.861982559294735</v>
      </c>
      <c r="F207" s="7">
        <f>INDEX(scenario_outcomes!$A$1:$G$360,MATCH($A207,scenario_outcomes!$A:$A,0),MATCH(F$1,scenario_outcomes!$1:$1,0))</f>
        <v>0</v>
      </c>
      <c r="G207" t="s">
        <v>912</v>
      </c>
    </row>
    <row r="208" spans="1:7">
      <c r="A208" t="s">
        <v>2137</v>
      </c>
      <c r="B208" s="7">
        <f>INDEX(scenario_outcomes!$A$1:$G$360,MATCH($A208,scenario_outcomes!$A:$A,0),MATCH(B$1,scenario_outcomes!$1:$1,0))</f>
        <v>100.32254</v>
      </c>
      <c r="C208" s="7">
        <f>INDEX(scenario_outcomes!$A$1:$G$360,MATCH($A208,scenario_outcomes!$A:$A,0),MATCH(C$1,scenario_outcomes!$1:$1,0))</f>
        <v>100.454851733385</v>
      </c>
      <c r="D208" s="7">
        <f>INDEX(scenario_outcomes!$A$1:$G$360,MATCH($A208,scenario_outcomes!$A:$A,0),MATCH(D$1,scenario_outcomes!$1:$1,0))</f>
        <v>80.759644699999996</v>
      </c>
      <c r="E208" s="7">
        <f>INDEX(scenario_outcomes!$A$1:$G$360,MATCH($A208,scenario_outcomes!$A:$A,0),MATCH(E$1,scenario_outcomes!$1:$1,0))</f>
        <v>100.75588067049399</v>
      </c>
      <c r="F208" s="7">
        <f>INDEX(scenario_outcomes!$A$1:$G$360,MATCH($A208,scenario_outcomes!$A:$A,0),MATCH(F$1,scenario_outcomes!$1:$1,0))</f>
        <v>88.721776539541395</v>
      </c>
      <c r="G208" t="s">
        <v>912</v>
      </c>
    </row>
    <row r="209" spans="1:7">
      <c r="A209" t="s">
        <v>2138</v>
      </c>
      <c r="B209" s="7">
        <f>INDEX(scenario_outcomes!$A$1:$G$360,MATCH($A209,scenario_outcomes!$A:$A,0),MATCH(B$1,scenario_outcomes!$1:$1,0))</f>
        <v>0</v>
      </c>
      <c r="C209" s="7">
        <f>INDEX(scenario_outcomes!$A$1:$G$360,MATCH($A209,scenario_outcomes!$A:$A,0),MATCH(C$1,scenario_outcomes!$1:$1,0))</f>
        <v>0</v>
      </c>
      <c r="D209" s="7">
        <f>INDEX(scenario_outcomes!$A$1:$G$360,MATCH($A209,scenario_outcomes!$A:$A,0),MATCH(D$1,scenario_outcomes!$1:$1,0))</f>
        <v>0</v>
      </c>
      <c r="E209" s="7">
        <f>INDEX(scenario_outcomes!$A$1:$G$360,MATCH($A209,scenario_outcomes!$A:$A,0),MATCH(E$1,scenario_outcomes!$1:$1,0))</f>
        <v>0</v>
      </c>
      <c r="F209" s="7">
        <f>INDEX(scenario_outcomes!$A$1:$G$360,MATCH($A209,scenario_outcomes!$A:$A,0),MATCH(F$1,scenario_outcomes!$1:$1,0))</f>
        <v>0</v>
      </c>
      <c r="G209" t="s">
        <v>912</v>
      </c>
    </row>
    <row r="210" spans="1:7">
      <c r="A210" t="s">
        <v>2169</v>
      </c>
      <c r="B210" s="7">
        <f>INDEX(scenario_outcomes!$A$1:$G$360,MATCH($A210,scenario_outcomes!$A:$A,0),MATCH(B$1,scenario_outcomes!$1:$1,0))</f>
        <v>0</v>
      </c>
      <c r="C210" s="7">
        <f>INDEX(scenario_outcomes!$A$1:$G$360,MATCH($A210,scenario_outcomes!$A:$A,0),MATCH(C$1,scenario_outcomes!$1:$1,0))</f>
        <v>0</v>
      </c>
      <c r="D210" s="7">
        <f>INDEX(scenario_outcomes!$A$1:$G$360,MATCH($A210,scenario_outcomes!$A:$A,0),MATCH(D$1,scenario_outcomes!$1:$1,0))</f>
        <v>0</v>
      </c>
      <c r="E210" s="7">
        <f>INDEX(scenario_outcomes!$A$1:$G$360,MATCH($A210,scenario_outcomes!$A:$A,0),MATCH(E$1,scenario_outcomes!$1:$1,0))</f>
        <v>0</v>
      </c>
      <c r="F210" s="7">
        <f>INDEX(scenario_outcomes!$A$1:$G$360,MATCH($A210,scenario_outcomes!$A:$A,0),MATCH(F$1,scenario_outcomes!$1:$1,0))</f>
        <v>0</v>
      </c>
      <c r="G210" t="s">
        <v>912</v>
      </c>
    </row>
    <row r="211" spans="1:7">
      <c r="A211" t="s">
        <v>2179</v>
      </c>
      <c r="B211" s="7">
        <f>INDEX(scenario_outcomes!$A$1:$G$360,MATCH($A211,scenario_outcomes!$A:$A,0),MATCH(B$1,scenario_outcomes!$1:$1,0))</f>
        <v>0</v>
      </c>
      <c r="C211" s="7">
        <f>INDEX(scenario_outcomes!$A$1:$G$360,MATCH($A211,scenario_outcomes!$A:$A,0),MATCH(C$1,scenario_outcomes!$1:$1,0))</f>
        <v>0</v>
      </c>
      <c r="D211" s="7">
        <f>INDEX(scenario_outcomes!$A$1:$G$360,MATCH($A211,scenario_outcomes!$A:$A,0),MATCH(D$1,scenario_outcomes!$1:$1,0))</f>
        <v>0</v>
      </c>
      <c r="E211" s="7">
        <f>INDEX(scenario_outcomes!$A$1:$G$360,MATCH($A211,scenario_outcomes!$A:$A,0),MATCH(E$1,scenario_outcomes!$1:$1,0))</f>
        <v>0</v>
      </c>
      <c r="F211" s="7">
        <f>INDEX(scenario_outcomes!$A$1:$G$360,MATCH($A211,scenario_outcomes!$A:$A,0),MATCH(F$1,scenario_outcomes!$1:$1,0))</f>
        <v>0</v>
      </c>
      <c r="G211" t="s">
        <v>912</v>
      </c>
    </row>
    <row r="212" spans="1:7">
      <c r="A212" t="s">
        <v>2110</v>
      </c>
      <c r="B212" s="7">
        <f>INDEX(scenario_outcomes!$A$1:$G$360,MATCH($A212,scenario_outcomes!$A:$A,0),MATCH(B$1,scenario_outcomes!$1:$1,0))</f>
        <v>0</v>
      </c>
      <c r="C212" s="7">
        <f>INDEX(scenario_outcomes!$A$1:$G$360,MATCH($A212,scenario_outcomes!$A:$A,0),MATCH(C$1,scenario_outcomes!$1:$1,0))</f>
        <v>0</v>
      </c>
      <c r="D212" s="7">
        <f>INDEX(scenario_outcomes!$A$1:$G$360,MATCH($A212,scenario_outcomes!$A:$A,0),MATCH(D$1,scenario_outcomes!$1:$1,0))</f>
        <v>0</v>
      </c>
      <c r="E212" s="7">
        <f>INDEX(scenario_outcomes!$A$1:$G$360,MATCH($A212,scenario_outcomes!$A:$A,0),MATCH(E$1,scenario_outcomes!$1:$1,0))</f>
        <v>0</v>
      </c>
      <c r="F212" s="7">
        <f>INDEX(scenario_outcomes!$A$1:$G$360,MATCH($A212,scenario_outcomes!$A:$A,0),MATCH(F$1,scenario_outcomes!$1:$1,0))</f>
        <v>0</v>
      </c>
      <c r="G212" t="s">
        <v>912</v>
      </c>
    </row>
    <row r="213" spans="1:7">
      <c r="A213" t="s">
        <v>2139</v>
      </c>
      <c r="B213" s="7">
        <f>INDEX(scenario_outcomes!$A$1:$G$360,MATCH($A213,scenario_outcomes!$A:$A,0),MATCH(B$1,scenario_outcomes!$1:$1,0))</f>
        <v>0</v>
      </c>
      <c r="C213" s="7">
        <f>INDEX(scenario_outcomes!$A$1:$G$360,MATCH($A213,scenario_outcomes!$A:$A,0),MATCH(C$1,scenario_outcomes!$1:$1,0))</f>
        <v>0</v>
      </c>
      <c r="D213" s="7">
        <f>INDEX(scenario_outcomes!$A$1:$G$360,MATCH($A213,scenario_outcomes!$A:$A,0),MATCH(D$1,scenario_outcomes!$1:$1,0))</f>
        <v>0</v>
      </c>
      <c r="E213" s="7">
        <f>INDEX(scenario_outcomes!$A$1:$G$360,MATCH($A213,scenario_outcomes!$A:$A,0),MATCH(E$1,scenario_outcomes!$1:$1,0))</f>
        <v>0</v>
      </c>
      <c r="F213" s="7">
        <f>INDEX(scenario_outcomes!$A$1:$G$360,MATCH($A213,scenario_outcomes!$A:$A,0),MATCH(F$1,scenario_outcomes!$1:$1,0))</f>
        <v>0</v>
      </c>
      <c r="G213" t="s">
        <v>912</v>
      </c>
    </row>
    <row r="214" spans="1:7">
      <c r="A214" t="s">
        <v>2168</v>
      </c>
      <c r="B214" s="7">
        <f>INDEX(scenario_outcomes!$A$1:$G$360,MATCH($A214,scenario_outcomes!$A:$A,0),MATCH(B$1,scenario_outcomes!$1:$1,0))</f>
        <v>0</v>
      </c>
      <c r="C214" s="7">
        <f>INDEX(scenario_outcomes!$A$1:$G$360,MATCH($A214,scenario_outcomes!$A:$A,0),MATCH(C$1,scenario_outcomes!$1:$1,0))</f>
        <v>0</v>
      </c>
      <c r="D214" s="7">
        <f>INDEX(scenario_outcomes!$A$1:$G$360,MATCH($A214,scenario_outcomes!$A:$A,0),MATCH(D$1,scenario_outcomes!$1:$1,0))</f>
        <v>0</v>
      </c>
      <c r="E214" s="7">
        <f>INDEX(scenario_outcomes!$A$1:$G$360,MATCH($A214,scenario_outcomes!$A:$A,0),MATCH(E$1,scenario_outcomes!$1:$1,0))</f>
        <v>0</v>
      </c>
      <c r="F214" s="7">
        <f>INDEX(scenario_outcomes!$A$1:$G$360,MATCH($A214,scenario_outcomes!$A:$A,0),MATCH(F$1,scenario_outcomes!$1:$1,0))</f>
        <v>0</v>
      </c>
      <c r="G214" t="s">
        <v>912</v>
      </c>
    </row>
    <row r="215" spans="1:7">
      <c r="A215" t="s">
        <v>2170</v>
      </c>
      <c r="B215" s="7">
        <f>INDEX(scenario_outcomes!$A$1:$G$360,MATCH($A215,scenario_outcomes!$A:$A,0),MATCH(B$1,scenario_outcomes!$1:$1,0))</f>
        <v>0</v>
      </c>
      <c r="C215" s="7">
        <f>INDEX(scenario_outcomes!$A$1:$G$360,MATCH($A215,scenario_outcomes!$A:$A,0),MATCH(C$1,scenario_outcomes!$1:$1,0))</f>
        <v>0</v>
      </c>
      <c r="D215" s="7">
        <f>INDEX(scenario_outcomes!$A$1:$G$360,MATCH($A215,scenario_outcomes!$A:$A,0),MATCH(D$1,scenario_outcomes!$1:$1,0))</f>
        <v>0</v>
      </c>
      <c r="E215" s="7">
        <f>INDEX(scenario_outcomes!$A$1:$G$360,MATCH($A215,scenario_outcomes!$A:$A,0),MATCH(E$1,scenario_outcomes!$1:$1,0))</f>
        <v>0</v>
      </c>
      <c r="F215" s="7">
        <f>INDEX(scenario_outcomes!$A$1:$G$360,MATCH($A215,scenario_outcomes!$A:$A,0),MATCH(F$1,scenario_outcomes!$1:$1,0))</f>
        <v>0</v>
      </c>
      <c r="G215" t="s">
        <v>912</v>
      </c>
    </row>
    <row r="216" spans="1:7">
      <c r="A216" t="s">
        <v>2140</v>
      </c>
      <c r="B216" s="7">
        <f>INDEX(scenario_outcomes!$A$1:$G$360,MATCH($A216,scenario_outcomes!$A:$A,0),MATCH(B$1,scenario_outcomes!$1:$1,0))</f>
        <v>0</v>
      </c>
      <c r="C216" s="7">
        <f>INDEX(scenario_outcomes!$A$1:$G$360,MATCH($A216,scenario_outcomes!$A:$A,0),MATCH(C$1,scenario_outcomes!$1:$1,0))</f>
        <v>0</v>
      </c>
      <c r="D216" s="7">
        <f>INDEX(scenario_outcomes!$A$1:$G$360,MATCH($A216,scenario_outcomes!$A:$A,0),MATCH(D$1,scenario_outcomes!$1:$1,0))</f>
        <v>0</v>
      </c>
      <c r="E216" s="7">
        <f>INDEX(scenario_outcomes!$A$1:$G$360,MATCH($A216,scenario_outcomes!$A:$A,0),MATCH(E$1,scenario_outcomes!$1:$1,0))</f>
        <v>0</v>
      </c>
      <c r="F216" s="7">
        <f>INDEX(scenario_outcomes!$A$1:$G$360,MATCH($A216,scenario_outcomes!$A:$A,0),MATCH(F$1,scenario_outcomes!$1:$1,0))</f>
        <v>0</v>
      </c>
      <c r="G216" t="s">
        <v>912</v>
      </c>
    </row>
    <row r="217" spans="1:7">
      <c r="A217" t="s">
        <v>2463</v>
      </c>
      <c r="B217" s="7">
        <f>INDEX(scenario_outcomes!$A$1:$G$360,MATCH($A217,scenario_outcomes!$A:$A,0),MATCH(B$1,scenario_outcomes!$1:$1,0))</f>
        <v>142.90926014189299</v>
      </c>
      <c r="C217" s="7">
        <f>INDEX(scenario_outcomes!$A$1:$G$360,MATCH($A217,scenario_outcomes!$A:$A,0),MATCH(C$1,scenario_outcomes!$1:$1,0))</f>
        <v>0</v>
      </c>
      <c r="D217" s="7">
        <f>INDEX(scenario_outcomes!$A$1:$G$360,MATCH($A217,scenario_outcomes!$A:$A,0),MATCH(D$1,scenario_outcomes!$1:$1,0))</f>
        <v>22.1099110739178</v>
      </c>
      <c r="E217" s="7">
        <f>INDEX(scenario_outcomes!$A$1:$G$360,MATCH($A217,scenario_outcomes!$A:$A,0),MATCH(E$1,scenario_outcomes!$1:$1,0))</f>
        <v>0</v>
      </c>
      <c r="F217" s="7">
        <f>INDEX(scenario_outcomes!$A$1:$G$360,MATCH($A217,scenario_outcomes!$A:$A,0),MATCH(F$1,scenario_outcomes!$1:$1,0))</f>
        <v>0</v>
      </c>
    </row>
    <row r="218" spans="1:7">
      <c r="A218" t="s">
        <v>2464</v>
      </c>
      <c r="B218" s="7">
        <f>INDEX(scenario_outcomes!$A$1:$G$360,MATCH($A218,scenario_outcomes!$A:$A,0),MATCH(B$1,scenario_outcomes!$1:$1,0))</f>
        <v>167.314329797776</v>
      </c>
      <c r="C218" s="7">
        <f>INDEX(scenario_outcomes!$A$1:$G$360,MATCH($A218,scenario_outcomes!$A:$A,0),MATCH(C$1,scenario_outcomes!$1:$1,0))</f>
        <v>211.13092397292399</v>
      </c>
      <c r="D218" s="7">
        <f>INDEX(scenario_outcomes!$A$1:$G$360,MATCH($A218,scenario_outcomes!$A:$A,0),MATCH(D$1,scenario_outcomes!$1:$1,0))</f>
        <v>173.078405801841</v>
      </c>
      <c r="E218" s="7">
        <f>INDEX(scenario_outcomes!$A$1:$G$360,MATCH($A218,scenario_outcomes!$A:$A,0),MATCH(E$1,scenario_outcomes!$1:$1,0))</f>
        <v>126.546154854562</v>
      </c>
      <c r="F218" s="7">
        <f>INDEX(scenario_outcomes!$A$1:$G$360,MATCH($A218,scenario_outcomes!$A:$A,0),MATCH(F$1,scenario_outcomes!$1:$1,0))</f>
        <v>117.08759704865599</v>
      </c>
    </row>
    <row r="219" spans="1:7">
      <c r="A219" t="s">
        <v>2465</v>
      </c>
      <c r="B219" s="7">
        <f>INDEX(scenario_outcomes!$A$1:$G$360,MATCH($A219,scenario_outcomes!$A:$A,0),MATCH(B$1,scenario_outcomes!$1:$1,0))</f>
        <v>5.6305462025906197</v>
      </c>
      <c r="C219" s="7">
        <f>INDEX(scenario_outcomes!$A$1:$G$360,MATCH($A219,scenario_outcomes!$A:$A,0),MATCH(C$1,scenario_outcomes!$1:$1,0))</f>
        <v>3.5298212338228701</v>
      </c>
      <c r="D219" s="7">
        <f>INDEX(scenario_outcomes!$A$1:$G$360,MATCH($A219,scenario_outcomes!$A:$A,0),MATCH(D$1,scenario_outcomes!$1:$1,0))</f>
        <v>0</v>
      </c>
      <c r="E219" s="7">
        <f>INDEX(scenario_outcomes!$A$1:$G$360,MATCH($A219,scenario_outcomes!$A:$A,0),MATCH(E$1,scenario_outcomes!$1:$1,0))</f>
        <v>0</v>
      </c>
      <c r="F219" s="7">
        <f>INDEX(scenario_outcomes!$A$1:$G$360,MATCH($A219,scenario_outcomes!$A:$A,0),MATCH(F$1,scenario_outcomes!$1:$1,0))</f>
        <v>3.9614168942072698</v>
      </c>
    </row>
    <row r="220" spans="1:7">
      <c r="A220" t="s">
        <v>2466</v>
      </c>
      <c r="B220" s="7">
        <f>INDEX(scenario_outcomes!$A$1:$G$360,MATCH($A220,scenario_outcomes!$A:$A,0),MATCH(B$1,scenario_outcomes!$1:$1,0))</f>
        <v>14.677199999999999</v>
      </c>
      <c r="C220" s="7">
        <f>INDEX(scenario_outcomes!$A$1:$G$360,MATCH($A220,scenario_outcomes!$A:$A,0),MATCH(C$1,scenario_outcomes!$1:$1,0))</f>
        <v>17.944678930183901</v>
      </c>
      <c r="D220" s="7">
        <f>INDEX(scenario_outcomes!$A$1:$G$360,MATCH($A220,scenario_outcomes!$A:$A,0),MATCH(D$1,scenario_outcomes!$1:$1,0))</f>
        <v>12.0136123228167</v>
      </c>
      <c r="E220" s="7">
        <f>INDEX(scenario_outcomes!$A$1:$G$360,MATCH($A220,scenario_outcomes!$A:$A,0),MATCH(E$1,scenario_outcomes!$1:$1,0))</f>
        <v>12.080264480559</v>
      </c>
      <c r="F220" s="7">
        <f>INDEX(scenario_outcomes!$A$1:$G$360,MATCH($A220,scenario_outcomes!$A:$A,0),MATCH(F$1,scenario_outcomes!$1:$1,0))</f>
        <v>11.044420623648699</v>
      </c>
    </row>
    <row r="221" spans="1:7">
      <c r="A221" t="s">
        <v>2467</v>
      </c>
      <c r="B221" s="7">
        <f>INDEX(scenario_outcomes!$A$1:$G$360,MATCH($A221,scenario_outcomes!$A:$A,0),MATCH(B$1,scenario_outcomes!$1:$1,0))</f>
        <v>6.8255398581067697</v>
      </c>
      <c r="C221" s="7">
        <f>INDEX(scenario_outcomes!$A$1:$G$360,MATCH($A221,scenario_outcomes!$A:$A,0),MATCH(C$1,scenario_outcomes!$1:$1,0))</f>
        <v>16.540457071273199</v>
      </c>
      <c r="D221" s="7">
        <f>INDEX(scenario_outcomes!$A$1:$G$360,MATCH($A221,scenario_outcomes!$A:$A,0),MATCH(D$1,scenario_outcomes!$1:$1,0))</f>
        <v>0.689416357088387</v>
      </c>
      <c r="E221" s="7">
        <f>INDEX(scenario_outcomes!$A$1:$G$360,MATCH($A221,scenario_outcomes!$A:$A,0),MATCH(E$1,scenario_outcomes!$1:$1,0))</f>
        <v>0.86341387180067597</v>
      </c>
      <c r="F221" s="7">
        <f>INDEX(scenario_outcomes!$A$1:$G$360,MATCH($A221,scenario_outcomes!$A:$A,0),MATCH(F$1,scenario_outcomes!$1:$1,0))</f>
        <v>10.772654943634899</v>
      </c>
    </row>
    <row r="222" spans="1:7">
      <c r="A222" t="s">
        <v>2468</v>
      </c>
      <c r="B222" s="7">
        <f>INDEX(scenario_outcomes!$A$1:$G$360,MATCH($A222,scenario_outcomes!$A:$A,0),MATCH(B$1,scenario_outcomes!$1:$1,0))</f>
        <v>27.1799999999999</v>
      </c>
      <c r="C222" s="7">
        <f>INDEX(scenario_outcomes!$A$1:$G$360,MATCH($A222,scenario_outcomes!$A:$A,0),MATCH(C$1,scenario_outcomes!$1:$1,0))</f>
        <v>231.20081999999999</v>
      </c>
      <c r="D222" s="7">
        <f>INDEX(scenario_outcomes!$A$1:$G$360,MATCH($A222,scenario_outcomes!$A:$A,0),MATCH(D$1,scenario_outcomes!$1:$1,0))</f>
        <v>234.20501999999999</v>
      </c>
      <c r="E222" s="7">
        <f>INDEX(scenario_outcomes!$A$1:$G$360,MATCH($A222,scenario_outcomes!$A:$A,0),MATCH(E$1,scenario_outcomes!$1:$1,0))</f>
        <v>262.19931199199999</v>
      </c>
      <c r="F222" s="7">
        <f>INDEX(scenario_outcomes!$A$1:$G$360,MATCH($A222,scenario_outcomes!$A:$A,0),MATCH(F$1,scenario_outcomes!$1:$1,0))</f>
        <v>329.99999995134698</v>
      </c>
    </row>
    <row r="223" spans="1:7">
      <c r="A223" t="s">
        <v>2469</v>
      </c>
      <c r="B223" s="7">
        <f>INDEX(scenario_outcomes!$A$1:$G$360,MATCH($A223,scenario_outcomes!$A:$A,0),MATCH(B$1,scenario_outcomes!$1:$1,0))</f>
        <v>0.33479999999999999</v>
      </c>
      <c r="C223" s="7">
        <f>INDEX(scenario_outcomes!$A$1:$G$360,MATCH($A223,scenario_outcomes!$A:$A,0),MATCH(C$1,scenario_outcomes!$1:$1,0))</f>
        <v>0.39837600000000001</v>
      </c>
      <c r="D223" s="7">
        <f>INDEX(scenario_outcomes!$A$1:$G$360,MATCH($A223,scenario_outcomes!$A:$A,0),MATCH(D$1,scenario_outcomes!$1:$1,0))</f>
        <v>0.39837600000000001</v>
      </c>
      <c r="E223" s="7">
        <f>INDEX(scenario_outcomes!$A$1:$G$360,MATCH($A223,scenario_outcomes!$A:$A,0),MATCH(E$1,scenario_outcomes!$1:$1,0))</f>
        <v>0.39987719999999899</v>
      </c>
      <c r="F223" s="7">
        <f>INDEX(scenario_outcomes!$A$1:$G$360,MATCH($A223,scenario_outcomes!$A:$A,0),MATCH(F$1,scenario_outcomes!$1:$1,0))</f>
        <v>0.30029045861951997</v>
      </c>
    </row>
    <row r="224" spans="1:7">
      <c r="A224" t="s">
        <v>2470</v>
      </c>
      <c r="B224" s="7">
        <f>INDEX(scenario_outcomes!$A$1:$G$360,MATCH($A224,scenario_outcomes!$A:$A,0),MATCH(B$1,scenario_outcomes!$1:$1,0))</f>
        <v>0.58563619112235699</v>
      </c>
      <c r="C224" s="7">
        <f>INDEX(scenario_outcomes!$A$1:$G$360,MATCH($A224,scenario_outcomes!$A:$A,0),MATCH(C$1,scenario_outcomes!$1:$1,0))</f>
        <v>3.6512977696233002</v>
      </c>
      <c r="D224" s="7">
        <f>INDEX(scenario_outcomes!$A$1:$G$360,MATCH($A224,scenario_outcomes!$A:$A,0),MATCH(D$1,scenario_outcomes!$1:$1,0))</f>
        <v>0.60581169862634898</v>
      </c>
      <c r="E224" s="7">
        <f>INDEX(scenario_outcomes!$A$1:$G$360,MATCH($A224,scenario_outcomes!$A:$A,0),MATCH(E$1,scenario_outcomes!$1:$1,0))</f>
        <v>0</v>
      </c>
      <c r="F224" s="7">
        <f>INDEX(scenario_outcomes!$A$1:$G$360,MATCH($A224,scenario_outcomes!$A:$A,0),MATCH(F$1,scenario_outcomes!$1:$1,0))</f>
        <v>0.53852905761492498</v>
      </c>
    </row>
    <row r="225" spans="1:6">
      <c r="A225" t="s">
        <v>2471</v>
      </c>
      <c r="B225" s="7">
        <f>INDEX(scenario_outcomes!$A$1:$G$360,MATCH($A225,scenario_outcomes!$A:$A,0),MATCH(B$1,scenario_outcomes!$1:$1,0))</f>
        <v>0</v>
      </c>
      <c r="C225" s="7">
        <f>INDEX(scenario_outcomes!$A$1:$G$360,MATCH($A225,scenario_outcomes!$A:$A,0),MATCH(C$1,scenario_outcomes!$1:$1,0))</f>
        <v>0</v>
      </c>
      <c r="D225" s="7">
        <f>INDEX(scenario_outcomes!$A$1:$G$360,MATCH($A225,scenario_outcomes!$A:$A,0),MATCH(D$1,scenario_outcomes!$1:$1,0))</f>
        <v>0</v>
      </c>
      <c r="E225" s="7">
        <f>INDEX(scenario_outcomes!$A$1:$G$360,MATCH($A225,scenario_outcomes!$A:$A,0),MATCH(E$1,scenario_outcomes!$1:$1,0))</f>
        <v>0</v>
      </c>
      <c r="F225" s="7">
        <f>INDEX(scenario_outcomes!$A$1:$G$360,MATCH($A225,scenario_outcomes!$A:$A,0),MATCH(F$1,scenario_outcomes!$1:$1,0))</f>
        <v>0</v>
      </c>
    </row>
    <row r="226" spans="1:6">
      <c r="A226" t="s">
        <v>2472</v>
      </c>
      <c r="B226" s="7">
        <f>INDEX(scenario_outcomes!$A$1:$G$360,MATCH($A226,scenario_outcomes!$A:$A,0),MATCH(B$1,scenario_outcomes!$1:$1,0))</f>
        <v>13.071599999999901</v>
      </c>
      <c r="C226" s="7">
        <f>INDEX(scenario_outcomes!$A$1:$G$360,MATCH($A226,scenario_outcomes!$A:$A,0),MATCH(C$1,scenario_outcomes!$1:$1,0))</f>
        <v>31.949818302289898</v>
      </c>
      <c r="D226" s="7">
        <f>INDEX(scenario_outcomes!$A$1:$G$360,MATCH($A226,scenario_outcomes!$A:$A,0),MATCH(D$1,scenario_outcomes!$1:$1,0))</f>
        <v>13.912637119910601</v>
      </c>
      <c r="E226" s="7">
        <f>INDEX(scenario_outcomes!$A$1:$G$360,MATCH($A226,scenario_outcomes!$A:$A,0),MATCH(E$1,scenario_outcomes!$1:$1,0))</f>
        <v>19.060015712207601</v>
      </c>
      <c r="F226" s="7">
        <f>INDEX(scenario_outcomes!$A$1:$G$360,MATCH($A226,scenario_outcomes!$A:$A,0),MATCH(F$1,scenario_outcomes!$1:$1,0))</f>
        <v>15.5119814942232</v>
      </c>
    </row>
    <row r="227" spans="1:6">
      <c r="A227" t="s">
        <v>2473</v>
      </c>
      <c r="B227" s="7">
        <f>INDEX(scenario_outcomes!$A$1:$G$360,MATCH($A227,scenario_outcomes!$A:$A,0),MATCH(B$1,scenario_outcomes!$1:$1,0))</f>
        <v>4.0392000000000001</v>
      </c>
      <c r="C227" s="7">
        <f>INDEX(scenario_outcomes!$A$1:$G$360,MATCH($A227,scenario_outcomes!$A:$A,0),MATCH(C$1,scenario_outcomes!$1:$1,0))</f>
        <v>87.993001471919996</v>
      </c>
      <c r="D227" s="7">
        <f>INDEX(scenario_outcomes!$A$1:$G$360,MATCH($A227,scenario_outcomes!$A:$A,0),MATCH(D$1,scenario_outcomes!$1:$1,0))</f>
        <v>84.086482673585493</v>
      </c>
      <c r="E227" s="7">
        <f>INDEX(scenario_outcomes!$A$1:$G$360,MATCH($A227,scenario_outcomes!$A:$A,0),MATCH(E$1,scenario_outcomes!$1:$1,0))</f>
        <v>83.9569762694899</v>
      </c>
      <c r="F227" s="7">
        <f>INDEX(scenario_outcomes!$A$1:$G$360,MATCH($A227,scenario_outcomes!$A:$A,0),MATCH(F$1,scenario_outcomes!$1:$1,0))</f>
        <v>84.843187375315097</v>
      </c>
    </row>
    <row r="228" spans="1:6">
      <c r="A228" t="s">
        <v>2474</v>
      </c>
      <c r="B228" s="7">
        <f>INDEX(scenario_outcomes!$A$1:$G$360,MATCH($A228,scenario_outcomes!$A:$A,0),MATCH(B$1,scenario_outcomes!$1:$1,0))</f>
        <v>426.06639669985901</v>
      </c>
      <c r="C228" s="7">
        <f>INDEX(scenario_outcomes!$A$1:$G$360,MATCH($A228,scenario_outcomes!$A:$A,0),MATCH(C$1,scenario_outcomes!$1:$1,0))</f>
        <v>659.04449933620594</v>
      </c>
      <c r="D228" s="7">
        <f>INDEX(scenario_outcomes!$A$1:$G$360,MATCH($A228,scenario_outcomes!$A:$A,0),MATCH(D$1,scenario_outcomes!$1:$1,0))</f>
        <v>592.24529397909703</v>
      </c>
      <c r="E228" s="7">
        <f>INDEX(scenario_outcomes!$A$1:$G$360,MATCH($A228,scenario_outcomes!$A:$A,0),MATCH(E$1,scenario_outcomes!$1:$1,0))</f>
        <v>623.21470725590405</v>
      </c>
      <c r="F228" s="7">
        <f>INDEX(scenario_outcomes!$A$1:$G$360,MATCH($A228,scenario_outcomes!$A:$A,0),MATCH(F$1,scenario_outcomes!$1:$1,0))</f>
        <v>643.18153635571798</v>
      </c>
    </row>
    <row r="229" spans="1:6">
      <c r="A229" t="s">
        <v>2475</v>
      </c>
      <c r="B229" s="7">
        <f>INDEX(scenario_outcomes!$A$1:$G$360,MATCH($A229,scenario_outcomes!$A:$A,0),MATCH(B$1,scenario_outcomes!$1:$1,0))</f>
        <v>426.06639669985901</v>
      </c>
      <c r="C229" s="7">
        <f>INDEX(scenario_outcomes!$A$1:$G$360,MATCH($A229,scenario_outcomes!$A:$A,0),MATCH(C$1,scenario_outcomes!$1:$1,0))</f>
        <v>512.56963433906003</v>
      </c>
      <c r="D229" s="7">
        <f>INDEX(scenario_outcomes!$A$1:$G$360,MATCH($A229,scenario_outcomes!$A:$A,0),MATCH(D$1,scenario_outcomes!$1:$1,0))</f>
        <v>423.95033585730903</v>
      </c>
      <c r="E229" s="7">
        <f>INDEX(scenario_outcomes!$A$1:$G$360,MATCH($A229,scenario_outcomes!$A:$A,0),MATCH(E$1,scenario_outcomes!$1:$1,0))</f>
        <v>456.23127685093698</v>
      </c>
      <c r="F229" s="7">
        <f>INDEX(scenario_outcomes!$A$1:$G$360,MATCH($A229,scenario_outcomes!$A:$A,0),MATCH(F$1,scenario_outcomes!$1:$1,0))</f>
        <v>460.22298090234602</v>
      </c>
    </row>
    <row r="230" spans="1:6">
      <c r="A230" t="s">
        <v>2476</v>
      </c>
      <c r="B230" s="7">
        <f>INDEX(scenario_outcomes!$A$1:$G$360,MATCH($A230,scenario_outcomes!$A:$A,0),MATCH(B$1,scenario_outcomes!$1:$1,0))</f>
        <v>426.06639669985901</v>
      </c>
      <c r="C230" s="7">
        <f>INDEX(scenario_outcomes!$A$1:$G$360,MATCH($A230,scenario_outcomes!$A:$A,0),MATCH(C$1,scenario_outcomes!$1:$1,0))</f>
        <v>512.56963433906003</v>
      </c>
      <c r="D230" s="7">
        <f>INDEX(scenario_outcomes!$A$1:$G$360,MATCH($A230,scenario_outcomes!$A:$A,0),MATCH(D$1,scenario_outcomes!$1:$1,0))</f>
        <v>423.95033585730903</v>
      </c>
      <c r="E230" s="7">
        <f>INDEX(scenario_outcomes!$A$1:$G$360,MATCH($A230,scenario_outcomes!$A:$A,0),MATCH(E$1,scenario_outcomes!$1:$1,0))</f>
        <v>456.23127685093698</v>
      </c>
      <c r="F230" s="7">
        <f>INDEX(scenario_outcomes!$A$1:$G$360,MATCH($A230,scenario_outcomes!$A:$A,0),MATCH(F$1,scenario_outcomes!$1:$1,0))</f>
        <v>460.22298090234602</v>
      </c>
    </row>
    <row r="231" spans="1:6">
      <c r="A231" t="s">
        <v>2477</v>
      </c>
      <c r="B231" s="7">
        <f>INDEX(scenario_outcomes!$A$1:$G$360,MATCH($A231,scenario_outcomes!$A:$A,0),MATCH(B$1,scenario_outcomes!$1:$1,0))</f>
        <v>29.814396699859699</v>
      </c>
      <c r="C231" s="7">
        <f>INDEX(scenario_outcomes!$A$1:$G$360,MATCH($A231,scenario_outcomes!$A:$A,0),MATCH(C$1,scenario_outcomes!$1:$1,0))</f>
        <v>42.775100389924503</v>
      </c>
      <c r="D231" s="7">
        <f>INDEX(scenario_outcomes!$A$1:$G$360,MATCH($A231,scenario_outcomes!$A:$A,0),MATCH(D$1,scenario_outcomes!$1:$1,0))</f>
        <v>41.092320761455603</v>
      </c>
      <c r="E231" s="7">
        <f>INDEX(scenario_outcomes!$A$1:$G$360,MATCH($A231,scenario_outcomes!$A:$A,0),MATCH(E$1,scenario_outcomes!$1:$1,0))</f>
        <v>110.301345318542</v>
      </c>
      <c r="F231" s="7">
        <f>INDEX(scenario_outcomes!$A$1:$G$360,MATCH($A231,scenario_outcomes!$A:$A,0),MATCH(F$1,scenario_outcomes!$1:$1,0))</f>
        <v>64.463218791265604</v>
      </c>
    </row>
    <row r="232" spans="1:6">
      <c r="A232" t="s">
        <v>2478</v>
      </c>
      <c r="B232" s="7">
        <f>INDEX(scenario_outcomes!$A$1:$G$360,MATCH($A232,scenario_outcomes!$A:$A,0),MATCH(B$1,scenario_outcomes!$1:$1,0))</f>
        <v>3.4238878085106301</v>
      </c>
      <c r="C232" s="7">
        <f>INDEX(scenario_outcomes!$A$1:$G$360,MATCH($A232,scenario_outcomes!$A:$A,0),MATCH(C$1,scenario_outcomes!$1:$1,0))</f>
        <v>0.86399999999999999</v>
      </c>
      <c r="D232" s="7">
        <f>INDEX(scenario_outcomes!$A$1:$G$360,MATCH($A232,scenario_outcomes!$A:$A,0),MATCH(D$1,scenario_outcomes!$1:$1,0))</f>
        <v>2.5920000000000001</v>
      </c>
      <c r="E232" s="7">
        <f>INDEX(scenario_outcomes!$A$1:$G$360,MATCH($A232,scenario_outcomes!$A:$A,0),MATCH(E$1,scenario_outcomes!$1:$1,0))</f>
        <v>8.6812199999999997</v>
      </c>
      <c r="F232" s="7">
        <f>INDEX(scenario_outcomes!$A$1:$G$360,MATCH($A232,scenario_outcomes!$A:$A,0),MATCH(F$1,scenario_outcomes!$1:$1,0))</f>
        <v>6.4071334614240003</v>
      </c>
    </row>
    <row r="233" spans="1:6">
      <c r="A233" t="s">
        <v>2479</v>
      </c>
      <c r="B233" s="7">
        <f>INDEX(scenario_outcomes!$A$1:$G$360,MATCH($A233,scenario_outcomes!$A:$A,0),MATCH(B$1,scenario_outcomes!$1:$1,0))</f>
        <v>0</v>
      </c>
      <c r="C233" s="7">
        <f>INDEX(scenario_outcomes!$A$1:$G$360,MATCH($A233,scenario_outcomes!$A:$A,0),MATCH(C$1,scenario_outcomes!$1:$1,0))</f>
        <v>0</v>
      </c>
      <c r="D233" s="7">
        <f>INDEX(scenario_outcomes!$A$1:$G$360,MATCH($A233,scenario_outcomes!$A:$A,0),MATCH(D$1,scenario_outcomes!$1:$1,0))</f>
        <v>0</v>
      </c>
      <c r="E233" s="7">
        <f>INDEX(scenario_outcomes!$A$1:$G$360,MATCH($A233,scenario_outcomes!$A:$A,0),MATCH(E$1,scenario_outcomes!$1:$1,0))</f>
        <v>0</v>
      </c>
      <c r="F233" s="7">
        <f>INDEX(scenario_outcomes!$A$1:$G$360,MATCH($A233,scenario_outcomes!$A:$A,0),MATCH(F$1,scenario_outcomes!$1:$1,0))</f>
        <v>0</v>
      </c>
    </row>
    <row r="234" spans="1:6">
      <c r="A234" t="s">
        <v>2480</v>
      </c>
      <c r="B234" s="7">
        <f>INDEX(scenario_outcomes!$A$1:$G$360,MATCH($A234,scenario_outcomes!$A:$A,0),MATCH(B$1,scenario_outcomes!$1:$1,0))</f>
        <v>10.26</v>
      </c>
      <c r="C234" s="7">
        <f>INDEX(scenario_outcomes!$A$1:$G$360,MATCH($A234,scenario_outcomes!$A:$A,0),MATCH(C$1,scenario_outcomes!$1:$1,0))</f>
        <v>11.3571258710801</v>
      </c>
      <c r="D234" s="7">
        <f>INDEX(scenario_outcomes!$A$1:$G$360,MATCH($A234,scenario_outcomes!$A:$A,0),MATCH(D$1,scenario_outcomes!$1:$1,0))</f>
        <v>10.26</v>
      </c>
      <c r="E234" s="7">
        <f>INDEX(scenario_outcomes!$A$1:$G$360,MATCH($A234,scenario_outcomes!$A:$A,0),MATCH(E$1,scenario_outcomes!$1:$1,0))</f>
        <v>0</v>
      </c>
      <c r="F234" s="7">
        <f>INDEX(scenario_outcomes!$A$1:$G$360,MATCH($A234,scenario_outcomes!$A:$A,0),MATCH(F$1,scenario_outcomes!$1:$1,0))</f>
        <v>6.398557151616</v>
      </c>
    </row>
  </sheetData>
  <sortState xmlns:xlrd2="http://schemas.microsoft.com/office/spreadsheetml/2017/richdata2" ref="A137:H216">
    <sortCondition ref="A216"/>
  </sortState>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2CAB5-596E-A844-817E-B8DEA7A4239D}">
  <sheetPr>
    <tabColor theme="6" tint="0.39997558519241921"/>
  </sheetPr>
  <dimension ref="A1:G234"/>
  <sheetViews>
    <sheetView workbookViewId="0">
      <selection activeCell="C61" sqref="C61"/>
    </sheetView>
  </sheetViews>
  <sheetFormatPr baseColWidth="10" defaultRowHeight="16"/>
  <cols>
    <col min="1" max="1" width="101.1640625" customWidth="1"/>
  </cols>
  <sheetData>
    <row r="1" spans="1:7">
      <c r="B1" t="s">
        <v>2453</v>
      </c>
      <c r="C1" t="s">
        <v>1369</v>
      </c>
      <c r="D1" t="s">
        <v>2454</v>
      </c>
      <c r="E1" t="s">
        <v>2455</v>
      </c>
      <c r="F1" t="s">
        <v>2456</v>
      </c>
      <c r="G1" t="s">
        <v>1368</v>
      </c>
    </row>
    <row r="2" spans="1:7">
      <c r="A2" t="s">
        <v>1370</v>
      </c>
      <c r="B2">
        <v>45.336544730655099</v>
      </c>
      <c r="C2">
        <v>5.38047444870916</v>
      </c>
      <c r="D2">
        <v>26.2482121800324</v>
      </c>
      <c r="E2">
        <v>5.7828251716301802</v>
      </c>
      <c r="F2">
        <v>3.3382975860337298</v>
      </c>
      <c r="G2" t="s">
        <v>912</v>
      </c>
    </row>
    <row r="3" spans="1:7">
      <c r="A3" t="s">
        <v>1371</v>
      </c>
      <c r="B3">
        <v>15.0058206739472</v>
      </c>
      <c r="C3">
        <v>18.36448</v>
      </c>
      <c r="D3">
        <v>14.9461300835867</v>
      </c>
      <c r="E3">
        <v>16.483127032984701</v>
      </c>
      <c r="F3">
        <v>16.0796523553479</v>
      </c>
      <c r="G3" t="s">
        <v>912</v>
      </c>
    </row>
    <row r="4" spans="1:7">
      <c r="A4" t="s">
        <v>1372</v>
      </c>
      <c r="B4">
        <v>1.0056409569156199</v>
      </c>
      <c r="C4">
        <v>0.59189000000000003</v>
      </c>
      <c r="D4">
        <v>2.0967048592817701</v>
      </c>
      <c r="E4">
        <v>2.2996036452170201</v>
      </c>
      <c r="F4">
        <v>2.1877335106180298</v>
      </c>
      <c r="G4" t="s">
        <v>912</v>
      </c>
    </row>
    <row r="5" spans="1:7">
      <c r="A5" t="s">
        <v>1373</v>
      </c>
      <c r="B5">
        <v>66.193762661297399</v>
      </c>
      <c r="C5">
        <v>12.452</v>
      </c>
      <c r="D5">
        <v>35.690113134507399</v>
      </c>
      <c r="E5">
        <v>43.053012010344197</v>
      </c>
      <c r="F5">
        <v>40.151982363573801</v>
      </c>
      <c r="G5" t="s">
        <v>912</v>
      </c>
    </row>
    <row r="6" spans="1:7">
      <c r="A6" t="s">
        <v>1374</v>
      </c>
      <c r="B6">
        <v>0.53088999999999997</v>
      </c>
      <c r="C6">
        <v>0.53088999999999997</v>
      </c>
      <c r="D6">
        <v>0.53088999999999997</v>
      </c>
      <c r="E6">
        <v>0</v>
      </c>
      <c r="F6">
        <v>0</v>
      </c>
      <c r="G6" t="s">
        <v>912</v>
      </c>
    </row>
    <row r="7" spans="1:7">
      <c r="A7" t="s">
        <v>1375</v>
      </c>
      <c r="B7">
        <v>16.164779829128602</v>
      </c>
      <c r="C7">
        <v>2.4715099999999999</v>
      </c>
      <c r="D7">
        <v>5.0602789030315698</v>
      </c>
      <c r="E7">
        <v>0</v>
      </c>
      <c r="F7">
        <v>0</v>
      </c>
      <c r="G7" t="s">
        <v>912</v>
      </c>
    </row>
    <row r="8" spans="1:7">
      <c r="A8" t="s">
        <v>1376</v>
      </c>
      <c r="B8">
        <v>40.626424921312797</v>
      </c>
      <c r="C8">
        <v>36.248550000000002</v>
      </c>
      <c r="D8">
        <v>35.120781143469301</v>
      </c>
      <c r="E8">
        <v>28.9517262653339</v>
      </c>
      <c r="F8">
        <v>23.169797362991101</v>
      </c>
      <c r="G8" t="s">
        <v>912</v>
      </c>
    </row>
    <row r="9" spans="1:7">
      <c r="A9" t="s">
        <v>1377</v>
      </c>
      <c r="B9">
        <v>1.5972428356265101E-2</v>
      </c>
      <c r="C9">
        <v>2.001E-2</v>
      </c>
      <c r="D9">
        <v>1.6148277060085699E-2</v>
      </c>
      <c r="E9">
        <v>0</v>
      </c>
      <c r="F9">
        <v>0</v>
      </c>
      <c r="G9" t="s">
        <v>912</v>
      </c>
    </row>
    <row r="10" spans="1:7">
      <c r="A10" t="s">
        <v>1378</v>
      </c>
      <c r="B10">
        <v>0</v>
      </c>
      <c r="C10">
        <v>0</v>
      </c>
      <c r="D10">
        <v>0</v>
      </c>
      <c r="E10">
        <v>0</v>
      </c>
      <c r="F10">
        <v>0</v>
      </c>
      <c r="G10" t="s">
        <v>912</v>
      </c>
    </row>
    <row r="11" spans="1:7">
      <c r="A11" t="s">
        <v>1379</v>
      </c>
      <c r="B11">
        <v>0</v>
      </c>
      <c r="C11">
        <v>0</v>
      </c>
      <c r="D11">
        <v>0</v>
      </c>
      <c r="E11">
        <v>0</v>
      </c>
      <c r="F11">
        <v>0</v>
      </c>
      <c r="G11" t="s">
        <v>912</v>
      </c>
    </row>
    <row r="12" spans="1:7">
      <c r="A12" t="s">
        <v>1380</v>
      </c>
      <c r="B12">
        <v>0</v>
      </c>
      <c r="C12">
        <v>0</v>
      </c>
      <c r="D12">
        <v>0</v>
      </c>
      <c r="E12">
        <v>0</v>
      </c>
      <c r="F12">
        <v>0</v>
      </c>
      <c r="G12" t="s">
        <v>912</v>
      </c>
    </row>
    <row r="13" spans="1:7">
      <c r="A13" t="s">
        <v>1381</v>
      </c>
      <c r="B13">
        <v>4.0787321489385603E-2</v>
      </c>
      <c r="C13">
        <v>3.9980000000000002E-2</v>
      </c>
      <c r="D13">
        <v>3.2925499048320102E-2</v>
      </c>
      <c r="E13">
        <v>9.9315981056368893E-2</v>
      </c>
      <c r="F13">
        <v>9.9793482421648996E-2</v>
      </c>
      <c r="G13" t="s">
        <v>912</v>
      </c>
    </row>
    <row r="14" spans="1:7">
      <c r="A14" t="s">
        <v>1382</v>
      </c>
      <c r="B14">
        <v>97.144757831706499</v>
      </c>
      <c r="C14">
        <v>105.23036999999999</v>
      </c>
      <c r="D14">
        <v>102.085347907466</v>
      </c>
      <c r="E14">
        <v>101.699654596218</v>
      </c>
      <c r="F14">
        <v>99.492655942778001</v>
      </c>
      <c r="G14" t="s">
        <v>912</v>
      </c>
    </row>
    <row r="15" spans="1:7">
      <c r="A15" t="s">
        <v>1383</v>
      </c>
      <c r="B15">
        <v>0.36005999999999999</v>
      </c>
      <c r="C15">
        <v>0.36005999999999999</v>
      </c>
      <c r="D15">
        <v>0.36005999999999999</v>
      </c>
      <c r="E15">
        <v>0</v>
      </c>
      <c r="F15">
        <v>0</v>
      </c>
      <c r="G15" t="s">
        <v>912</v>
      </c>
    </row>
    <row r="16" spans="1:7">
      <c r="A16" t="s">
        <v>1384</v>
      </c>
      <c r="B16">
        <v>52.577989454812801</v>
      </c>
      <c r="C16">
        <v>30.889959999999999</v>
      </c>
      <c r="D16">
        <v>39.583963093794303</v>
      </c>
      <c r="E16">
        <v>49.372628663002203</v>
      </c>
      <c r="F16">
        <v>36.912309173997997</v>
      </c>
      <c r="G16" t="s">
        <v>912</v>
      </c>
    </row>
    <row r="17" spans="1:7">
      <c r="A17" t="s">
        <v>1385</v>
      </c>
      <c r="B17">
        <v>74.385605627251906</v>
      </c>
      <c r="C17">
        <v>81.669899999999998</v>
      </c>
      <c r="D17">
        <v>74.624517430420795</v>
      </c>
      <c r="E17">
        <v>77.927201573043504</v>
      </c>
      <c r="F17">
        <v>78.336873569326499</v>
      </c>
      <c r="G17" t="s">
        <v>912</v>
      </c>
    </row>
    <row r="18" spans="1:7">
      <c r="A18" t="s">
        <v>1386</v>
      </c>
      <c r="B18">
        <v>223.95321014314101</v>
      </c>
      <c r="C18">
        <v>164.61661000000001</v>
      </c>
      <c r="D18">
        <v>151.34297245865599</v>
      </c>
      <c r="E18">
        <v>172.98128284437499</v>
      </c>
      <c r="F18">
        <v>178.91697071406301</v>
      </c>
      <c r="G18" t="s">
        <v>912</v>
      </c>
    </row>
    <row r="19" spans="1:7">
      <c r="A19" t="s">
        <v>1387</v>
      </c>
      <c r="B19">
        <v>19.457703132130298</v>
      </c>
      <c r="C19">
        <v>6.3083299999999998</v>
      </c>
      <c r="D19">
        <v>20.511239094516402</v>
      </c>
      <c r="E19">
        <v>24.769646933114998</v>
      </c>
      <c r="F19">
        <v>34.677874417032903</v>
      </c>
      <c r="G19" t="s">
        <v>912</v>
      </c>
    </row>
    <row r="20" spans="1:7">
      <c r="A20" t="s">
        <v>1388</v>
      </c>
      <c r="B20">
        <v>144.42740958793999</v>
      </c>
      <c r="C20">
        <v>250.53867605313599</v>
      </c>
      <c r="D20">
        <v>237.407186455295</v>
      </c>
      <c r="E20">
        <v>228.606550776848</v>
      </c>
      <c r="F20">
        <v>215.58864000939201</v>
      </c>
      <c r="G20" t="s">
        <v>912</v>
      </c>
    </row>
    <row r="21" spans="1:7">
      <c r="A21" t="s">
        <v>1389</v>
      </c>
      <c r="B21">
        <v>184.988876495103</v>
      </c>
      <c r="C21">
        <v>285.20602999999898</v>
      </c>
      <c r="D21">
        <v>231.371975053201</v>
      </c>
      <c r="E21">
        <v>242.72888689967601</v>
      </c>
      <c r="F21">
        <v>234.244683713386</v>
      </c>
      <c r="G21" t="s">
        <v>912</v>
      </c>
    </row>
    <row r="22" spans="1:7">
      <c r="A22" t="s">
        <v>1390</v>
      </c>
      <c r="B22">
        <v>1.0049365472254199</v>
      </c>
      <c r="C22">
        <v>1.52416</v>
      </c>
      <c r="D22">
        <v>1.54628360900785</v>
      </c>
      <c r="E22">
        <v>3.0999812557534998</v>
      </c>
      <c r="F22">
        <v>1.9239786832180701</v>
      </c>
      <c r="G22" t="s">
        <v>912</v>
      </c>
    </row>
    <row r="23" spans="1:7">
      <c r="A23" t="s">
        <v>1391</v>
      </c>
      <c r="B23">
        <v>11.050883996139399</v>
      </c>
      <c r="C23">
        <v>49.687461888019897</v>
      </c>
      <c r="D23">
        <v>36.242146438951799</v>
      </c>
      <c r="E23">
        <v>29.643410331886699</v>
      </c>
      <c r="F23">
        <v>8.4510658160361896</v>
      </c>
      <c r="G23" t="s">
        <v>912</v>
      </c>
    </row>
    <row r="24" spans="1:7">
      <c r="A24" t="s">
        <v>1392</v>
      </c>
      <c r="B24">
        <v>0.17546999999999999</v>
      </c>
      <c r="C24">
        <v>0.17546999999999999</v>
      </c>
      <c r="D24">
        <v>0.17546999999999999</v>
      </c>
      <c r="E24">
        <v>0.13481496000000001</v>
      </c>
      <c r="F24">
        <v>0.13481496000000001</v>
      </c>
      <c r="G24" t="s">
        <v>912</v>
      </c>
    </row>
    <row r="25" spans="1:7">
      <c r="A25" t="s">
        <v>1393</v>
      </c>
      <c r="B25">
        <v>67.557233535356701</v>
      </c>
      <c r="C25">
        <v>126.38964999999899</v>
      </c>
      <c r="D25">
        <v>79.870779602716496</v>
      </c>
      <c r="E25">
        <v>77.093527488087005</v>
      </c>
      <c r="F25">
        <v>73.351585047264706</v>
      </c>
      <c r="G25" t="s">
        <v>912</v>
      </c>
    </row>
    <row r="26" spans="1:7">
      <c r="A26" t="s">
        <v>1394</v>
      </c>
      <c r="B26">
        <v>0</v>
      </c>
      <c r="C26">
        <v>0</v>
      </c>
      <c r="D26">
        <v>0</v>
      </c>
      <c r="E26">
        <v>0</v>
      </c>
      <c r="F26">
        <v>0</v>
      </c>
      <c r="G26" t="s">
        <v>912</v>
      </c>
    </row>
    <row r="27" spans="1:7">
      <c r="A27" t="s">
        <v>1395</v>
      </c>
      <c r="B27">
        <v>58.1775570377403</v>
      </c>
      <c r="C27">
        <v>42.081907300781999</v>
      </c>
      <c r="D27">
        <v>54.220627606864603</v>
      </c>
      <c r="E27">
        <v>57.738284303152497</v>
      </c>
      <c r="F27">
        <v>49.720742376906202</v>
      </c>
      <c r="G27" t="s">
        <v>912</v>
      </c>
    </row>
    <row r="28" spans="1:7">
      <c r="A28" t="s">
        <v>1396</v>
      </c>
      <c r="B28">
        <v>14.979723594514301</v>
      </c>
      <c r="C28">
        <v>12.07569</v>
      </c>
      <c r="D28">
        <v>16.859389625621301</v>
      </c>
      <c r="E28">
        <v>19.9670607013202</v>
      </c>
      <c r="F28">
        <v>17.680308657993901</v>
      </c>
      <c r="G28" t="s">
        <v>912</v>
      </c>
    </row>
    <row r="29" spans="1:7">
      <c r="A29" t="s">
        <v>1397</v>
      </c>
      <c r="B29">
        <v>42.2296267943629</v>
      </c>
      <c r="C29">
        <v>96.486419999999995</v>
      </c>
      <c r="D29">
        <v>50.581247149213702</v>
      </c>
      <c r="E29">
        <v>46.6097049717769</v>
      </c>
      <c r="F29">
        <v>59.4170304171259</v>
      </c>
      <c r="G29" t="s">
        <v>912</v>
      </c>
    </row>
    <row r="30" spans="1:7">
      <c r="A30" t="s">
        <v>1398</v>
      </c>
      <c r="B30">
        <v>0</v>
      </c>
      <c r="C30">
        <v>0</v>
      </c>
      <c r="D30">
        <v>0</v>
      </c>
      <c r="E30">
        <v>0</v>
      </c>
      <c r="F30">
        <v>0</v>
      </c>
      <c r="G30" t="s">
        <v>912</v>
      </c>
    </row>
    <row r="31" spans="1:7">
      <c r="A31" t="s">
        <v>1399</v>
      </c>
      <c r="B31">
        <v>11.1913472205324</v>
      </c>
      <c r="C31">
        <v>7.8233387499999898</v>
      </c>
      <c r="D31">
        <v>10.3157879076663</v>
      </c>
      <c r="E31">
        <v>8.1712582860045</v>
      </c>
      <c r="F31">
        <v>7.7737464077294298</v>
      </c>
      <c r="G31" t="s">
        <v>912</v>
      </c>
    </row>
    <row r="32" spans="1:7">
      <c r="A32" t="s">
        <v>1400</v>
      </c>
      <c r="B32">
        <v>245.63756282333301</v>
      </c>
      <c r="C32">
        <v>216.66109999999901</v>
      </c>
      <c r="D32">
        <v>198.31604955693999</v>
      </c>
      <c r="E32">
        <v>169.403848242414</v>
      </c>
      <c r="F32">
        <v>215.45464627789801</v>
      </c>
      <c r="G32" t="s">
        <v>912</v>
      </c>
    </row>
    <row r="33" spans="1:7">
      <c r="A33" t="s">
        <v>1401</v>
      </c>
      <c r="B33">
        <v>1.2517402924118299</v>
      </c>
      <c r="C33">
        <v>1.56816</v>
      </c>
      <c r="D33">
        <v>1.2655213470536699</v>
      </c>
      <c r="E33">
        <v>0</v>
      </c>
      <c r="F33">
        <v>0</v>
      </c>
      <c r="G33" t="s">
        <v>912</v>
      </c>
    </row>
    <row r="34" spans="1:7">
      <c r="A34" t="s">
        <v>1402</v>
      </c>
      <c r="B34">
        <v>367.03645769712398</v>
      </c>
      <c r="C34">
        <v>416.64580000000001</v>
      </c>
      <c r="D34">
        <v>403.03290086497202</v>
      </c>
      <c r="E34">
        <v>391.98829242872</v>
      </c>
      <c r="F34">
        <v>387.60610991653101</v>
      </c>
      <c r="G34" t="s">
        <v>912</v>
      </c>
    </row>
    <row r="35" spans="1:7">
      <c r="A35" t="s">
        <v>1403</v>
      </c>
      <c r="B35">
        <v>0</v>
      </c>
      <c r="C35">
        <v>17.336789999999901</v>
      </c>
      <c r="D35">
        <v>2.0340336767087699</v>
      </c>
      <c r="E35">
        <v>1.8933784913474601</v>
      </c>
      <c r="F35">
        <v>0</v>
      </c>
      <c r="G35" t="s">
        <v>912</v>
      </c>
    </row>
    <row r="36" spans="1:7">
      <c r="A36" t="s">
        <v>1404</v>
      </c>
      <c r="B36">
        <v>2.8649900000000001</v>
      </c>
      <c r="C36">
        <v>2.8649900000000001</v>
      </c>
      <c r="D36">
        <v>2.8649900000000001</v>
      </c>
      <c r="E36">
        <v>1.1125583640000001</v>
      </c>
      <c r="F36">
        <v>1.1125583640000001</v>
      </c>
      <c r="G36" t="s">
        <v>912</v>
      </c>
    </row>
    <row r="37" spans="1:7">
      <c r="A37" t="s">
        <v>1405</v>
      </c>
      <c r="B37">
        <v>6.7863145241165101</v>
      </c>
      <c r="C37">
        <v>6.6519899999999996</v>
      </c>
      <c r="D37">
        <v>5.4782413810513999</v>
      </c>
      <c r="E37">
        <v>3.0980043434713198</v>
      </c>
      <c r="F37">
        <v>3.1128992404246199</v>
      </c>
      <c r="G37" t="s">
        <v>912</v>
      </c>
    </row>
    <row r="38" spans="1:7">
      <c r="A38" t="s">
        <v>1406</v>
      </c>
      <c r="B38">
        <v>0</v>
      </c>
      <c r="C38">
        <v>0</v>
      </c>
      <c r="D38">
        <v>0</v>
      </c>
      <c r="E38">
        <v>0</v>
      </c>
      <c r="F38">
        <v>0</v>
      </c>
      <c r="G38" t="s">
        <v>912</v>
      </c>
    </row>
    <row r="39" spans="1:7">
      <c r="A39" t="s">
        <v>1407</v>
      </c>
      <c r="B39">
        <v>1.0119826009284001</v>
      </c>
      <c r="C39">
        <v>0.90983000000000003</v>
      </c>
      <c r="D39">
        <v>0.98808856729536898</v>
      </c>
      <c r="E39">
        <v>0.59267205167647496</v>
      </c>
      <c r="F39">
        <v>1.14594826045305</v>
      </c>
      <c r="G39" t="s">
        <v>912</v>
      </c>
    </row>
    <row r="40" spans="1:7">
      <c r="A40" t="s">
        <v>1408</v>
      </c>
      <c r="B40">
        <v>0</v>
      </c>
      <c r="C40">
        <v>0</v>
      </c>
      <c r="D40">
        <v>0</v>
      </c>
      <c r="E40">
        <v>0</v>
      </c>
      <c r="F40">
        <v>0</v>
      </c>
      <c r="G40" t="s">
        <v>912</v>
      </c>
    </row>
    <row r="41" spans="1:7">
      <c r="A41" t="s">
        <v>1409</v>
      </c>
      <c r="B41">
        <v>0</v>
      </c>
      <c r="C41">
        <v>0</v>
      </c>
      <c r="D41">
        <v>0</v>
      </c>
      <c r="E41">
        <v>0</v>
      </c>
      <c r="F41">
        <v>0</v>
      </c>
      <c r="G41" t="s">
        <v>912</v>
      </c>
    </row>
    <row r="42" spans="1:7">
      <c r="A42" t="s">
        <v>1410</v>
      </c>
      <c r="B42">
        <v>0</v>
      </c>
      <c r="C42">
        <v>0</v>
      </c>
      <c r="D42">
        <v>0</v>
      </c>
      <c r="E42">
        <v>0</v>
      </c>
      <c r="F42">
        <v>0</v>
      </c>
      <c r="G42" t="s">
        <v>912</v>
      </c>
    </row>
    <row r="43" spans="1:7">
      <c r="A43" t="s">
        <v>1411</v>
      </c>
      <c r="B43">
        <v>0</v>
      </c>
      <c r="C43">
        <v>0.22696999999999901</v>
      </c>
      <c r="D43">
        <v>0.40373283063458598</v>
      </c>
      <c r="E43">
        <v>1.15448194574692</v>
      </c>
      <c r="F43">
        <v>0.20245956326287901</v>
      </c>
      <c r="G43" t="s">
        <v>912</v>
      </c>
    </row>
    <row r="44" spans="1:7">
      <c r="A44" t="s">
        <v>1412</v>
      </c>
      <c r="B44">
        <v>0</v>
      </c>
      <c r="C44">
        <v>0</v>
      </c>
      <c r="D44">
        <v>0</v>
      </c>
      <c r="E44">
        <v>0</v>
      </c>
      <c r="F44">
        <v>0</v>
      </c>
      <c r="G44" t="s">
        <v>912</v>
      </c>
    </row>
    <row r="45" spans="1:7">
      <c r="A45" t="s">
        <v>1413</v>
      </c>
      <c r="B45">
        <v>0</v>
      </c>
      <c r="C45">
        <v>0</v>
      </c>
      <c r="D45">
        <v>0</v>
      </c>
      <c r="E45">
        <v>0</v>
      </c>
      <c r="F45">
        <v>0</v>
      </c>
      <c r="G45" t="s">
        <v>912</v>
      </c>
    </row>
    <row r="46" spans="1:7">
      <c r="A46" t="s">
        <v>1414</v>
      </c>
      <c r="B46">
        <v>0</v>
      </c>
      <c r="C46">
        <v>0</v>
      </c>
      <c r="D46">
        <v>0</v>
      </c>
      <c r="E46">
        <v>0</v>
      </c>
      <c r="F46">
        <v>0</v>
      </c>
      <c r="G46" t="s">
        <v>912</v>
      </c>
    </row>
    <row r="47" spans="1:7">
      <c r="A47" t="s">
        <v>1415</v>
      </c>
      <c r="B47">
        <v>0</v>
      </c>
      <c r="C47">
        <v>2.4475199999999901</v>
      </c>
      <c r="D47">
        <v>0</v>
      </c>
      <c r="E47">
        <v>0</v>
      </c>
      <c r="F47">
        <v>5.4094793926231599</v>
      </c>
      <c r="G47" t="s">
        <v>912</v>
      </c>
    </row>
    <row r="48" spans="1:7">
      <c r="A48" t="s">
        <v>1416</v>
      </c>
      <c r="B48">
        <v>0</v>
      </c>
      <c r="C48">
        <v>0</v>
      </c>
      <c r="D48">
        <v>0</v>
      </c>
      <c r="E48">
        <v>0</v>
      </c>
      <c r="F48">
        <v>0</v>
      </c>
      <c r="G48" t="s">
        <v>912</v>
      </c>
    </row>
    <row r="49" spans="1:7">
      <c r="A49" t="s">
        <v>1417</v>
      </c>
      <c r="B49">
        <v>0</v>
      </c>
      <c r="C49">
        <v>0</v>
      </c>
      <c r="D49">
        <v>0</v>
      </c>
      <c r="E49">
        <v>0</v>
      </c>
      <c r="F49">
        <v>0</v>
      </c>
      <c r="G49" t="s">
        <v>912</v>
      </c>
    </row>
    <row r="50" spans="1:7">
      <c r="A50" t="s">
        <v>1418</v>
      </c>
      <c r="B50">
        <v>0</v>
      </c>
      <c r="C50">
        <v>0</v>
      </c>
      <c r="D50">
        <v>0</v>
      </c>
      <c r="E50">
        <v>0</v>
      </c>
      <c r="F50">
        <v>0</v>
      </c>
      <c r="G50" t="s">
        <v>912</v>
      </c>
    </row>
    <row r="51" spans="1:7">
      <c r="A51" t="s">
        <v>1419</v>
      </c>
      <c r="B51">
        <v>0</v>
      </c>
      <c r="C51">
        <v>0</v>
      </c>
      <c r="D51">
        <v>0</v>
      </c>
      <c r="E51">
        <v>0</v>
      </c>
      <c r="F51">
        <v>0</v>
      </c>
      <c r="G51" t="s">
        <v>912</v>
      </c>
    </row>
    <row r="52" spans="1:7">
      <c r="A52" t="s">
        <v>1420</v>
      </c>
      <c r="B52">
        <v>0</v>
      </c>
      <c r="C52">
        <v>0</v>
      </c>
      <c r="D52">
        <v>0</v>
      </c>
      <c r="E52">
        <v>0</v>
      </c>
      <c r="F52">
        <v>0</v>
      </c>
      <c r="G52" t="s">
        <v>912</v>
      </c>
    </row>
    <row r="53" spans="1:7">
      <c r="A53" t="s">
        <v>1421</v>
      </c>
      <c r="B53">
        <v>0</v>
      </c>
      <c r="C53">
        <v>0</v>
      </c>
      <c r="D53">
        <v>0</v>
      </c>
      <c r="E53">
        <v>42.073396375651697</v>
      </c>
      <c r="F53">
        <v>0</v>
      </c>
      <c r="G53" t="s">
        <v>912</v>
      </c>
    </row>
    <row r="54" spans="1:7">
      <c r="A54" t="s">
        <v>1422</v>
      </c>
      <c r="B54">
        <v>0</v>
      </c>
      <c r="C54">
        <v>0</v>
      </c>
      <c r="D54">
        <v>0</v>
      </c>
      <c r="E54">
        <v>0</v>
      </c>
      <c r="F54">
        <v>0</v>
      </c>
      <c r="G54" t="s">
        <v>912</v>
      </c>
    </row>
    <row r="55" spans="1:7">
      <c r="A55" t="s">
        <v>1423</v>
      </c>
      <c r="B55">
        <v>0</v>
      </c>
      <c r="C55">
        <v>0</v>
      </c>
      <c r="D55">
        <v>0.33320496400503902</v>
      </c>
      <c r="E55">
        <v>0</v>
      </c>
      <c r="F55">
        <v>0</v>
      </c>
      <c r="G55" t="s">
        <v>912</v>
      </c>
    </row>
    <row r="56" spans="1:7">
      <c r="A56" t="s">
        <v>1424</v>
      </c>
      <c r="B56">
        <v>0</v>
      </c>
      <c r="C56">
        <v>0</v>
      </c>
      <c r="D56">
        <v>0</v>
      </c>
      <c r="E56">
        <v>0</v>
      </c>
      <c r="F56">
        <v>0</v>
      </c>
      <c r="G56" t="s">
        <v>912</v>
      </c>
    </row>
    <row r="57" spans="1:7">
      <c r="A57" t="s">
        <v>1425</v>
      </c>
      <c r="B57">
        <v>0</v>
      </c>
      <c r="C57">
        <v>0</v>
      </c>
      <c r="D57">
        <v>0</v>
      </c>
      <c r="E57">
        <v>0</v>
      </c>
      <c r="F57">
        <v>0</v>
      </c>
      <c r="G57" t="s">
        <v>912</v>
      </c>
    </row>
    <row r="58" spans="1:7">
      <c r="A58" t="s">
        <v>1426</v>
      </c>
      <c r="B58">
        <v>0</v>
      </c>
      <c r="C58">
        <v>0</v>
      </c>
      <c r="D58">
        <v>0</v>
      </c>
      <c r="E58">
        <v>0</v>
      </c>
      <c r="F58">
        <v>0</v>
      </c>
      <c r="G58" t="s">
        <v>912</v>
      </c>
    </row>
    <row r="59" spans="1:7">
      <c r="A59" t="s">
        <v>1427</v>
      </c>
      <c r="B59">
        <v>0</v>
      </c>
      <c r="C59">
        <v>0</v>
      </c>
      <c r="D59">
        <v>0</v>
      </c>
      <c r="E59">
        <v>0</v>
      </c>
      <c r="F59">
        <v>0</v>
      </c>
      <c r="G59" t="s">
        <v>912</v>
      </c>
    </row>
    <row r="60" spans="1:7">
      <c r="A60" t="s">
        <v>1428</v>
      </c>
      <c r="B60">
        <v>0</v>
      </c>
      <c r="C60">
        <v>0</v>
      </c>
      <c r="D60">
        <v>0</v>
      </c>
      <c r="E60">
        <v>0</v>
      </c>
      <c r="F60">
        <v>0</v>
      </c>
      <c r="G60" t="s">
        <v>912</v>
      </c>
    </row>
    <row r="61" spans="1:7">
      <c r="A61" t="s">
        <v>1429</v>
      </c>
      <c r="B61">
        <v>17.945630000000001</v>
      </c>
      <c r="C61">
        <v>17.945630000000001</v>
      </c>
      <c r="D61">
        <v>17.945630000000001</v>
      </c>
      <c r="E61">
        <v>12.56324702</v>
      </c>
      <c r="F61">
        <v>12.56324702</v>
      </c>
      <c r="G61" t="s">
        <v>912</v>
      </c>
    </row>
    <row r="62" spans="1:7">
      <c r="A62" t="s">
        <v>1430</v>
      </c>
      <c r="B62">
        <v>0</v>
      </c>
      <c r="C62">
        <v>0</v>
      </c>
      <c r="D62">
        <v>0</v>
      </c>
      <c r="E62">
        <v>0</v>
      </c>
      <c r="F62">
        <v>0</v>
      </c>
      <c r="G62" t="s">
        <v>912</v>
      </c>
    </row>
    <row r="63" spans="1:7">
      <c r="A63" t="s">
        <v>1431</v>
      </c>
      <c r="B63">
        <v>11.550881456807501</v>
      </c>
      <c r="C63">
        <v>9.3398183401546397</v>
      </c>
      <c r="D63">
        <v>1.79820057572411</v>
      </c>
      <c r="E63">
        <v>1.4618206385424399</v>
      </c>
      <c r="F63">
        <v>28.2351945373461</v>
      </c>
      <c r="G63" t="s">
        <v>912</v>
      </c>
    </row>
    <row r="64" spans="1:7">
      <c r="A64" t="s">
        <v>1432</v>
      </c>
      <c r="B64">
        <v>0</v>
      </c>
      <c r="C64">
        <v>0</v>
      </c>
      <c r="D64">
        <v>0</v>
      </c>
      <c r="E64">
        <v>0</v>
      </c>
      <c r="F64">
        <v>0</v>
      </c>
      <c r="G64" t="s">
        <v>912</v>
      </c>
    </row>
    <row r="65" spans="1:7">
      <c r="A65" t="s">
        <v>1433</v>
      </c>
      <c r="B65">
        <v>0</v>
      </c>
      <c r="C65">
        <v>0</v>
      </c>
      <c r="D65">
        <v>0</v>
      </c>
      <c r="E65">
        <v>0</v>
      </c>
      <c r="F65">
        <v>0</v>
      </c>
      <c r="G65" t="s">
        <v>912</v>
      </c>
    </row>
    <row r="66" spans="1:7">
      <c r="A66" t="s">
        <v>1434</v>
      </c>
      <c r="B66">
        <v>0</v>
      </c>
      <c r="C66">
        <v>0</v>
      </c>
      <c r="D66">
        <v>0</v>
      </c>
      <c r="E66">
        <v>0</v>
      </c>
      <c r="F66">
        <v>0</v>
      </c>
      <c r="G66" t="s">
        <v>912</v>
      </c>
    </row>
    <row r="67" spans="1:7">
      <c r="A67" t="s">
        <v>1435</v>
      </c>
      <c r="B67">
        <v>0</v>
      </c>
      <c r="C67">
        <v>0</v>
      </c>
      <c r="D67">
        <v>0</v>
      </c>
      <c r="E67">
        <v>0</v>
      </c>
      <c r="F67">
        <v>0</v>
      </c>
      <c r="G67" t="s">
        <v>912</v>
      </c>
    </row>
    <row r="68" spans="1:7">
      <c r="A68" t="s">
        <v>1436</v>
      </c>
      <c r="B68">
        <v>0</v>
      </c>
      <c r="C68">
        <v>0</v>
      </c>
      <c r="D68">
        <v>0</v>
      </c>
      <c r="E68">
        <v>0</v>
      </c>
      <c r="F68">
        <v>0</v>
      </c>
      <c r="G68" t="s">
        <v>912</v>
      </c>
    </row>
    <row r="69" spans="1:7">
      <c r="A69" t="s">
        <v>1437</v>
      </c>
      <c r="B69">
        <v>0</v>
      </c>
      <c r="C69">
        <v>0</v>
      </c>
      <c r="D69">
        <v>0</v>
      </c>
      <c r="E69">
        <v>0</v>
      </c>
      <c r="F69">
        <v>0</v>
      </c>
      <c r="G69" t="s">
        <v>912</v>
      </c>
    </row>
    <row r="70" spans="1:7">
      <c r="A70" t="s">
        <v>1438</v>
      </c>
      <c r="B70">
        <v>0</v>
      </c>
      <c r="C70">
        <v>0</v>
      </c>
      <c r="D70">
        <v>0</v>
      </c>
      <c r="E70">
        <v>0</v>
      </c>
      <c r="F70">
        <v>0</v>
      </c>
      <c r="G70" t="s">
        <v>912</v>
      </c>
    </row>
    <row r="71" spans="1:7">
      <c r="A71" t="s">
        <v>1439</v>
      </c>
      <c r="B71">
        <v>0</v>
      </c>
      <c r="C71">
        <v>0</v>
      </c>
      <c r="D71">
        <v>0</v>
      </c>
      <c r="E71">
        <v>0</v>
      </c>
      <c r="F71">
        <v>0</v>
      </c>
      <c r="G71" t="s">
        <v>912</v>
      </c>
    </row>
    <row r="72" spans="1:7">
      <c r="A72" t="s">
        <v>1440</v>
      </c>
      <c r="B72">
        <v>0</v>
      </c>
      <c r="C72">
        <v>0</v>
      </c>
      <c r="D72">
        <v>0</v>
      </c>
      <c r="E72">
        <v>0</v>
      </c>
      <c r="F72">
        <v>0</v>
      </c>
      <c r="G72" t="s">
        <v>912</v>
      </c>
    </row>
    <row r="73" spans="1:7">
      <c r="A73" t="s">
        <v>1441</v>
      </c>
      <c r="B73">
        <v>0</v>
      </c>
      <c r="C73">
        <v>0</v>
      </c>
      <c r="D73">
        <v>0</v>
      </c>
      <c r="E73">
        <v>0</v>
      </c>
      <c r="F73">
        <v>0</v>
      </c>
      <c r="G73" t="s">
        <v>912</v>
      </c>
    </row>
    <row r="74" spans="1:7">
      <c r="A74" t="s">
        <v>1983</v>
      </c>
      <c r="B74">
        <v>45.336544730655099</v>
      </c>
      <c r="C74">
        <v>5.38047444870916</v>
      </c>
      <c r="D74">
        <v>26.2482121800324</v>
      </c>
      <c r="E74">
        <v>5.7828251716301802</v>
      </c>
      <c r="F74">
        <v>3.3382975860337298</v>
      </c>
      <c r="G74" t="s">
        <v>912</v>
      </c>
    </row>
    <row r="75" spans="1:7">
      <c r="A75" t="s">
        <v>1984</v>
      </c>
      <c r="B75">
        <v>15.0058206739472</v>
      </c>
      <c r="C75">
        <v>18.36448</v>
      </c>
      <c r="D75">
        <v>14.9461300835867</v>
      </c>
      <c r="E75">
        <v>16.483127032984701</v>
      </c>
      <c r="F75">
        <v>16.0796523553479</v>
      </c>
      <c r="G75" t="s">
        <v>912</v>
      </c>
    </row>
    <row r="76" spans="1:7">
      <c r="A76" t="s">
        <v>1985</v>
      </c>
      <c r="B76">
        <v>1.0056409569156199</v>
      </c>
      <c r="C76">
        <v>0.59189000000000003</v>
      </c>
      <c r="D76">
        <v>2.0967048592817701</v>
      </c>
      <c r="E76">
        <v>2.2996036452170201</v>
      </c>
      <c r="F76">
        <v>2.1877335106180298</v>
      </c>
      <c r="G76" t="s">
        <v>912</v>
      </c>
    </row>
    <row r="77" spans="1:7">
      <c r="A77" t="s">
        <v>1986</v>
      </c>
      <c r="B77">
        <v>66.193762661297399</v>
      </c>
      <c r="C77">
        <v>12.452</v>
      </c>
      <c r="D77">
        <v>35.690113134507399</v>
      </c>
      <c r="E77">
        <v>43.053012010344197</v>
      </c>
      <c r="F77">
        <v>40.151982363573801</v>
      </c>
      <c r="G77" t="s">
        <v>912</v>
      </c>
    </row>
    <row r="78" spans="1:7">
      <c r="A78" t="s">
        <v>1987</v>
      </c>
      <c r="B78">
        <v>0.53088999999999997</v>
      </c>
      <c r="C78">
        <v>0.53088999999999997</v>
      </c>
      <c r="D78">
        <v>0.53088999999999997</v>
      </c>
      <c r="E78">
        <v>0</v>
      </c>
      <c r="F78">
        <v>0</v>
      </c>
      <c r="G78" t="s">
        <v>912</v>
      </c>
    </row>
    <row r="79" spans="1:7">
      <c r="A79" t="s">
        <v>1988</v>
      </c>
      <c r="B79">
        <v>16.164779829128602</v>
      </c>
      <c r="C79">
        <v>2.4715099999999999</v>
      </c>
      <c r="D79">
        <v>5.0602789030315698</v>
      </c>
      <c r="E79">
        <v>0</v>
      </c>
      <c r="F79">
        <v>0</v>
      </c>
      <c r="G79" t="s">
        <v>912</v>
      </c>
    </row>
    <row r="80" spans="1:7">
      <c r="A80" t="s">
        <v>1989</v>
      </c>
      <c r="B80">
        <v>40.8981724213128</v>
      </c>
      <c r="C80">
        <v>36.534599999999998</v>
      </c>
      <c r="D80">
        <v>35.387379743469303</v>
      </c>
      <c r="E80">
        <v>31.0713662388419</v>
      </c>
      <c r="F80">
        <v>25.492355580791099</v>
      </c>
      <c r="G80" t="s">
        <v>912</v>
      </c>
    </row>
    <row r="81" spans="1:7">
      <c r="A81" t="s">
        <v>1927</v>
      </c>
      <c r="B81">
        <v>1.5972428356265101E-2</v>
      </c>
      <c r="C81">
        <v>2.001E-2</v>
      </c>
      <c r="D81">
        <v>1.6148277060085699E-2</v>
      </c>
      <c r="E81">
        <v>0</v>
      </c>
      <c r="F81">
        <v>0</v>
      </c>
      <c r="G81" t="s">
        <v>912</v>
      </c>
    </row>
    <row r="82" spans="1:7">
      <c r="A82" t="s">
        <v>1928</v>
      </c>
      <c r="B82">
        <v>0</v>
      </c>
      <c r="C82">
        <v>0</v>
      </c>
      <c r="D82">
        <v>0</v>
      </c>
      <c r="E82">
        <v>0</v>
      </c>
      <c r="F82">
        <v>0</v>
      </c>
      <c r="G82" t="s">
        <v>912</v>
      </c>
    </row>
    <row r="83" spans="1:7">
      <c r="A83" t="s">
        <v>1929</v>
      </c>
      <c r="B83">
        <v>0</v>
      </c>
      <c r="C83">
        <v>0</v>
      </c>
      <c r="D83">
        <v>0</v>
      </c>
      <c r="E83">
        <v>0</v>
      </c>
      <c r="F83">
        <v>0</v>
      </c>
      <c r="G83" t="s">
        <v>912</v>
      </c>
    </row>
    <row r="84" spans="1:7">
      <c r="A84" t="s">
        <v>1930</v>
      </c>
      <c r="B84">
        <v>0</v>
      </c>
      <c r="C84">
        <v>0</v>
      </c>
      <c r="D84">
        <v>0</v>
      </c>
      <c r="E84">
        <v>0</v>
      </c>
      <c r="F84">
        <v>0</v>
      </c>
      <c r="G84" t="s">
        <v>912</v>
      </c>
    </row>
    <row r="85" spans="1:7">
      <c r="A85" t="s">
        <v>1931</v>
      </c>
      <c r="B85">
        <v>4.0787321489385603E-2</v>
      </c>
      <c r="C85">
        <v>3.9980000000000002E-2</v>
      </c>
      <c r="D85">
        <v>3.2925499048320102E-2</v>
      </c>
      <c r="E85">
        <v>9.9315981056368893E-2</v>
      </c>
      <c r="F85">
        <v>9.9793482421648996E-2</v>
      </c>
      <c r="G85" t="s">
        <v>912</v>
      </c>
    </row>
    <row r="86" spans="1:7">
      <c r="A86" t="s">
        <v>1932</v>
      </c>
      <c r="B86">
        <v>97.144757831706499</v>
      </c>
      <c r="C86">
        <v>105.23036999999999</v>
      </c>
      <c r="D86">
        <v>102.085347907466</v>
      </c>
      <c r="E86">
        <v>101.699654596218</v>
      </c>
      <c r="F86">
        <v>99.492655942778001</v>
      </c>
      <c r="G86" t="s">
        <v>912</v>
      </c>
    </row>
    <row r="87" spans="1:7">
      <c r="A87" t="s">
        <v>1933</v>
      </c>
      <c r="B87">
        <v>0.36005999999999999</v>
      </c>
      <c r="C87">
        <v>0.36005999999999999</v>
      </c>
      <c r="D87">
        <v>0.36005999999999999</v>
      </c>
      <c r="E87">
        <v>0</v>
      </c>
      <c r="F87">
        <v>0</v>
      </c>
      <c r="G87" t="s">
        <v>912</v>
      </c>
    </row>
    <row r="88" spans="1:7">
      <c r="A88" t="s">
        <v>1934</v>
      </c>
      <c r="B88">
        <v>52.577989454812801</v>
      </c>
      <c r="C88">
        <v>30.889959999999999</v>
      </c>
      <c r="D88">
        <v>39.583963093794303</v>
      </c>
      <c r="E88">
        <v>49.372628663002203</v>
      </c>
      <c r="F88">
        <v>36.912309173997997</v>
      </c>
      <c r="G88" t="s">
        <v>912</v>
      </c>
    </row>
    <row r="89" spans="1:7">
      <c r="A89" t="s">
        <v>1935</v>
      </c>
      <c r="B89">
        <v>74.385605627251906</v>
      </c>
      <c r="C89">
        <v>81.669899999999998</v>
      </c>
      <c r="D89">
        <v>74.624517430420795</v>
      </c>
      <c r="E89">
        <v>77.927201573043504</v>
      </c>
      <c r="F89">
        <v>78.336873569326499</v>
      </c>
      <c r="G89" t="s">
        <v>912</v>
      </c>
    </row>
    <row r="90" spans="1:7">
      <c r="A90" t="s">
        <v>1936</v>
      </c>
      <c r="B90">
        <v>223.95321014314101</v>
      </c>
      <c r="C90">
        <v>164.61661000000001</v>
      </c>
      <c r="D90">
        <v>151.34297245865599</v>
      </c>
      <c r="E90">
        <v>172.98128284437499</v>
      </c>
      <c r="F90">
        <v>178.91697071406301</v>
      </c>
      <c r="G90" t="s">
        <v>912</v>
      </c>
    </row>
    <row r="91" spans="1:7">
      <c r="A91" t="s">
        <v>1937</v>
      </c>
      <c r="B91">
        <v>19.457703132130298</v>
      </c>
      <c r="C91">
        <v>6.3083299999999998</v>
      </c>
      <c r="D91">
        <v>20.511239094516402</v>
      </c>
      <c r="E91">
        <v>24.769646933114998</v>
      </c>
      <c r="F91">
        <v>34.677874417032903</v>
      </c>
      <c r="G91" t="s">
        <v>912</v>
      </c>
    </row>
    <row r="92" spans="1:7">
      <c r="A92" t="s">
        <v>1938</v>
      </c>
      <c r="B92">
        <v>236.81168998794001</v>
      </c>
      <c r="C92">
        <v>337.32701605313503</v>
      </c>
      <c r="D92">
        <v>339.92328261529502</v>
      </c>
      <c r="E92">
        <v>337.60443125853197</v>
      </c>
      <c r="F92">
        <v>297.61179324558799</v>
      </c>
      <c r="G92" t="s">
        <v>912</v>
      </c>
    </row>
    <row r="93" spans="1:7">
      <c r="A93" t="s">
        <v>1939</v>
      </c>
      <c r="B93">
        <v>184.988876495103</v>
      </c>
      <c r="C93">
        <v>285.20602999999898</v>
      </c>
      <c r="D93">
        <v>231.371975053201</v>
      </c>
      <c r="E93">
        <v>242.72888689967601</v>
      </c>
      <c r="F93">
        <v>234.244683713386</v>
      </c>
      <c r="G93" t="s">
        <v>912</v>
      </c>
    </row>
    <row r="94" spans="1:7">
      <c r="A94" t="s">
        <v>1940</v>
      </c>
      <c r="B94">
        <v>1.0049365472254199</v>
      </c>
      <c r="C94">
        <v>1.52416</v>
      </c>
      <c r="D94">
        <v>1.54628360900785</v>
      </c>
      <c r="E94">
        <v>3.0999812557534998</v>
      </c>
      <c r="F94">
        <v>1.9239786832180701</v>
      </c>
      <c r="G94" t="s">
        <v>912</v>
      </c>
    </row>
    <row r="95" spans="1:7">
      <c r="A95" t="s">
        <v>1941</v>
      </c>
      <c r="B95">
        <v>11.050883996139399</v>
      </c>
      <c r="C95">
        <v>49.687461888019897</v>
      </c>
      <c r="D95">
        <v>36.242146438951799</v>
      </c>
      <c r="E95">
        <v>29.643410331886699</v>
      </c>
      <c r="F95">
        <v>8.4510658160361896</v>
      </c>
      <c r="G95" t="s">
        <v>912</v>
      </c>
    </row>
    <row r="96" spans="1:7">
      <c r="A96" t="s">
        <v>1942</v>
      </c>
      <c r="B96">
        <v>0.17546999999999999</v>
      </c>
      <c r="C96">
        <v>0.17546999999999999</v>
      </c>
      <c r="D96">
        <v>0.17546999999999999</v>
      </c>
      <c r="E96">
        <v>0.13481496000000001</v>
      </c>
      <c r="F96">
        <v>0.13481496000000001</v>
      </c>
      <c r="G96" t="s">
        <v>912</v>
      </c>
    </row>
    <row r="97" spans="1:7">
      <c r="A97" t="s">
        <v>1943</v>
      </c>
      <c r="B97">
        <v>67.557233535356701</v>
      </c>
      <c r="C97">
        <v>126.38964999999899</v>
      </c>
      <c r="D97">
        <v>79.870779602716496</v>
      </c>
      <c r="E97">
        <v>77.093527488087005</v>
      </c>
      <c r="F97">
        <v>73.351585047264706</v>
      </c>
      <c r="G97" t="s">
        <v>912</v>
      </c>
    </row>
    <row r="98" spans="1:7">
      <c r="A98" t="s">
        <v>1944</v>
      </c>
      <c r="B98">
        <v>0</v>
      </c>
      <c r="C98">
        <v>0</v>
      </c>
      <c r="D98">
        <v>0</v>
      </c>
      <c r="E98">
        <v>0</v>
      </c>
      <c r="F98">
        <v>0</v>
      </c>
      <c r="G98" t="s">
        <v>912</v>
      </c>
    </row>
    <row r="99" spans="1:7">
      <c r="A99" t="s">
        <v>1945</v>
      </c>
      <c r="B99">
        <v>58.1775570377403</v>
      </c>
      <c r="C99">
        <v>42.081907300781999</v>
      </c>
      <c r="D99">
        <v>54.220627606864603</v>
      </c>
      <c r="E99">
        <v>57.738284303152497</v>
      </c>
      <c r="F99">
        <v>49.720742376906202</v>
      </c>
      <c r="G99" t="s">
        <v>912</v>
      </c>
    </row>
    <row r="100" spans="1:7">
      <c r="A100" t="s">
        <v>1946</v>
      </c>
      <c r="B100">
        <v>14.979723594514301</v>
      </c>
      <c r="C100">
        <v>12.07569</v>
      </c>
      <c r="D100">
        <v>16.859389625621301</v>
      </c>
      <c r="E100">
        <v>19.9670607013202</v>
      </c>
      <c r="F100">
        <v>17.680308657993901</v>
      </c>
      <c r="G100" t="s">
        <v>912</v>
      </c>
    </row>
    <row r="101" spans="1:7">
      <c r="A101" t="s">
        <v>1947</v>
      </c>
      <c r="B101">
        <v>42.2296267943629</v>
      </c>
      <c r="C101">
        <v>96.486419999999995</v>
      </c>
      <c r="D101">
        <v>50.581247149213702</v>
      </c>
      <c r="E101">
        <v>46.6097049717769</v>
      </c>
      <c r="F101">
        <v>59.4170304171259</v>
      </c>
      <c r="G101" t="s">
        <v>912</v>
      </c>
    </row>
    <row r="102" spans="1:7">
      <c r="A102" t="s">
        <v>1948</v>
      </c>
      <c r="B102">
        <v>0</v>
      </c>
      <c r="C102">
        <v>0</v>
      </c>
      <c r="D102">
        <v>0</v>
      </c>
      <c r="E102">
        <v>0</v>
      </c>
      <c r="F102">
        <v>0</v>
      </c>
      <c r="G102" t="s">
        <v>912</v>
      </c>
    </row>
    <row r="103" spans="1:7">
      <c r="A103" t="s">
        <v>1949</v>
      </c>
      <c r="B103">
        <v>11.1913472205324</v>
      </c>
      <c r="C103">
        <v>7.8233387499999898</v>
      </c>
      <c r="D103">
        <v>10.3157879076663</v>
      </c>
      <c r="E103">
        <v>8.1712582860045</v>
      </c>
      <c r="F103">
        <v>7.7737464077294298</v>
      </c>
      <c r="G103" t="s">
        <v>912</v>
      </c>
    </row>
    <row r="104" spans="1:7">
      <c r="A104" t="s">
        <v>1950</v>
      </c>
      <c r="B104">
        <v>725.49521972333298</v>
      </c>
      <c r="C104">
        <v>670.53092999999899</v>
      </c>
      <c r="D104">
        <v>635.68888087693995</v>
      </c>
      <c r="E104">
        <v>577.101045338586</v>
      </c>
      <c r="F104">
        <v>697.12088040824301</v>
      </c>
      <c r="G104" t="s">
        <v>912</v>
      </c>
    </row>
    <row r="105" spans="1:7">
      <c r="A105" t="s">
        <v>1951</v>
      </c>
      <c r="B105">
        <v>1.2517402924118299</v>
      </c>
      <c r="C105">
        <v>1.56816</v>
      </c>
      <c r="D105">
        <v>1.2655213470536699</v>
      </c>
      <c r="E105">
        <v>0</v>
      </c>
      <c r="F105">
        <v>0</v>
      </c>
      <c r="G105" t="s">
        <v>912</v>
      </c>
    </row>
    <row r="106" spans="1:7">
      <c r="A106" t="s">
        <v>1952</v>
      </c>
      <c r="B106">
        <v>369.30444769712398</v>
      </c>
      <c r="C106">
        <v>418.91379000000001</v>
      </c>
      <c r="D106">
        <v>405.30089086497202</v>
      </c>
      <c r="E106">
        <v>394.77481716872001</v>
      </c>
      <c r="F106">
        <v>390.39263465653102</v>
      </c>
      <c r="G106" t="s">
        <v>912</v>
      </c>
    </row>
    <row r="107" spans="1:7">
      <c r="A107" t="s">
        <v>1953</v>
      </c>
      <c r="B107">
        <v>0</v>
      </c>
      <c r="C107">
        <v>17.336789999999901</v>
      </c>
      <c r="D107">
        <v>2.0340336767087699</v>
      </c>
      <c r="E107">
        <v>1.8933784913474601</v>
      </c>
      <c r="F107">
        <v>0</v>
      </c>
      <c r="G107" t="s">
        <v>912</v>
      </c>
    </row>
    <row r="108" spans="1:7">
      <c r="A108" t="s">
        <v>1954</v>
      </c>
      <c r="B108">
        <v>4.1669999999999998</v>
      </c>
      <c r="C108">
        <v>4.1669999999999998</v>
      </c>
      <c r="D108">
        <v>4.1669999999999998</v>
      </c>
      <c r="E108">
        <v>2.7170238599999998</v>
      </c>
      <c r="F108">
        <v>2.7170238599999998</v>
      </c>
      <c r="G108" t="s">
        <v>912</v>
      </c>
    </row>
    <row r="109" spans="1:7">
      <c r="A109" t="s">
        <v>1955</v>
      </c>
      <c r="B109">
        <v>6.7863145241165101</v>
      </c>
      <c r="C109">
        <v>6.6519899999999996</v>
      </c>
      <c r="D109">
        <v>5.4782413810513999</v>
      </c>
      <c r="E109">
        <v>3.0980043434713198</v>
      </c>
      <c r="F109">
        <v>3.1128992404246199</v>
      </c>
      <c r="G109" t="s">
        <v>912</v>
      </c>
    </row>
    <row r="110" spans="1:7">
      <c r="A110" t="s">
        <v>1956</v>
      </c>
      <c r="B110">
        <v>0</v>
      </c>
      <c r="C110">
        <v>0</v>
      </c>
      <c r="D110">
        <v>0</v>
      </c>
      <c r="E110">
        <v>0</v>
      </c>
      <c r="F110">
        <v>0</v>
      </c>
      <c r="G110" t="s">
        <v>912</v>
      </c>
    </row>
    <row r="111" spans="1:7">
      <c r="A111" t="s">
        <v>1957</v>
      </c>
      <c r="B111">
        <v>1.0119826009284001</v>
      </c>
      <c r="C111">
        <v>0.90983000000000003</v>
      </c>
      <c r="D111">
        <v>0.98808856729536898</v>
      </c>
      <c r="E111">
        <v>0.59267205167647496</v>
      </c>
      <c r="F111">
        <v>1.14594826045305</v>
      </c>
      <c r="G111" t="s">
        <v>912</v>
      </c>
    </row>
    <row r="112" spans="1:7">
      <c r="A112" t="s">
        <v>1958</v>
      </c>
      <c r="B112">
        <v>0</v>
      </c>
      <c r="C112">
        <v>0</v>
      </c>
      <c r="D112">
        <v>0</v>
      </c>
      <c r="E112">
        <v>0</v>
      </c>
      <c r="F112">
        <v>0</v>
      </c>
      <c r="G112" t="s">
        <v>912</v>
      </c>
    </row>
    <row r="113" spans="1:7">
      <c r="A113" t="s">
        <v>1959</v>
      </c>
      <c r="B113">
        <v>0</v>
      </c>
      <c r="C113">
        <v>0</v>
      </c>
      <c r="D113">
        <v>0</v>
      </c>
      <c r="E113">
        <v>0</v>
      </c>
      <c r="F113">
        <v>0</v>
      </c>
      <c r="G113" t="s">
        <v>912</v>
      </c>
    </row>
    <row r="114" spans="1:7">
      <c r="A114" t="s">
        <v>1960</v>
      </c>
      <c r="B114">
        <v>0</v>
      </c>
      <c r="C114">
        <v>0</v>
      </c>
      <c r="D114">
        <v>0</v>
      </c>
      <c r="E114">
        <v>0</v>
      </c>
      <c r="F114">
        <v>0</v>
      </c>
      <c r="G114" t="s">
        <v>912</v>
      </c>
    </row>
    <row r="115" spans="1:7">
      <c r="A115" t="s">
        <v>1961</v>
      </c>
      <c r="B115">
        <v>0</v>
      </c>
      <c r="C115">
        <v>0.22696999999999901</v>
      </c>
      <c r="D115">
        <v>0.40373283063458598</v>
      </c>
      <c r="E115">
        <v>1.15448194574692</v>
      </c>
      <c r="F115">
        <v>0.20245956326287901</v>
      </c>
      <c r="G115" t="s">
        <v>912</v>
      </c>
    </row>
    <row r="116" spans="1:7">
      <c r="A116" t="s">
        <v>1962</v>
      </c>
      <c r="B116">
        <v>0</v>
      </c>
      <c r="C116">
        <v>0</v>
      </c>
      <c r="D116">
        <v>0</v>
      </c>
      <c r="E116">
        <v>0</v>
      </c>
      <c r="F116">
        <v>0</v>
      </c>
      <c r="G116" t="s">
        <v>912</v>
      </c>
    </row>
    <row r="117" spans="1:7">
      <c r="A117" t="s">
        <v>1963</v>
      </c>
      <c r="B117">
        <v>0</v>
      </c>
      <c r="C117">
        <v>0</v>
      </c>
      <c r="D117">
        <v>0</v>
      </c>
      <c r="E117">
        <v>0</v>
      </c>
      <c r="F117">
        <v>0</v>
      </c>
      <c r="G117" t="s">
        <v>912</v>
      </c>
    </row>
    <row r="118" spans="1:7">
      <c r="A118" t="s">
        <v>1964</v>
      </c>
      <c r="B118">
        <v>0</v>
      </c>
      <c r="C118">
        <v>0</v>
      </c>
      <c r="D118">
        <v>0</v>
      </c>
      <c r="E118">
        <v>0</v>
      </c>
      <c r="F118">
        <v>0</v>
      </c>
      <c r="G118" t="s">
        <v>912</v>
      </c>
    </row>
    <row r="119" spans="1:7">
      <c r="A119" t="s">
        <v>1965</v>
      </c>
      <c r="B119">
        <v>0</v>
      </c>
      <c r="C119">
        <v>2.4475199999999901</v>
      </c>
      <c r="D119">
        <v>0</v>
      </c>
      <c r="E119">
        <v>0</v>
      </c>
      <c r="F119">
        <v>5.4094793926231599</v>
      </c>
      <c r="G119" t="s">
        <v>912</v>
      </c>
    </row>
    <row r="120" spans="1:7">
      <c r="A120" t="s">
        <v>1966</v>
      </c>
      <c r="B120">
        <v>0</v>
      </c>
      <c r="C120">
        <v>0</v>
      </c>
      <c r="D120">
        <v>0</v>
      </c>
      <c r="E120">
        <v>0</v>
      </c>
      <c r="F120">
        <v>0</v>
      </c>
      <c r="G120" t="s">
        <v>912</v>
      </c>
    </row>
    <row r="121" spans="1:7">
      <c r="A121" t="s">
        <v>1967</v>
      </c>
      <c r="B121">
        <v>0</v>
      </c>
      <c r="C121">
        <v>0</v>
      </c>
      <c r="D121">
        <v>0</v>
      </c>
      <c r="E121">
        <v>0</v>
      </c>
      <c r="F121">
        <v>0</v>
      </c>
      <c r="G121" t="s">
        <v>912</v>
      </c>
    </row>
    <row r="122" spans="1:7">
      <c r="A122" t="s">
        <v>1968</v>
      </c>
      <c r="B122">
        <v>0</v>
      </c>
      <c r="C122">
        <v>0</v>
      </c>
      <c r="D122">
        <v>0</v>
      </c>
      <c r="E122">
        <v>0</v>
      </c>
      <c r="F122">
        <v>0</v>
      </c>
      <c r="G122" t="s">
        <v>912</v>
      </c>
    </row>
    <row r="123" spans="1:7">
      <c r="A123" t="s">
        <v>1969</v>
      </c>
      <c r="B123">
        <v>0</v>
      </c>
      <c r="C123">
        <v>0</v>
      </c>
      <c r="D123">
        <v>0</v>
      </c>
      <c r="E123">
        <v>0</v>
      </c>
      <c r="F123">
        <v>0</v>
      </c>
      <c r="G123" t="s">
        <v>912</v>
      </c>
    </row>
    <row r="124" spans="1:7">
      <c r="A124" t="s">
        <v>1970</v>
      </c>
      <c r="B124">
        <v>0</v>
      </c>
      <c r="C124">
        <v>0</v>
      </c>
      <c r="D124">
        <v>0</v>
      </c>
      <c r="E124">
        <v>0</v>
      </c>
      <c r="F124">
        <v>0</v>
      </c>
      <c r="G124" t="s">
        <v>912</v>
      </c>
    </row>
    <row r="125" spans="1:7">
      <c r="A125" t="s">
        <v>1971</v>
      </c>
      <c r="B125">
        <v>3.0895695599999899</v>
      </c>
      <c r="C125">
        <v>0</v>
      </c>
      <c r="D125">
        <v>0</v>
      </c>
      <c r="E125">
        <v>42.073396375651697</v>
      </c>
      <c r="F125">
        <v>0</v>
      </c>
      <c r="G125" t="s">
        <v>912</v>
      </c>
    </row>
    <row r="126" spans="1:7">
      <c r="A126" t="s">
        <v>1972</v>
      </c>
      <c r="B126">
        <v>0</v>
      </c>
      <c r="C126">
        <v>0</v>
      </c>
      <c r="D126">
        <v>0</v>
      </c>
      <c r="E126">
        <v>0</v>
      </c>
      <c r="F126">
        <v>0</v>
      </c>
      <c r="G126" t="s">
        <v>912</v>
      </c>
    </row>
    <row r="127" spans="1:7">
      <c r="A127" t="s">
        <v>1973</v>
      </c>
      <c r="B127">
        <v>0</v>
      </c>
      <c r="C127">
        <v>0</v>
      </c>
      <c r="D127">
        <v>0.33320496400503902</v>
      </c>
      <c r="E127">
        <v>0</v>
      </c>
      <c r="F127">
        <v>0</v>
      </c>
      <c r="G127" t="s">
        <v>912</v>
      </c>
    </row>
    <row r="128" spans="1:7">
      <c r="A128" t="s">
        <v>1974</v>
      </c>
      <c r="B128">
        <v>0</v>
      </c>
      <c r="C128">
        <v>0</v>
      </c>
      <c r="D128">
        <v>0</v>
      </c>
      <c r="E128">
        <v>0</v>
      </c>
      <c r="F128">
        <v>0</v>
      </c>
      <c r="G128" t="s">
        <v>912</v>
      </c>
    </row>
    <row r="129" spans="1:7">
      <c r="A129" t="s">
        <v>1975</v>
      </c>
      <c r="B129">
        <v>0</v>
      </c>
      <c r="C129">
        <v>0</v>
      </c>
      <c r="D129">
        <v>0</v>
      </c>
      <c r="E129">
        <v>0</v>
      </c>
      <c r="F129">
        <v>0</v>
      </c>
      <c r="G129" t="s">
        <v>912</v>
      </c>
    </row>
    <row r="130" spans="1:7">
      <c r="A130" t="s">
        <v>1976</v>
      </c>
      <c r="B130">
        <v>0</v>
      </c>
      <c r="C130">
        <v>0</v>
      </c>
      <c r="D130">
        <v>0</v>
      </c>
      <c r="E130">
        <v>0</v>
      </c>
      <c r="F130">
        <v>0</v>
      </c>
      <c r="G130" t="s">
        <v>912</v>
      </c>
    </row>
    <row r="131" spans="1:7">
      <c r="A131" t="s">
        <v>1977</v>
      </c>
      <c r="B131">
        <v>0</v>
      </c>
      <c r="C131">
        <v>0</v>
      </c>
      <c r="D131">
        <v>0</v>
      </c>
      <c r="E131">
        <v>0</v>
      </c>
      <c r="F131">
        <v>0</v>
      </c>
      <c r="G131" t="s">
        <v>912</v>
      </c>
    </row>
    <row r="132" spans="1:7">
      <c r="A132" t="s">
        <v>1978</v>
      </c>
      <c r="B132">
        <v>0</v>
      </c>
      <c r="C132">
        <v>0</v>
      </c>
      <c r="D132">
        <v>0</v>
      </c>
      <c r="E132">
        <v>0</v>
      </c>
      <c r="F132">
        <v>0</v>
      </c>
      <c r="G132" t="s">
        <v>912</v>
      </c>
    </row>
    <row r="133" spans="1:7">
      <c r="A133" t="s">
        <v>1979</v>
      </c>
      <c r="B133">
        <v>17.945630000000001</v>
      </c>
      <c r="C133">
        <v>17.945630000000001</v>
      </c>
      <c r="D133">
        <v>17.945630000000001</v>
      </c>
      <c r="E133">
        <v>12.56324702</v>
      </c>
      <c r="F133">
        <v>12.56324702</v>
      </c>
      <c r="G133" t="s">
        <v>912</v>
      </c>
    </row>
    <row r="134" spans="1:7">
      <c r="A134" t="s">
        <v>1990</v>
      </c>
      <c r="B134">
        <v>0</v>
      </c>
      <c r="C134">
        <v>0</v>
      </c>
      <c r="D134">
        <v>0</v>
      </c>
      <c r="E134">
        <v>0</v>
      </c>
      <c r="F134">
        <v>0</v>
      </c>
      <c r="G134" t="s">
        <v>912</v>
      </c>
    </row>
    <row r="135" spans="1:7">
      <c r="A135" t="s">
        <v>1981</v>
      </c>
      <c r="B135">
        <v>11.550881456807501</v>
      </c>
      <c r="C135">
        <v>9.3398183401546397</v>
      </c>
      <c r="D135">
        <v>1.79820057572411</v>
      </c>
      <c r="E135">
        <v>1.4618206385424399</v>
      </c>
      <c r="F135">
        <v>28.2351945373461</v>
      </c>
      <c r="G135" t="s">
        <v>912</v>
      </c>
    </row>
    <row r="136" spans="1:7">
      <c r="A136" t="s">
        <v>1982</v>
      </c>
      <c r="B136">
        <v>0</v>
      </c>
      <c r="C136">
        <v>0</v>
      </c>
      <c r="D136">
        <v>0</v>
      </c>
      <c r="E136">
        <v>0</v>
      </c>
      <c r="F136">
        <v>0</v>
      </c>
      <c r="G136" t="s">
        <v>912</v>
      </c>
    </row>
    <row r="137" spans="1:7">
      <c r="A137" t="s">
        <v>2111</v>
      </c>
      <c r="B137">
        <v>0</v>
      </c>
      <c r="C137">
        <v>0</v>
      </c>
      <c r="D137">
        <v>0</v>
      </c>
      <c r="E137">
        <v>0</v>
      </c>
      <c r="F137">
        <v>0</v>
      </c>
      <c r="G137" t="s">
        <v>912</v>
      </c>
    </row>
    <row r="138" spans="1:7">
      <c r="A138" t="s">
        <v>2142</v>
      </c>
      <c r="B138">
        <v>0</v>
      </c>
      <c r="C138">
        <v>0</v>
      </c>
      <c r="D138">
        <v>0</v>
      </c>
      <c r="E138">
        <v>0</v>
      </c>
      <c r="F138">
        <v>0</v>
      </c>
      <c r="G138" t="s">
        <v>912</v>
      </c>
    </row>
    <row r="139" spans="1:7">
      <c r="A139" t="s">
        <v>2171</v>
      </c>
      <c r="B139">
        <v>0</v>
      </c>
      <c r="C139">
        <v>0</v>
      </c>
      <c r="D139">
        <v>0</v>
      </c>
      <c r="E139">
        <v>0</v>
      </c>
      <c r="F139">
        <v>0</v>
      </c>
      <c r="G139" t="s">
        <v>912</v>
      </c>
    </row>
    <row r="140" spans="1:7">
      <c r="A140" t="s">
        <v>2102</v>
      </c>
      <c r="B140">
        <v>0</v>
      </c>
      <c r="C140">
        <v>0</v>
      </c>
      <c r="D140">
        <v>0</v>
      </c>
      <c r="E140">
        <v>0</v>
      </c>
      <c r="F140">
        <v>0</v>
      </c>
      <c r="G140" t="s">
        <v>912</v>
      </c>
    </row>
    <row r="141" spans="1:7">
      <c r="A141" t="s">
        <v>2112</v>
      </c>
      <c r="B141">
        <v>0</v>
      </c>
      <c r="C141">
        <v>0</v>
      </c>
      <c r="D141">
        <v>0</v>
      </c>
      <c r="E141">
        <v>0</v>
      </c>
      <c r="F141">
        <v>0</v>
      </c>
      <c r="G141" t="s">
        <v>912</v>
      </c>
    </row>
    <row r="142" spans="1:7">
      <c r="A142" t="s">
        <v>2141</v>
      </c>
      <c r="B142">
        <v>0</v>
      </c>
      <c r="C142">
        <v>0</v>
      </c>
      <c r="D142">
        <v>0</v>
      </c>
      <c r="E142">
        <v>0</v>
      </c>
      <c r="F142">
        <v>0</v>
      </c>
      <c r="G142" t="s">
        <v>912</v>
      </c>
    </row>
    <row r="143" spans="1:7">
      <c r="A143" t="s">
        <v>2143</v>
      </c>
      <c r="B143">
        <v>0</v>
      </c>
      <c r="C143">
        <v>0</v>
      </c>
      <c r="D143">
        <v>0</v>
      </c>
      <c r="E143">
        <v>0</v>
      </c>
      <c r="F143">
        <v>0</v>
      </c>
      <c r="G143" t="s">
        <v>912</v>
      </c>
    </row>
    <row r="144" spans="1:7">
      <c r="A144" t="s">
        <v>2113</v>
      </c>
      <c r="B144">
        <v>0</v>
      </c>
      <c r="C144">
        <v>0</v>
      </c>
      <c r="D144">
        <v>0</v>
      </c>
      <c r="E144">
        <v>0</v>
      </c>
      <c r="F144">
        <v>0</v>
      </c>
      <c r="G144" t="s">
        <v>912</v>
      </c>
    </row>
    <row r="145" spans="1:7">
      <c r="A145" t="s">
        <v>2114</v>
      </c>
      <c r="B145">
        <v>0</v>
      </c>
      <c r="C145">
        <v>0</v>
      </c>
      <c r="D145">
        <v>0</v>
      </c>
      <c r="E145">
        <v>0</v>
      </c>
      <c r="F145">
        <v>0</v>
      </c>
      <c r="G145" t="s">
        <v>912</v>
      </c>
    </row>
    <row r="146" spans="1:7">
      <c r="A146" t="s">
        <v>2145</v>
      </c>
      <c r="B146">
        <v>12.073409429028199</v>
      </c>
      <c r="C146">
        <v>0</v>
      </c>
      <c r="D146">
        <v>4.4205634430586498</v>
      </c>
      <c r="E146">
        <v>1.4519163539120801</v>
      </c>
      <c r="F146">
        <v>1.1146299839673099</v>
      </c>
      <c r="G146" t="s">
        <v>912</v>
      </c>
    </row>
    <row r="147" spans="1:7">
      <c r="A147" t="s">
        <v>2172</v>
      </c>
      <c r="B147">
        <v>0</v>
      </c>
      <c r="C147">
        <v>0</v>
      </c>
      <c r="D147">
        <v>0</v>
      </c>
      <c r="E147">
        <v>0</v>
      </c>
      <c r="F147">
        <v>0</v>
      </c>
      <c r="G147" t="s">
        <v>912</v>
      </c>
    </row>
    <row r="148" spans="1:7">
      <c r="A148" t="s">
        <v>2103</v>
      </c>
      <c r="B148">
        <v>0</v>
      </c>
      <c r="C148">
        <v>0</v>
      </c>
      <c r="D148">
        <v>0</v>
      </c>
      <c r="E148">
        <v>0</v>
      </c>
      <c r="F148">
        <v>0</v>
      </c>
      <c r="G148" t="s">
        <v>912</v>
      </c>
    </row>
    <row r="149" spans="1:7">
      <c r="A149" t="s">
        <v>2115</v>
      </c>
      <c r="B149">
        <v>14.933526622567101</v>
      </c>
      <c r="C149">
        <v>0</v>
      </c>
      <c r="D149">
        <v>9.0497460686436497</v>
      </c>
      <c r="E149">
        <v>0</v>
      </c>
      <c r="F149">
        <v>0</v>
      </c>
      <c r="G149" t="s">
        <v>912</v>
      </c>
    </row>
    <row r="150" spans="1:7">
      <c r="A150" t="s">
        <v>2144</v>
      </c>
      <c r="B150">
        <v>15.268536200335401</v>
      </c>
      <c r="C150">
        <v>5.38047444870916</v>
      </c>
      <c r="D150">
        <v>11.266435132763901</v>
      </c>
      <c r="E150">
        <v>1.2414849631549201</v>
      </c>
      <c r="F150">
        <v>0</v>
      </c>
      <c r="G150" t="s">
        <v>912</v>
      </c>
    </row>
    <row r="151" spans="1:7">
      <c r="A151" t="s">
        <v>2146</v>
      </c>
      <c r="B151">
        <v>3.0610724787243502</v>
      </c>
      <c r="C151">
        <v>0</v>
      </c>
      <c r="D151">
        <v>1.51146753556617</v>
      </c>
      <c r="E151">
        <v>3.08942385456317</v>
      </c>
      <c r="F151">
        <v>2.2236676020664201</v>
      </c>
      <c r="G151" t="s">
        <v>912</v>
      </c>
    </row>
    <row r="152" spans="1:7">
      <c r="A152" t="s">
        <v>2116</v>
      </c>
      <c r="B152">
        <v>0</v>
      </c>
      <c r="C152">
        <v>0</v>
      </c>
      <c r="D152">
        <v>0</v>
      </c>
      <c r="E152">
        <v>0</v>
      </c>
      <c r="F152">
        <v>0</v>
      </c>
      <c r="G152" t="s">
        <v>912</v>
      </c>
    </row>
    <row r="153" spans="1:7">
      <c r="A153" t="s">
        <v>2117</v>
      </c>
      <c r="B153">
        <v>0</v>
      </c>
      <c r="C153">
        <v>0</v>
      </c>
      <c r="D153">
        <v>0</v>
      </c>
      <c r="E153">
        <v>0</v>
      </c>
      <c r="F153">
        <v>0</v>
      </c>
      <c r="G153" t="s">
        <v>912</v>
      </c>
    </row>
    <row r="154" spans="1:7">
      <c r="A154" t="s">
        <v>2148</v>
      </c>
      <c r="B154">
        <v>0.98424533388816804</v>
      </c>
      <c r="C154">
        <v>0.96689999999999998</v>
      </c>
      <c r="D154">
        <v>1.0050524634693001</v>
      </c>
      <c r="E154">
        <v>0.40653657909538499</v>
      </c>
      <c r="F154">
        <v>0</v>
      </c>
      <c r="G154" t="s">
        <v>912</v>
      </c>
    </row>
    <row r="155" spans="1:7">
      <c r="A155" t="s">
        <v>2173</v>
      </c>
      <c r="B155">
        <v>0</v>
      </c>
      <c r="C155">
        <v>0</v>
      </c>
      <c r="D155">
        <v>0</v>
      </c>
      <c r="E155">
        <v>0</v>
      </c>
      <c r="F155">
        <v>0</v>
      </c>
      <c r="G155" t="s">
        <v>912</v>
      </c>
    </row>
    <row r="156" spans="1:7">
      <c r="A156" t="s">
        <v>2104</v>
      </c>
      <c r="B156">
        <v>36.764134446355897</v>
      </c>
      <c r="C156">
        <v>33.212629999999997</v>
      </c>
      <c r="D156">
        <v>33.212629999999997</v>
      </c>
      <c r="E156">
        <v>27.099397942</v>
      </c>
      <c r="F156">
        <v>22.1524028695911</v>
      </c>
      <c r="G156" t="s">
        <v>912</v>
      </c>
    </row>
    <row r="157" spans="1:7">
      <c r="A157" t="s">
        <v>2118</v>
      </c>
      <c r="B157">
        <v>0</v>
      </c>
      <c r="C157">
        <v>0</v>
      </c>
      <c r="D157">
        <v>0</v>
      </c>
      <c r="E157">
        <v>0</v>
      </c>
      <c r="F157">
        <v>0</v>
      </c>
      <c r="G157" t="s">
        <v>912</v>
      </c>
    </row>
    <row r="158" spans="1:7">
      <c r="A158" t="s">
        <v>2147</v>
      </c>
      <c r="B158">
        <v>2.8780451410686401</v>
      </c>
      <c r="C158">
        <v>2.0690199999999899</v>
      </c>
      <c r="D158">
        <v>0.90309867999999804</v>
      </c>
      <c r="E158">
        <v>1.4457917442385499</v>
      </c>
      <c r="F158">
        <v>1.0173944933999901</v>
      </c>
      <c r="G158" t="s">
        <v>912</v>
      </c>
    </row>
    <row r="159" spans="1:7">
      <c r="A159" t="s">
        <v>2149</v>
      </c>
      <c r="B159">
        <v>0</v>
      </c>
      <c r="C159">
        <v>0</v>
      </c>
      <c r="D159">
        <v>0</v>
      </c>
      <c r="E159">
        <v>0</v>
      </c>
      <c r="F159">
        <v>0</v>
      </c>
      <c r="G159" t="s">
        <v>912</v>
      </c>
    </row>
    <row r="160" spans="1:7">
      <c r="A160" t="s">
        <v>2119</v>
      </c>
      <c r="B160">
        <v>0</v>
      </c>
      <c r="C160">
        <v>0</v>
      </c>
      <c r="D160">
        <v>0</v>
      </c>
      <c r="E160">
        <v>0</v>
      </c>
      <c r="F160">
        <v>0</v>
      </c>
      <c r="G160" t="s">
        <v>912</v>
      </c>
    </row>
    <row r="161" spans="1:7">
      <c r="A161" t="s">
        <v>2120</v>
      </c>
      <c r="B161">
        <v>2.6904916275063</v>
      </c>
      <c r="C161">
        <v>2.7</v>
      </c>
      <c r="D161">
        <v>2.7</v>
      </c>
      <c r="E161">
        <v>3.1349999999999998</v>
      </c>
      <c r="F161">
        <v>6.26448714319194</v>
      </c>
      <c r="G161" t="s">
        <v>912</v>
      </c>
    </row>
    <row r="162" spans="1:7">
      <c r="A162" t="s">
        <v>2151</v>
      </c>
      <c r="B162">
        <v>40.253165374826096</v>
      </c>
      <c r="C162">
        <v>23.209779999999999</v>
      </c>
      <c r="D162">
        <v>23.3242383069989</v>
      </c>
      <c r="E162">
        <v>28.3687243856279</v>
      </c>
      <c r="F162">
        <v>28.029752110566299</v>
      </c>
      <c r="G162" t="s">
        <v>912</v>
      </c>
    </row>
    <row r="163" spans="1:7">
      <c r="A163" t="s">
        <v>2174</v>
      </c>
      <c r="B163">
        <v>23.499999999999901</v>
      </c>
      <c r="C163">
        <v>23.499999999999901</v>
      </c>
      <c r="D163">
        <v>23.499999999999901</v>
      </c>
      <c r="E163">
        <v>18.460566748800002</v>
      </c>
      <c r="F163">
        <v>18.466845670766698</v>
      </c>
      <c r="G163" t="s">
        <v>912</v>
      </c>
    </row>
    <row r="164" spans="1:7">
      <c r="A164" t="s">
        <v>2105</v>
      </c>
      <c r="B164">
        <v>17.561430758689099</v>
      </c>
      <c r="C164">
        <v>17.106680000000001</v>
      </c>
      <c r="D164">
        <v>17.140081239196999</v>
      </c>
      <c r="E164">
        <v>18.735921225808099</v>
      </c>
      <c r="F164">
        <v>22.184504791332699</v>
      </c>
      <c r="G164" t="s">
        <v>912</v>
      </c>
    </row>
    <row r="165" spans="1:7">
      <c r="A165" t="s">
        <v>2121</v>
      </c>
      <c r="B165">
        <v>60.896788961313298</v>
      </c>
      <c r="C165">
        <v>42.36571</v>
      </c>
      <c r="D165">
        <v>36.436982835809999</v>
      </c>
      <c r="E165">
        <v>56.497606955228299</v>
      </c>
      <c r="F165">
        <v>52.935975276283401</v>
      </c>
      <c r="G165" t="s">
        <v>912</v>
      </c>
    </row>
    <row r="166" spans="1:7">
      <c r="A166" t="s">
        <v>2150</v>
      </c>
      <c r="B166">
        <v>57.942137375631901</v>
      </c>
      <c r="C166">
        <v>37.7275899999999</v>
      </c>
      <c r="D166">
        <v>32.006917990806599</v>
      </c>
      <c r="E166">
        <v>30.623295757821399</v>
      </c>
      <c r="F166">
        <v>33.554937681580498</v>
      </c>
      <c r="G166" t="s">
        <v>912</v>
      </c>
    </row>
    <row r="167" spans="1:7">
      <c r="A167" t="s">
        <v>2152</v>
      </c>
      <c r="B167">
        <v>12.871899245174699</v>
      </c>
      <c r="C167">
        <v>8.6991699999999899</v>
      </c>
      <c r="D167">
        <v>8.7420696858434503</v>
      </c>
      <c r="E167">
        <v>8.6957164685892607</v>
      </c>
      <c r="F167">
        <v>8.8814675961666492</v>
      </c>
      <c r="G167" t="s">
        <v>912</v>
      </c>
    </row>
    <row r="168" spans="1:7">
      <c r="A168" t="s">
        <v>2122</v>
      </c>
      <c r="B168">
        <v>8.2372967999999993</v>
      </c>
      <c r="C168">
        <v>9.3076799999999995</v>
      </c>
      <c r="D168">
        <v>7.4926823999999996</v>
      </c>
      <c r="E168">
        <v>8.4644513024999704</v>
      </c>
      <c r="F168">
        <v>8.5990004441750507</v>
      </c>
      <c r="G168" t="s">
        <v>912</v>
      </c>
    </row>
    <row r="169" spans="1:7">
      <c r="A169" t="s">
        <v>2123</v>
      </c>
      <c r="B169">
        <v>0</v>
      </c>
      <c r="C169">
        <v>0</v>
      </c>
      <c r="D169">
        <v>0</v>
      </c>
      <c r="E169">
        <v>0</v>
      </c>
      <c r="F169">
        <v>0</v>
      </c>
      <c r="G169" t="s">
        <v>912</v>
      </c>
    </row>
    <row r="170" spans="1:7">
      <c r="A170" t="s">
        <v>2154</v>
      </c>
      <c r="B170">
        <v>0</v>
      </c>
      <c r="C170">
        <v>0</v>
      </c>
      <c r="D170">
        <v>0</v>
      </c>
      <c r="E170">
        <v>0</v>
      </c>
      <c r="F170">
        <v>0</v>
      </c>
      <c r="G170" t="s">
        <v>912</v>
      </c>
    </row>
    <row r="171" spans="1:7">
      <c r="A171" t="s">
        <v>2175</v>
      </c>
      <c r="B171">
        <v>0</v>
      </c>
      <c r="C171">
        <v>0</v>
      </c>
      <c r="D171">
        <v>0</v>
      </c>
      <c r="E171">
        <v>0</v>
      </c>
      <c r="F171">
        <v>0</v>
      </c>
      <c r="G171" t="s">
        <v>912</v>
      </c>
    </row>
    <row r="172" spans="1:7">
      <c r="A172" t="s">
        <v>2106</v>
      </c>
      <c r="B172">
        <v>0</v>
      </c>
      <c r="C172">
        <v>0</v>
      </c>
      <c r="D172">
        <v>0</v>
      </c>
      <c r="E172">
        <v>0</v>
      </c>
      <c r="F172">
        <v>0</v>
      </c>
      <c r="G172" t="s">
        <v>912</v>
      </c>
    </row>
    <row r="173" spans="1:7">
      <c r="A173" t="s">
        <v>2124</v>
      </c>
      <c r="B173">
        <v>0</v>
      </c>
      <c r="C173">
        <v>0</v>
      </c>
      <c r="D173">
        <v>0</v>
      </c>
      <c r="E173">
        <v>0</v>
      </c>
      <c r="F173">
        <v>0</v>
      </c>
      <c r="G173" t="s">
        <v>912</v>
      </c>
    </row>
    <row r="174" spans="1:7">
      <c r="A174" t="s">
        <v>2153</v>
      </c>
      <c r="B174">
        <v>0</v>
      </c>
      <c r="C174">
        <v>0</v>
      </c>
      <c r="D174">
        <v>0</v>
      </c>
      <c r="E174">
        <v>0</v>
      </c>
      <c r="F174">
        <v>0</v>
      </c>
      <c r="G174" t="s">
        <v>912</v>
      </c>
    </row>
    <row r="175" spans="1:7">
      <c r="A175" t="s">
        <v>2155</v>
      </c>
      <c r="B175">
        <v>0</v>
      </c>
      <c r="C175">
        <v>0</v>
      </c>
      <c r="D175">
        <v>0</v>
      </c>
      <c r="E175">
        <v>0</v>
      </c>
      <c r="F175">
        <v>0</v>
      </c>
      <c r="G175" t="s">
        <v>912</v>
      </c>
    </row>
    <row r="176" spans="1:7">
      <c r="A176" t="s">
        <v>2125</v>
      </c>
      <c r="B176">
        <v>0</v>
      </c>
      <c r="C176">
        <v>0</v>
      </c>
      <c r="D176">
        <v>0</v>
      </c>
      <c r="E176">
        <v>0</v>
      </c>
      <c r="F176">
        <v>0</v>
      </c>
      <c r="G176" t="s">
        <v>912</v>
      </c>
    </row>
    <row r="177" spans="1:7">
      <c r="A177" t="s">
        <v>2126</v>
      </c>
      <c r="B177">
        <v>0</v>
      </c>
      <c r="C177">
        <v>0</v>
      </c>
      <c r="D177">
        <v>0</v>
      </c>
      <c r="E177">
        <v>0.48406500158779903</v>
      </c>
      <c r="F177">
        <v>1.26616</v>
      </c>
      <c r="G177" t="s">
        <v>912</v>
      </c>
    </row>
    <row r="178" spans="1:7">
      <c r="A178" t="s">
        <v>2157</v>
      </c>
      <c r="B178">
        <v>2.4146818858056398</v>
      </c>
      <c r="C178">
        <v>6.0728299999999802</v>
      </c>
      <c r="D178">
        <v>2.76285215191165</v>
      </c>
      <c r="E178">
        <v>6.73689188215209</v>
      </c>
      <c r="F178">
        <v>5.3502239230430897</v>
      </c>
      <c r="G178" t="s">
        <v>912</v>
      </c>
    </row>
    <row r="179" spans="1:7">
      <c r="A179" t="s">
        <v>2176</v>
      </c>
      <c r="B179">
        <v>0</v>
      </c>
      <c r="C179">
        <v>0</v>
      </c>
      <c r="D179">
        <v>0</v>
      </c>
      <c r="E179">
        <v>0</v>
      </c>
      <c r="F179">
        <v>0</v>
      </c>
      <c r="G179" t="s">
        <v>912</v>
      </c>
    </row>
    <row r="180" spans="1:7">
      <c r="A180" t="s">
        <v>2107</v>
      </c>
      <c r="B180">
        <v>9.3819747363369094E-2</v>
      </c>
      <c r="C180">
        <v>9.7970000000000196E-2</v>
      </c>
      <c r="D180">
        <v>9.8823173116318594E-2</v>
      </c>
      <c r="E180">
        <v>0.216920601319495</v>
      </c>
      <c r="F180">
        <v>0.16400175149816401</v>
      </c>
      <c r="G180" t="s">
        <v>912</v>
      </c>
    </row>
    <row r="181" spans="1:7">
      <c r="A181" t="s">
        <v>2127</v>
      </c>
      <c r="B181">
        <v>22.162219219577899</v>
      </c>
      <c r="C181">
        <v>70.36148</v>
      </c>
      <c r="D181">
        <v>35.394562401806297</v>
      </c>
      <c r="E181">
        <v>33.467061353065603</v>
      </c>
      <c r="F181">
        <v>36.452448215273499</v>
      </c>
      <c r="G181" t="s">
        <v>912</v>
      </c>
    </row>
    <row r="182" spans="1:7">
      <c r="A182" t="s">
        <v>2156</v>
      </c>
      <c r="B182">
        <v>1.30500309404576</v>
      </c>
      <c r="C182">
        <v>4.0991899999999903</v>
      </c>
      <c r="D182">
        <v>0.25605534392645302</v>
      </c>
      <c r="E182">
        <v>2.4829699263098401</v>
      </c>
      <c r="F182">
        <v>7.1417603849309899</v>
      </c>
      <c r="G182" t="s">
        <v>912</v>
      </c>
    </row>
    <row r="183" spans="1:7">
      <c r="A183" t="s">
        <v>2158</v>
      </c>
      <c r="B183">
        <v>0.78262471620993901</v>
      </c>
      <c r="C183">
        <v>2.3645399999999799</v>
      </c>
      <c r="D183">
        <v>1.20917402845293</v>
      </c>
      <c r="E183">
        <v>1.56097205283192</v>
      </c>
      <c r="F183">
        <v>2.3719121088708501</v>
      </c>
      <c r="G183" t="s">
        <v>912</v>
      </c>
    </row>
    <row r="184" spans="1:7">
      <c r="A184" t="s">
        <v>2128</v>
      </c>
      <c r="B184">
        <v>3.4264737098100002</v>
      </c>
      <c r="C184">
        <v>13.490410000000001</v>
      </c>
      <c r="D184">
        <v>10.859780049999999</v>
      </c>
      <c r="E184">
        <v>1.6608241545101301</v>
      </c>
      <c r="F184">
        <v>6.6705240335092597</v>
      </c>
      <c r="G184" t="s">
        <v>912</v>
      </c>
    </row>
    <row r="185" spans="1:7">
      <c r="A185" t="s">
        <v>2129</v>
      </c>
      <c r="B185">
        <v>0</v>
      </c>
      <c r="C185">
        <v>0</v>
      </c>
      <c r="D185">
        <v>0</v>
      </c>
      <c r="E185">
        <v>0</v>
      </c>
      <c r="F185">
        <v>0</v>
      </c>
      <c r="G185" t="s">
        <v>912</v>
      </c>
    </row>
    <row r="186" spans="1:7">
      <c r="A186" t="s">
        <v>2160</v>
      </c>
      <c r="B186">
        <v>0</v>
      </c>
      <c r="C186">
        <v>0</v>
      </c>
      <c r="D186">
        <v>0</v>
      </c>
      <c r="E186">
        <v>0</v>
      </c>
      <c r="F186">
        <v>0</v>
      </c>
      <c r="G186" t="s">
        <v>912</v>
      </c>
    </row>
    <row r="187" spans="1:7">
      <c r="A187" t="s">
        <v>2101</v>
      </c>
      <c r="B187">
        <v>0</v>
      </c>
      <c r="C187">
        <v>0</v>
      </c>
      <c r="D187">
        <v>0</v>
      </c>
      <c r="E187">
        <v>0</v>
      </c>
      <c r="F187">
        <v>0</v>
      </c>
      <c r="G187" t="s">
        <v>912</v>
      </c>
    </row>
    <row r="188" spans="1:7">
      <c r="A188" t="s">
        <v>2130</v>
      </c>
      <c r="B188">
        <v>0</v>
      </c>
      <c r="C188">
        <v>0</v>
      </c>
      <c r="D188">
        <v>0</v>
      </c>
      <c r="E188">
        <v>29.264425772240099</v>
      </c>
      <c r="F188">
        <v>0</v>
      </c>
      <c r="G188" t="s">
        <v>912</v>
      </c>
    </row>
    <row r="189" spans="1:7">
      <c r="A189" t="s">
        <v>2159</v>
      </c>
      <c r="B189">
        <v>0</v>
      </c>
      <c r="C189">
        <v>0</v>
      </c>
      <c r="D189">
        <v>0</v>
      </c>
      <c r="E189">
        <v>0</v>
      </c>
      <c r="F189">
        <v>0</v>
      </c>
      <c r="G189" t="s">
        <v>912</v>
      </c>
    </row>
    <row r="190" spans="1:7">
      <c r="A190" t="s">
        <v>2161</v>
      </c>
      <c r="B190">
        <v>0</v>
      </c>
      <c r="C190">
        <v>0</v>
      </c>
      <c r="D190">
        <v>0</v>
      </c>
      <c r="E190">
        <v>0</v>
      </c>
      <c r="F190">
        <v>0</v>
      </c>
      <c r="G190" t="s">
        <v>912</v>
      </c>
    </row>
    <row r="191" spans="1:7">
      <c r="A191" t="s">
        <v>2131</v>
      </c>
      <c r="B191">
        <v>0</v>
      </c>
      <c r="C191">
        <v>0</v>
      </c>
      <c r="D191">
        <v>0</v>
      </c>
      <c r="E191">
        <v>12.808970603411501</v>
      </c>
      <c r="F191">
        <v>0</v>
      </c>
      <c r="G191" t="s">
        <v>912</v>
      </c>
    </row>
    <row r="192" spans="1:7">
      <c r="A192" t="s">
        <v>2180</v>
      </c>
      <c r="B192">
        <v>12.0448044215503</v>
      </c>
      <c r="C192">
        <v>0</v>
      </c>
      <c r="D192">
        <v>0</v>
      </c>
      <c r="E192">
        <v>0</v>
      </c>
      <c r="F192">
        <v>0</v>
      </c>
      <c r="G192" t="s">
        <v>912</v>
      </c>
    </row>
    <row r="193" spans="1:7">
      <c r="A193" t="s">
        <v>2132</v>
      </c>
      <c r="B193">
        <v>21.857783663628801</v>
      </c>
      <c r="C193">
        <v>23.299999999999901</v>
      </c>
      <c r="D193">
        <v>23.299999999999901</v>
      </c>
      <c r="E193">
        <v>26.354650086446799</v>
      </c>
      <c r="F193">
        <v>23.054639213915699</v>
      </c>
      <c r="G193" t="s">
        <v>912</v>
      </c>
    </row>
    <row r="194" spans="1:7">
      <c r="A194" t="s">
        <v>2163</v>
      </c>
      <c r="B194">
        <v>23.7968649615628</v>
      </c>
      <c r="C194">
        <v>53.291953860869597</v>
      </c>
      <c r="D194">
        <v>53.299943930581001</v>
      </c>
      <c r="E194">
        <v>34.587874030972401</v>
      </c>
      <c r="F194">
        <v>34.181986174997498</v>
      </c>
      <c r="G194" t="s">
        <v>912</v>
      </c>
    </row>
    <row r="195" spans="1:7">
      <c r="A195" t="s">
        <v>2177</v>
      </c>
      <c r="B195">
        <v>0</v>
      </c>
      <c r="C195">
        <v>0</v>
      </c>
      <c r="D195">
        <v>0</v>
      </c>
      <c r="E195">
        <v>0</v>
      </c>
      <c r="F195">
        <v>0</v>
      </c>
      <c r="G195" t="s">
        <v>912</v>
      </c>
    </row>
    <row r="196" spans="1:7">
      <c r="A196" t="s">
        <v>2108</v>
      </c>
      <c r="B196">
        <v>14.2951043545059</v>
      </c>
      <c r="C196">
        <v>13.4083081215375</v>
      </c>
      <c r="D196">
        <v>13.428961826432101</v>
      </c>
      <c r="E196">
        <v>14.0900501243762</v>
      </c>
      <c r="F196">
        <v>31.932396241581301</v>
      </c>
      <c r="G196" t="s">
        <v>912</v>
      </c>
    </row>
    <row r="197" spans="1:7">
      <c r="A197" t="s">
        <v>2133</v>
      </c>
      <c r="B197">
        <v>17.314233765295199</v>
      </c>
      <c r="C197">
        <v>42.650649855121003</v>
      </c>
      <c r="D197">
        <v>40.2210936384162</v>
      </c>
      <c r="E197">
        <v>79.872079363332105</v>
      </c>
      <c r="F197">
        <v>44.070317358707101</v>
      </c>
      <c r="G197" t="s">
        <v>912</v>
      </c>
    </row>
    <row r="198" spans="1:7">
      <c r="A198" t="s">
        <v>2162</v>
      </c>
      <c r="B198">
        <v>31.320074257098302</v>
      </c>
      <c r="C198">
        <v>69.935372292950305</v>
      </c>
      <c r="D198">
        <v>66.190306404988107</v>
      </c>
      <c r="E198">
        <v>65.281417645896298</v>
      </c>
      <c r="F198">
        <v>68.130126846722604</v>
      </c>
      <c r="G198" t="s">
        <v>912</v>
      </c>
    </row>
    <row r="199" spans="1:7">
      <c r="A199" t="s">
        <v>2164</v>
      </c>
      <c r="B199">
        <v>5.3858044986490397</v>
      </c>
      <c r="C199">
        <v>12.064311922657501</v>
      </c>
      <c r="D199">
        <v>12.0769762548779</v>
      </c>
      <c r="E199">
        <v>7.4435241408188801</v>
      </c>
      <c r="F199">
        <v>5.9297802721771298</v>
      </c>
      <c r="G199" t="s">
        <v>912</v>
      </c>
    </row>
    <row r="200" spans="1:7">
      <c r="A200" t="s">
        <v>2134</v>
      </c>
      <c r="B200">
        <v>30.457544087199999</v>
      </c>
      <c r="C200">
        <v>35.888079999999903</v>
      </c>
      <c r="D200">
        <v>28.889904399999999</v>
      </c>
      <c r="E200">
        <v>0.97695538500596701</v>
      </c>
      <c r="F200">
        <v>8.2893939012907403</v>
      </c>
      <c r="G200" t="s">
        <v>912</v>
      </c>
    </row>
    <row r="201" spans="1:7">
      <c r="A201" t="s">
        <v>2135</v>
      </c>
      <c r="B201">
        <v>0</v>
      </c>
      <c r="C201">
        <v>0</v>
      </c>
      <c r="D201">
        <v>0</v>
      </c>
      <c r="E201">
        <v>0</v>
      </c>
      <c r="F201">
        <v>0</v>
      </c>
      <c r="G201" t="s">
        <v>912</v>
      </c>
    </row>
    <row r="202" spans="1:7">
      <c r="A202" t="s">
        <v>2166</v>
      </c>
      <c r="B202">
        <v>0.25297872035679803</v>
      </c>
      <c r="C202">
        <v>0.212979999999999</v>
      </c>
      <c r="D202">
        <v>0.22138388382679</v>
      </c>
      <c r="E202">
        <v>5.5977497982152798E-2</v>
      </c>
      <c r="F202">
        <v>0</v>
      </c>
      <c r="G202" t="s">
        <v>912</v>
      </c>
    </row>
    <row r="203" spans="1:7">
      <c r="A203" t="s">
        <v>2178</v>
      </c>
      <c r="B203">
        <v>0</v>
      </c>
      <c r="C203">
        <v>0</v>
      </c>
      <c r="D203">
        <v>0</v>
      </c>
      <c r="E203">
        <v>0</v>
      </c>
      <c r="F203">
        <v>0</v>
      </c>
      <c r="G203" t="s">
        <v>912</v>
      </c>
    </row>
    <row r="204" spans="1:7">
      <c r="A204" t="s">
        <v>2109</v>
      </c>
      <c r="B204">
        <v>0.188621271777003</v>
      </c>
      <c r="C204">
        <v>0.1704</v>
      </c>
      <c r="D204">
        <v>0.1704</v>
      </c>
      <c r="E204">
        <v>0</v>
      </c>
      <c r="F204">
        <v>0</v>
      </c>
      <c r="G204" t="s">
        <v>912</v>
      </c>
    </row>
    <row r="205" spans="1:7">
      <c r="A205" t="s">
        <v>2136</v>
      </c>
      <c r="B205">
        <v>122.034057261418</v>
      </c>
      <c r="C205">
        <v>97.798079999999899</v>
      </c>
      <c r="D205">
        <v>98.856663882372501</v>
      </c>
      <c r="E205">
        <v>64.419380946230206</v>
      </c>
      <c r="F205">
        <v>122.198418700305</v>
      </c>
      <c r="G205" t="s">
        <v>912</v>
      </c>
    </row>
    <row r="206" spans="1:7">
      <c r="A206" t="s">
        <v>2165</v>
      </c>
      <c r="B206">
        <v>22.707053836396199</v>
      </c>
      <c r="C206">
        <v>18.1570999999999</v>
      </c>
      <c r="D206">
        <v>18.3079570907414</v>
      </c>
      <c r="E206">
        <v>3.3106265684131202</v>
      </c>
      <c r="F206">
        <v>4.5344510380514196</v>
      </c>
      <c r="G206" t="s">
        <v>912</v>
      </c>
    </row>
    <row r="207" spans="1:7">
      <c r="A207" t="s">
        <v>2167</v>
      </c>
      <c r="B207">
        <v>0</v>
      </c>
      <c r="C207">
        <v>0</v>
      </c>
      <c r="D207">
        <v>0</v>
      </c>
      <c r="E207">
        <v>0.861982559294735</v>
      </c>
      <c r="F207">
        <v>0</v>
      </c>
      <c r="G207" t="s">
        <v>912</v>
      </c>
    </row>
    <row r="208" spans="1:7">
      <c r="A208" t="s">
        <v>2137</v>
      </c>
      <c r="B208">
        <v>100.454851733385</v>
      </c>
      <c r="C208">
        <v>100.32254</v>
      </c>
      <c r="D208">
        <v>80.759644699999996</v>
      </c>
      <c r="E208">
        <v>100.75588067049399</v>
      </c>
      <c r="F208">
        <v>88.721776539541395</v>
      </c>
      <c r="G208" t="s">
        <v>912</v>
      </c>
    </row>
    <row r="209" spans="1:7">
      <c r="A209" t="s">
        <v>2138</v>
      </c>
      <c r="B209">
        <v>0</v>
      </c>
      <c r="C209">
        <v>0</v>
      </c>
      <c r="D209">
        <v>0</v>
      </c>
      <c r="E209">
        <v>0</v>
      </c>
      <c r="F209">
        <v>0</v>
      </c>
      <c r="G209" t="s">
        <v>912</v>
      </c>
    </row>
    <row r="210" spans="1:7">
      <c r="A210" t="s">
        <v>2169</v>
      </c>
      <c r="B210">
        <v>0</v>
      </c>
      <c r="C210">
        <v>0</v>
      </c>
      <c r="D210">
        <v>0</v>
      </c>
      <c r="E210">
        <v>0</v>
      </c>
      <c r="F210">
        <v>0</v>
      </c>
      <c r="G210" t="s">
        <v>912</v>
      </c>
    </row>
    <row r="211" spans="1:7">
      <c r="A211" t="s">
        <v>2179</v>
      </c>
      <c r="B211">
        <v>0</v>
      </c>
      <c r="C211">
        <v>0</v>
      </c>
      <c r="D211">
        <v>0</v>
      </c>
      <c r="E211">
        <v>0</v>
      </c>
      <c r="F211">
        <v>0</v>
      </c>
      <c r="G211" t="s">
        <v>912</v>
      </c>
    </row>
    <row r="212" spans="1:7">
      <c r="A212" t="s">
        <v>2110</v>
      </c>
      <c r="B212">
        <v>0</v>
      </c>
      <c r="C212">
        <v>0</v>
      </c>
      <c r="D212">
        <v>0</v>
      </c>
      <c r="E212">
        <v>0</v>
      </c>
      <c r="F212">
        <v>0</v>
      </c>
      <c r="G212" t="s">
        <v>912</v>
      </c>
    </row>
    <row r="213" spans="1:7">
      <c r="A213" t="s">
        <v>2139</v>
      </c>
      <c r="B213">
        <v>0</v>
      </c>
      <c r="C213">
        <v>0</v>
      </c>
      <c r="D213">
        <v>0</v>
      </c>
      <c r="E213">
        <v>0</v>
      </c>
      <c r="F213">
        <v>0</v>
      </c>
      <c r="G213" t="s">
        <v>912</v>
      </c>
    </row>
    <row r="214" spans="1:7">
      <c r="A214" t="s">
        <v>2168</v>
      </c>
      <c r="B214">
        <v>0</v>
      </c>
      <c r="C214">
        <v>0</v>
      </c>
      <c r="D214">
        <v>0</v>
      </c>
      <c r="E214">
        <v>0</v>
      </c>
      <c r="F214">
        <v>0</v>
      </c>
      <c r="G214" t="s">
        <v>912</v>
      </c>
    </row>
    <row r="215" spans="1:7">
      <c r="A215" t="s">
        <v>2170</v>
      </c>
      <c r="B215">
        <v>0</v>
      </c>
      <c r="C215">
        <v>0</v>
      </c>
      <c r="D215">
        <v>0</v>
      </c>
      <c r="E215">
        <v>0</v>
      </c>
      <c r="F215">
        <v>0</v>
      </c>
      <c r="G215" t="s">
        <v>912</v>
      </c>
    </row>
    <row r="216" spans="1:7">
      <c r="A216" t="s">
        <v>2140</v>
      </c>
      <c r="B216">
        <v>0</v>
      </c>
      <c r="C216">
        <v>0</v>
      </c>
      <c r="D216">
        <v>0</v>
      </c>
      <c r="E216">
        <v>0</v>
      </c>
      <c r="F216">
        <v>0</v>
      </c>
      <c r="G216" t="s">
        <v>912</v>
      </c>
    </row>
    <row r="217" spans="1:7">
      <c r="A217" t="s">
        <v>2463</v>
      </c>
      <c r="B217">
        <v>0</v>
      </c>
      <c r="C217">
        <v>142.90926014189299</v>
      </c>
      <c r="D217">
        <v>22.1099110739178</v>
      </c>
      <c r="E217">
        <v>0</v>
      </c>
      <c r="F217">
        <v>0</v>
      </c>
      <c r="G217" t="s">
        <v>912</v>
      </c>
    </row>
    <row r="218" spans="1:7">
      <c r="A218" t="s">
        <v>2464</v>
      </c>
      <c r="B218">
        <v>211.13092397292399</v>
      </c>
      <c r="C218">
        <v>167.314329797776</v>
      </c>
      <c r="D218">
        <v>173.078405801841</v>
      </c>
      <c r="E218">
        <v>126.546154854562</v>
      </c>
      <c r="F218">
        <v>117.08759704865599</v>
      </c>
      <c r="G218" t="s">
        <v>912</v>
      </c>
    </row>
    <row r="219" spans="1:7">
      <c r="A219" t="s">
        <v>2465</v>
      </c>
      <c r="B219">
        <v>3.5298212338228701</v>
      </c>
      <c r="C219">
        <v>5.6305462025906197</v>
      </c>
      <c r="D219">
        <v>0</v>
      </c>
      <c r="E219">
        <v>0</v>
      </c>
      <c r="F219">
        <v>3.9614168942072698</v>
      </c>
      <c r="G219" t="s">
        <v>912</v>
      </c>
    </row>
    <row r="220" spans="1:7">
      <c r="A220" t="s">
        <v>2466</v>
      </c>
      <c r="B220">
        <v>17.944678930183901</v>
      </c>
      <c r="C220">
        <v>14.677199999999999</v>
      </c>
      <c r="D220">
        <v>12.0136123228167</v>
      </c>
      <c r="E220">
        <v>12.080264480559</v>
      </c>
      <c r="F220">
        <v>11.044420623648699</v>
      </c>
      <c r="G220" t="s">
        <v>912</v>
      </c>
    </row>
    <row r="221" spans="1:7">
      <c r="A221" t="s">
        <v>2467</v>
      </c>
      <c r="B221">
        <v>16.540457071273199</v>
      </c>
      <c r="C221">
        <v>6.8255398581067697</v>
      </c>
      <c r="D221">
        <v>0.689416357088387</v>
      </c>
      <c r="E221">
        <v>0.86341387180067597</v>
      </c>
      <c r="F221">
        <v>10.772654943634899</v>
      </c>
      <c r="G221" t="s">
        <v>912</v>
      </c>
    </row>
    <row r="222" spans="1:7">
      <c r="A222" t="s">
        <v>2468</v>
      </c>
      <c r="B222">
        <v>231.20081999999999</v>
      </c>
      <c r="C222">
        <v>27.1799999999999</v>
      </c>
      <c r="D222">
        <v>234.20501999999999</v>
      </c>
      <c r="E222">
        <v>262.19931199199999</v>
      </c>
      <c r="F222">
        <v>329.99999995134698</v>
      </c>
      <c r="G222" t="s">
        <v>912</v>
      </c>
    </row>
    <row r="223" spans="1:7">
      <c r="A223" t="s">
        <v>2469</v>
      </c>
      <c r="B223">
        <v>0.39837600000000001</v>
      </c>
      <c r="C223">
        <v>0.33479999999999999</v>
      </c>
      <c r="D223">
        <v>0.39837600000000001</v>
      </c>
      <c r="E223">
        <v>0.39987719999999899</v>
      </c>
      <c r="F223">
        <v>0.30029045861951997</v>
      </c>
      <c r="G223" t="s">
        <v>912</v>
      </c>
    </row>
    <row r="224" spans="1:7">
      <c r="A224" t="s">
        <v>2470</v>
      </c>
      <c r="B224">
        <v>3.6512977696233002</v>
      </c>
      <c r="C224">
        <v>0.58563619112235699</v>
      </c>
      <c r="D224">
        <v>0.60581169862634898</v>
      </c>
      <c r="E224">
        <v>0</v>
      </c>
      <c r="F224">
        <v>0.53852905761492498</v>
      </c>
      <c r="G224" t="s">
        <v>912</v>
      </c>
    </row>
    <row r="225" spans="1:7">
      <c r="A225" t="s">
        <v>2471</v>
      </c>
      <c r="B225">
        <v>0</v>
      </c>
      <c r="C225">
        <v>0</v>
      </c>
      <c r="D225">
        <v>0</v>
      </c>
      <c r="E225">
        <v>0</v>
      </c>
      <c r="F225">
        <v>0</v>
      </c>
      <c r="G225" t="s">
        <v>912</v>
      </c>
    </row>
    <row r="226" spans="1:7">
      <c r="A226" t="s">
        <v>2472</v>
      </c>
      <c r="B226">
        <v>31.949818302289898</v>
      </c>
      <c r="C226">
        <v>13.071599999999901</v>
      </c>
      <c r="D226">
        <v>13.912637119910601</v>
      </c>
      <c r="E226">
        <v>19.060015712207601</v>
      </c>
      <c r="F226">
        <v>15.5119814942232</v>
      </c>
      <c r="G226" t="s">
        <v>912</v>
      </c>
    </row>
    <row r="227" spans="1:7">
      <c r="A227" t="s">
        <v>2473</v>
      </c>
      <c r="B227">
        <v>87.993001471919996</v>
      </c>
      <c r="C227">
        <v>4.0392000000000001</v>
      </c>
      <c r="D227">
        <v>84.086482673585493</v>
      </c>
      <c r="E227">
        <v>83.9569762694899</v>
      </c>
      <c r="F227">
        <v>84.843187375315097</v>
      </c>
      <c r="G227" t="s">
        <v>912</v>
      </c>
    </row>
    <row r="228" spans="1:7">
      <c r="A228" t="s">
        <v>2474</v>
      </c>
      <c r="B228">
        <v>659.04449933620594</v>
      </c>
      <c r="C228">
        <v>426.06639669985901</v>
      </c>
      <c r="D228">
        <v>592.24529397909703</v>
      </c>
      <c r="E228">
        <v>623.21470725590405</v>
      </c>
      <c r="F228">
        <v>643.18153635571798</v>
      </c>
      <c r="G228" t="s">
        <v>912</v>
      </c>
    </row>
    <row r="229" spans="1:7">
      <c r="A229" t="s">
        <v>2475</v>
      </c>
      <c r="B229">
        <v>512.56963433906003</v>
      </c>
      <c r="C229">
        <v>426.06639669985901</v>
      </c>
      <c r="D229">
        <v>423.95033585730903</v>
      </c>
      <c r="E229">
        <v>456.23127685093698</v>
      </c>
      <c r="F229">
        <v>460.22298090234602</v>
      </c>
      <c r="G229" t="s">
        <v>912</v>
      </c>
    </row>
    <row r="230" spans="1:7">
      <c r="A230" t="s">
        <v>2476</v>
      </c>
      <c r="B230">
        <v>512.56963433906003</v>
      </c>
      <c r="C230">
        <v>426.06639669985901</v>
      </c>
      <c r="D230">
        <v>423.95033585730903</v>
      </c>
      <c r="E230">
        <v>456.23127685093698</v>
      </c>
      <c r="F230">
        <v>460.22298090234602</v>
      </c>
      <c r="G230" t="s">
        <v>912</v>
      </c>
    </row>
    <row r="231" spans="1:7">
      <c r="A231" t="s">
        <v>2477</v>
      </c>
      <c r="B231">
        <v>42.775100389924503</v>
      </c>
      <c r="C231">
        <v>29.814396699859699</v>
      </c>
      <c r="D231">
        <v>41.092320761455603</v>
      </c>
      <c r="E231">
        <v>110.301345318542</v>
      </c>
      <c r="F231">
        <v>64.463218791265604</v>
      </c>
      <c r="G231" t="s">
        <v>912</v>
      </c>
    </row>
    <row r="232" spans="1:7">
      <c r="A232" t="s">
        <v>2478</v>
      </c>
      <c r="B232">
        <v>0.86399999999999999</v>
      </c>
      <c r="C232">
        <v>3.4238878085106301</v>
      </c>
      <c r="D232">
        <v>2.5920000000000001</v>
      </c>
      <c r="E232">
        <v>8.6812199999999997</v>
      </c>
      <c r="F232">
        <v>6.4071334614240003</v>
      </c>
      <c r="G232" t="s">
        <v>912</v>
      </c>
    </row>
    <row r="233" spans="1:7">
      <c r="A233" t="s">
        <v>2479</v>
      </c>
      <c r="B233">
        <v>0</v>
      </c>
      <c r="C233">
        <v>0</v>
      </c>
      <c r="D233">
        <v>0</v>
      </c>
      <c r="E233">
        <v>0</v>
      </c>
      <c r="F233">
        <v>0</v>
      </c>
      <c r="G233" t="s">
        <v>912</v>
      </c>
    </row>
    <row r="234" spans="1:7">
      <c r="A234" t="s">
        <v>2480</v>
      </c>
      <c r="B234">
        <v>11.3571258710801</v>
      </c>
      <c r="C234">
        <v>10.26</v>
      </c>
      <c r="D234">
        <v>10.26</v>
      </c>
      <c r="E234">
        <v>0</v>
      </c>
      <c r="F234">
        <v>6.398557151616</v>
      </c>
      <c r="G234" t="s">
        <v>912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D0401-DFC5-2E40-B53C-7026A9CBA265}">
  <sheetPr>
    <tabColor theme="6" tint="0.39997558519241921"/>
  </sheetPr>
  <dimension ref="A1:DO901"/>
  <sheetViews>
    <sheetView workbookViewId="0">
      <selection activeCell="C61" sqref="C61"/>
    </sheetView>
  </sheetViews>
  <sheetFormatPr baseColWidth="10" defaultRowHeight="16"/>
  <cols>
    <col min="1" max="1" width="76.33203125" bestFit="1" customWidth="1"/>
    <col min="4" max="4" width="12.1640625" bestFit="1" customWidth="1"/>
  </cols>
  <sheetData>
    <row r="1" spans="1:119">
      <c r="A1" t="s">
        <v>39</v>
      </c>
      <c r="B1" t="s">
        <v>1450</v>
      </c>
      <c r="C1" t="s">
        <v>1451</v>
      </c>
      <c r="D1" t="s">
        <v>1452</v>
      </c>
      <c r="E1" t="s">
        <v>1453</v>
      </c>
      <c r="F1" t="s">
        <v>1454</v>
      </c>
      <c r="G1" t="s">
        <v>1455</v>
      </c>
      <c r="H1" t="s">
        <v>1456</v>
      </c>
      <c r="I1" t="s">
        <v>1457</v>
      </c>
      <c r="J1" t="s">
        <v>1458</v>
      </c>
      <c r="K1" t="s">
        <v>1459</v>
      </c>
      <c r="L1" t="s">
        <v>1460</v>
      </c>
      <c r="M1" t="s">
        <v>1461</v>
      </c>
      <c r="N1" t="s">
        <v>1462</v>
      </c>
      <c r="O1" t="s">
        <v>1463</v>
      </c>
      <c r="P1" t="s">
        <v>1464</v>
      </c>
      <c r="Q1" t="s">
        <v>1465</v>
      </c>
      <c r="R1" t="s">
        <v>1466</v>
      </c>
      <c r="S1" t="s">
        <v>1467</v>
      </c>
      <c r="T1" t="s">
        <v>1468</v>
      </c>
      <c r="U1" t="s">
        <v>1469</v>
      </c>
      <c r="V1" t="s">
        <v>1470</v>
      </c>
      <c r="W1" t="s">
        <v>1471</v>
      </c>
      <c r="X1" t="s">
        <v>1472</v>
      </c>
      <c r="Y1" t="s">
        <v>1473</v>
      </c>
      <c r="Z1" t="s">
        <v>1474</v>
      </c>
      <c r="AA1" t="s">
        <v>1475</v>
      </c>
      <c r="AB1" t="s">
        <v>1476</v>
      </c>
      <c r="AC1" t="s">
        <v>1477</v>
      </c>
      <c r="AD1" t="s">
        <v>1478</v>
      </c>
      <c r="AE1" t="s">
        <v>1479</v>
      </c>
      <c r="AF1" t="s">
        <v>1480</v>
      </c>
      <c r="AG1" t="s">
        <v>1481</v>
      </c>
      <c r="AH1" t="s">
        <v>1482</v>
      </c>
      <c r="AI1" t="s">
        <v>1483</v>
      </c>
      <c r="AJ1" t="s">
        <v>1484</v>
      </c>
      <c r="AK1" t="s">
        <v>1485</v>
      </c>
      <c r="AL1" t="s">
        <v>1486</v>
      </c>
      <c r="AM1" t="s">
        <v>1487</v>
      </c>
      <c r="AN1" t="s">
        <v>1488</v>
      </c>
      <c r="AO1" t="s">
        <v>1489</v>
      </c>
      <c r="AP1" t="s">
        <v>1490</v>
      </c>
      <c r="AQ1" t="s">
        <v>1491</v>
      </c>
      <c r="AR1" t="s">
        <v>1492</v>
      </c>
      <c r="AS1" t="s">
        <v>1493</v>
      </c>
      <c r="AT1" t="s">
        <v>1494</v>
      </c>
      <c r="AU1" t="s">
        <v>1495</v>
      </c>
      <c r="AV1" t="s">
        <v>1496</v>
      </c>
      <c r="AW1" t="s">
        <v>1497</v>
      </c>
      <c r="AX1" t="s">
        <v>1498</v>
      </c>
      <c r="AY1" t="s">
        <v>1499</v>
      </c>
      <c r="AZ1" t="s">
        <v>1500</v>
      </c>
      <c r="BA1" t="s">
        <v>1501</v>
      </c>
      <c r="BB1" t="s">
        <v>1502</v>
      </c>
      <c r="BC1" t="s">
        <v>1503</v>
      </c>
      <c r="BD1" t="s">
        <v>1504</v>
      </c>
      <c r="BE1" t="s">
        <v>1505</v>
      </c>
      <c r="BF1" t="s">
        <v>1506</v>
      </c>
      <c r="BG1" t="s">
        <v>1507</v>
      </c>
      <c r="BH1" t="s">
        <v>1508</v>
      </c>
      <c r="BI1" t="s">
        <v>1509</v>
      </c>
      <c r="BJ1" t="s">
        <v>1510</v>
      </c>
      <c r="BK1" t="s">
        <v>1511</v>
      </c>
      <c r="BL1" t="s">
        <v>1512</v>
      </c>
      <c r="BM1" t="s">
        <v>1513</v>
      </c>
      <c r="BN1" t="s">
        <v>1514</v>
      </c>
      <c r="BO1" t="s">
        <v>1515</v>
      </c>
      <c r="BP1" t="s">
        <v>1516</v>
      </c>
      <c r="BQ1" t="s">
        <v>1517</v>
      </c>
      <c r="BR1" t="s">
        <v>1518</v>
      </c>
      <c r="BS1" t="s">
        <v>1519</v>
      </c>
      <c r="BT1" t="s">
        <v>1520</v>
      </c>
      <c r="BU1" t="s">
        <v>1521</v>
      </c>
      <c r="BV1" t="s">
        <v>1522</v>
      </c>
      <c r="BW1" t="s">
        <v>1523</v>
      </c>
      <c r="BX1" t="s">
        <v>1524</v>
      </c>
      <c r="BY1" t="s">
        <v>1525</v>
      </c>
      <c r="BZ1" t="s">
        <v>1526</v>
      </c>
      <c r="CA1" t="s">
        <v>1527</v>
      </c>
      <c r="CB1" t="s">
        <v>1528</v>
      </c>
      <c r="CC1" t="s">
        <v>1529</v>
      </c>
      <c r="CD1" t="s">
        <v>1530</v>
      </c>
      <c r="CE1" t="s">
        <v>1531</v>
      </c>
      <c r="CF1" t="s">
        <v>1532</v>
      </c>
      <c r="CG1" t="s">
        <v>1533</v>
      </c>
      <c r="CH1" t="s">
        <v>1534</v>
      </c>
      <c r="CI1" t="s">
        <v>1535</v>
      </c>
      <c r="CJ1" t="s">
        <v>1536</v>
      </c>
      <c r="CK1" t="s">
        <v>1537</v>
      </c>
      <c r="CL1" t="s">
        <v>1538</v>
      </c>
      <c r="CM1" t="s">
        <v>1539</v>
      </c>
      <c r="CN1" t="s">
        <v>1540</v>
      </c>
      <c r="CO1" t="s">
        <v>1541</v>
      </c>
      <c r="CP1" t="s">
        <v>1542</v>
      </c>
      <c r="CQ1" t="s">
        <v>1543</v>
      </c>
      <c r="CR1" t="s">
        <v>1544</v>
      </c>
      <c r="CS1" t="s">
        <v>1545</v>
      </c>
      <c r="CT1" t="s">
        <v>1546</v>
      </c>
      <c r="CU1" t="s">
        <v>1547</v>
      </c>
      <c r="CV1" t="s">
        <v>1548</v>
      </c>
      <c r="CW1" t="s">
        <v>1549</v>
      </c>
      <c r="CX1" t="s">
        <v>1550</v>
      </c>
      <c r="CY1" t="s">
        <v>1551</v>
      </c>
      <c r="CZ1" t="s">
        <v>1552</v>
      </c>
      <c r="DA1" t="s">
        <v>1553</v>
      </c>
      <c r="DB1" t="s">
        <v>1554</v>
      </c>
      <c r="DC1" t="s">
        <v>1555</v>
      </c>
      <c r="DD1" t="s">
        <v>1556</v>
      </c>
      <c r="DE1" t="s">
        <v>1557</v>
      </c>
      <c r="DF1" t="s">
        <v>1558</v>
      </c>
      <c r="DG1" t="s">
        <v>1559</v>
      </c>
      <c r="DH1" t="s">
        <v>1560</v>
      </c>
      <c r="DI1" t="s">
        <v>1561</v>
      </c>
      <c r="DJ1" t="s">
        <v>1562</v>
      </c>
      <c r="DK1" t="s">
        <v>1563</v>
      </c>
      <c r="DL1" t="s">
        <v>1564</v>
      </c>
      <c r="DM1" t="s">
        <v>1565</v>
      </c>
      <c r="DN1" t="s">
        <v>40</v>
      </c>
      <c r="DO1" t="s">
        <v>41</v>
      </c>
    </row>
    <row r="2" spans="1:119">
      <c r="A2" t="s">
        <v>42</v>
      </c>
      <c r="B2">
        <v>653273650.53697598</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138062988.00008199</v>
      </c>
      <c r="BN2">
        <v>515210662.53689402</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v>0</v>
      </c>
      <c r="CT2">
        <v>0</v>
      </c>
      <c r="CU2">
        <v>0</v>
      </c>
      <c r="CV2">
        <v>0</v>
      </c>
      <c r="CW2">
        <v>0</v>
      </c>
      <c r="CX2">
        <v>0</v>
      </c>
      <c r="CY2">
        <v>0</v>
      </c>
      <c r="CZ2">
        <v>0</v>
      </c>
      <c r="DA2">
        <v>0</v>
      </c>
      <c r="DB2">
        <v>0</v>
      </c>
      <c r="DC2">
        <v>0</v>
      </c>
      <c r="DD2">
        <v>0</v>
      </c>
      <c r="DE2">
        <v>0</v>
      </c>
      <c r="DF2">
        <v>0</v>
      </c>
      <c r="DG2">
        <v>0</v>
      </c>
      <c r="DH2">
        <v>0</v>
      </c>
      <c r="DI2">
        <v>0</v>
      </c>
      <c r="DJ2">
        <v>0</v>
      </c>
      <c r="DK2">
        <v>0</v>
      </c>
      <c r="DL2">
        <v>0</v>
      </c>
      <c r="DM2">
        <v>0</v>
      </c>
      <c r="DN2">
        <v>0</v>
      </c>
      <c r="DO2">
        <v>0</v>
      </c>
    </row>
    <row r="3" spans="1:119">
      <c r="A3" t="s">
        <v>43</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row>
    <row r="4" spans="1:119">
      <c r="A4" t="s">
        <v>44</v>
      </c>
      <c r="B4">
        <v>0</v>
      </c>
      <c r="C4">
        <v>0</v>
      </c>
      <c r="D4">
        <v>0</v>
      </c>
      <c r="E4">
        <v>0</v>
      </c>
      <c r="F4">
        <v>0</v>
      </c>
      <c r="G4">
        <v>0</v>
      </c>
      <c r="H4">
        <v>0</v>
      </c>
      <c r="I4">
        <v>0</v>
      </c>
      <c r="J4">
        <v>0</v>
      </c>
      <c r="K4">
        <v>0</v>
      </c>
      <c r="L4">
        <v>0</v>
      </c>
      <c r="M4">
        <v>0</v>
      </c>
      <c r="N4">
        <v>0</v>
      </c>
      <c r="O4">
        <v>0</v>
      </c>
      <c r="P4">
        <v>0</v>
      </c>
      <c r="Q4">
        <v>0</v>
      </c>
      <c r="R4">
        <v>39194186315.888199</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3919418631.58882</v>
      </c>
      <c r="BN4">
        <v>35274767684.299301</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0</v>
      </c>
    </row>
    <row r="5" spans="1:119">
      <c r="A5" t="s">
        <v>45</v>
      </c>
      <c r="B5">
        <v>0</v>
      </c>
      <c r="C5">
        <v>0</v>
      </c>
      <c r="D5">
        <v>0</v>
      </c>
      <c r="E5">
        <v>0</v>
      </c>
      <c r="F5">
        <v>0</v>
      </c>
      <c r="G5">
        <v>0</v>
      </c>
      <c r="H5">
        <v>0</v>
      </c>
      <c r="I5">
        <v>0</v>
      </c>
      <c r="J5">
        <v>0</v>
      </c>
      <c r="K5">
        <v>0</v>
      </c>
      <c r="L5">
        <v>0</v>
      </c>
      <c r="M5">
        <v>0</v>
      </c>
      <c r="N5">
        <v>0</v>
      </c>
      <c r="O5">
        <v>0</v>
      </c>
      <c r="P5">
        <v>0</v>
      </c>
      <c r="Q5">
        <v>0</v>
      </c>
      <c r="R5">
        <v>0</v>
      </c>
      <c r="S5">
        <v>0</v>
      </c>
      <c r="T5">
        <v>5332147492.0586796</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1275317750.6779499</v>
      </c>
      <c r="BN5">
        <v>4056829741.3807201</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row>
    <row r="6" spans="1:119">
      <c r="A6" t="s">
        <v>1566</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row>
    <row r="7" spans="1:119">
      <c r="A7" t="s">
        <v>1567</v>
      </c>
      <c r="B7">
        <v>0</v>
      </c>
      <c r="C7">
        <v>0</v>
      </c>
      <c r="D7">
        <v>0</v>
      </c>
      <c r="E7">
        <v>0</v>
      </c>
      <c r="F7">
        <v>0</v>
      </c>
      <c r="G7">
        <v>0</v>
      </c>
      <c r="H7">
        <v>0</v>
      </c>
      <c r="I7">
        <v>0</v>
      </c>
      <c r="J7">
        <v>0</v>
      </c>
      <c r="K7">
        <v>349911899.38237602</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349911899.38237602</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row>
    <row r="8" spans="1:119">
      <c r="A8" t="s">
        <v>46</v>
      </c>
      <c r="B8">
        <v>0</v>
      </c>
      <c r="C8">
        <v>0</v>
      </c>
      <c r="D8">
        <v>0</v>
      </c>
      <c r="E8">
        <v>22614586.585719898</v>
      </c>
      <c r="F8">
        <v>0</v>
      </c>
      <c r="G8" s="38">
        <v>1.19209289550781E-7</v>
      </c>
      <c r="H8">
        <v>0</v>
      </c>
      <c r="I8">
        <v>0</v>
      </c>
      <c r="J8">
        <v>0</v>
      </c>
      <c r="K8">
        <v>349911899.38237602</v>
      </c>
      <c r="L8">
        <v>0</v>
      </c>
      <c r="M8">
        <v>280747164.56888002</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653273650.53697598</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row>
    <row r="9" spans="1:119">
      <c r="A9" t="s">
        <v>1568</v>
      </c>
      <c r="B9">
        <v>0</v>
      </c>
      <c r="C9">
        <v>0</v>
      </c>
      <c r="D9">
        <v>0</v>
      </c>
      <c r="E9">
        <v>0</v>
      </c>
      <c r="F9">
        <v>0</v>
      </c>
      <c r="G9">
        <v>0</v>
      </c>
      <c r="H9">
        <v>0</v>
      </c>
      <c r="I9">
        <v>0</v>
      </c>
      <c r="J9">
        <v>0</v>
      </c>
      <c r="K9">
        <v>0</v>
      </c>
      <c r="L9">
        <v>0</v>
      </c>
      <c r="M9">
        <v>280747164.56888002</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280747164.56888002</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row>
    <row r="10" spans="1:119">
      <c r="A10" t="s">
        <v>47</v>
      </c>
      <c r="B10">
        <v>0</v>
      </c>
      <c r="C10">
        <v>0</v>
      </c>
      <c r="D10">
        <v>0</v>
      </c>
      <c r="E10">
        <v>0</v>
      </c>
      <c r="F10">
        <v>0</v>
      </c>
      <c r="G10">
        <v>0</v>
      </c>
      <c r="H10">
        <v>0</v>
      </c>
      <c r="I10">
        <v>0</v>
      </c>
      <c r="J10">
        <v>0</v>
      </c>
      <c r="K10">
        <v>0</v>
      </c>
      <c r="L10">
        <v>0</v>
      </c>
      <c r="M10">
        <v>0</v>
      </c>
      <c r="N10">
        <v>41206443730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41206443730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row>
    <row r="11" spans="1:119">
      <c r="A11" t="s">
        <v>48</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row>
    <row r="12" spans="1:119">
      <c r="A12" t="s">
        <v>1569</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row>
    <row r="13" spans="1:119">
      <c r="A13" t="s">
        <v>1570</v>
      </c>
      <c r="B13">
        <v>0</v>
      </c>
      <c r="C13">
        <v>0</v>
      </c>
      <c r="D13">
        <v>0</v>
      </c>
      <c r="E13">
        <v>22614586.585719898</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22614586.585719898</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row>
    <row r="14" spans="1:119">
      <c r="A14" t="s">
        <v>49</v>
      </c>
      <c r="B14">
        <v>0</v>
      </c>
      <c r="C14">
        <v>0</v>
      </c>
      <c r="D14">
        <v>0</v>
      </c>
      <c r="E14">
        <v>0</v>
      </c>
      <c r="F14">
        <v>0</v>
      </c>
      <c r="G14">
        <v>0</v>
      </c>
      <c r="H14">
        <v>0</v>
      </c>
      <c r="I14">
        <v>0</v>
      </c>
      <c r="J14">
        <v>0</v>
      </c>
      <c r="K14">
        <v>0</v>
      </c>
      <c r="L14">
        <v>0</v>
      </c>
      <c r="M14">
        <v>0</v>
      </c>
      <c r="N14">
        <v>0</v>
      </c>
      <c r="O14">
        <v>0</v>
      </c>
      <c r="P14">
        <v>0</v>
      </c>
      <c r="Q14">
        <v>0</v>
      </c>
      <c r="R14">
        <v>39194186315.888199</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39194186315.888199</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row>
    <row r="15" spans="1:119">
      <c r="A15" t="s">
        <v>1571</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row>
    <row r="16" spans="1:119">
      <c r="A16" t="s">
        <v>1572</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row>
    <row r="17" spans="1:119">
      <c r="A17" t="s">
        <v>50</v>
      </c>
      <c r="B17">
        <v>0</v>
      </c>
      <c r="C17">
        <v>0</v>
      </c>
      <c r="D17">
        <v>0</v>
      </c>
      <c r="E17">
        <v>0</v>
      </c>
      <c r="F17">
        <v>0</v>
      </c>
      <c r="G17">
        <v>0</v>
      </c>
      <c r="H17">
        <v>0</v>
      </c>
      <c r="I17">
        <v>0</v>
      </c>
      <c r="J17">
        <v>0</v>
      </c>
      <c r="K17">
        <v>0</v>
      </c>
      <c r="L17">
        <v>0</v>
      </c>
      <c r="M17">
        <v>0</v>
      </c>
      <c r="N17">
        <v>0</v>
      </c>
      <c r="O17">
        <v>0</v>
      </c>
      <c r="P17">
        <v>0</v>
      </c>
      <c r="Q17">
        <v>0</v>
      </c>
      <c r="R17">
        <v>0</v>
      </c>
      <c r="S17">
        <v>51269504562.162498</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51269504562.162498</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row>
    <row r="18" spans="1:119">
      <c r="A18" t="s">
        <v>51</v>
      </c>
      <c r="B18">
        <v>0</v>
      </c>
      <c r="C18">
        <v>0</v>
      </c>
      <c r="D18">
        <v>0</v>
      </c>
      <c r="E18">
        <v>0</v>
      </c>
      <c r="F18">
        <v>0</v>
      </c>
      <c r="G18">
        <v>0</v>
      </c>
      <c r="H18">
        <v>0</v>
      </c>
      <c r="I18">
        <v>0</v>
      </c>
      <c r="J18">
        <v>0</v>
      </c>
      <c r="K18">
        <v>0</v>
      </c>
      <c r="L18">
        <v>0</v>
      </c>
      <c r="M18">
        <v>0</v>
      </c>
      <c r="N18">
        <v>0</v>
      </c>
      <c r="O18">
        <v>0</v>
      </c>
      <c r="P18">
        <v>0</v>
      </c>
      <c r="Q18">
        <v>0</v>
      </c>
      <c r="R18">
        <v>0</v>
      </c>
      <c r="S18">
        <v>0</v>
      </c>
      <c r="T18">
        <v>5332147492.0586796</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5332147492.0586796</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row>
    <row r="19" spans="1:119">
      <c r="A19" t="s">
        <v>52</v>
      </c>
      <c r="B19">
        <v>0</v>
      </c>
      <c r="C19">
        <v>0</v>
      </c>
      <c r="D19">
        <v>0</v>
      </c>
      <c r="E19">
        <v>0</v>
      </c>
      <c r="F19">
        <v>0</v>
      </c>
      <c r="G19" s="38">
        <v>1.9073486328125E-6</v>
      </c>
      <c r="H19">
        <v>0</v>
      </c>
      <c r="I19">
        <v>0</v>
      </c>
      <c r="J19">
        <v>0</v>
      </c>
      <c r="K19">
        <v>0</v>
      </c>
      <c r="L19">
        <v>0</v>
      </c>
      <c r="M19">
        <v>0</v>
      </c>
      <c r="N19">
        <v>241909663.30434799</v>
      </c>
      <c r="O19">
        <v>0</v>
      </c>
      <c r="P19">
        <v>0</v>
      </c>
      <c r="Q19">
        <v>0</v>
      </c>
      <c r="R19">
        <v>0</v>
      </c>
      <c r="S19">
        <v>0</v>
      </c>
      <c r="T19">
        <v>0</v>
      </c>
      <c r="U19">
        <v>0</v>
      </c>
      <c r="V19">
        <v>0</v>
      </c>
      <c r="W19">
        <v>0</v>
      </c>
      <c r="X19">
        <v>0</v>
      </c>
      <c r="Y19">
        <v>5563922256</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5805831919.3043499</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row>
    <row r="20" spans="1:119">
      <c r="A20" t="s">
        <v>53</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row>
    <row r="21" spans="1:119">
      <c r="A21" t="s">
        <v>54</v>
      </c>
      <c r="B21">
        <v>0</v>
      </c>
      <c r="C21">
        <v>0</v>
      </c>
      <c r="D21">
        <v>0</v>
      </c>
      <c r="E21">
        <v>0</v>
      </c>
      <c r="F21">
        <v>0</v>
      </c>
      <c r="G21">
        <v>0</v>
      </c>
      <c r="H21">
        <v>0</v>
      </c>
      <c r="I21">
        <v>0</v>
      </c>
      <c r="J21">
        <v>0</v>
      </c>
      <c r="K21">
        <v>0</v>
      </c>
      <c r="L21">
        <v>0</v>
      </c>
      <c r="M21">
        <v>0</v>
      </c>
      <c r="N21">
        <v>40964534066.695602</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40964534066.695602</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row>
    <row r="22" spans="1:119">
      <c r="A22" t="s">
        <v>55</v>
      </c>
      <c r="B22">
        <v>0</v>
      </c>
      <c r="C22">
        <v>0</v>
      </c>
      <c r="D22">
        <v>0</v>
      </c>
      <c r="E22">
        <v>0</v>
      </c>
      <c r="F22">
        <v>0</v>
      </c>
      <c r="G22">
        <v>0</v>
      </c>
      <c r="H22">
        <v>96922144569.683899</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96922144569.683899</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row>
    <row r="23" spans="1:119">
      <c r="A23" t="s">
        <v>56</v>
      </c>
      <c r="B23">
        <v>0</v>
      </c>
      <c r="C23">
        <v>0</v>
      </c>
      <c r="D23">
        <v>126148284</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126148284</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row>
    <row r="24" spans="1:119">
      <c r="A24" t="s">
        <v>57</v>
      </c>
      <c r="B24">
        <v>3934995431.7185001</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3934995431.7185001</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row>
    <row r="25" spans="1:119">
      <c r="A25" t="s">
        <v>58</v>
      </c>
      <c r="B25">
        <v>0</v>
      </c>
      <c r="C25">
        <v>0</v>
      </c>
      <c r="D25">
        <v>0</v>
      </c>
      <c r="E25">
        <v>0</v>
      </c>
      <c r="F25">
        <v>0</v>
      </c>
      <c r="G25">
        <v>0</v>
      </c>
      <c r="H25">
        <v>0</v>
      </c>
      <c r="I25">
        <v>0</v>
      </c>
      <c r="J25">
        <v>0</v>
      </c>
      <c r="K25">
        <v>0</v>
      </c>
      <c r="L25">
        <v>0</v>
      </c>
      <c r="M25">
        <v>0</v>
      </c>
      <c r="N25">
        <v>57153738598.017303</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57153738598.017303</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row>
    <row r="26" spans="1:119">
      <c r="A26" t="s">
        <v>59</v>
      </c>
      <c r="B26">
        <v>0</v>
      </c>
      <c r="C26">
        <v>0</v>
      </c>
      <c r="D26">
        <v>0</v>
      </c>
      <c r="E26">
        <v>0</v>
      </c>
      <c r="F26">
        <v>0</v>
      </c>
      <c r="G26">
        <v>0</v>
      </c>
      <c r="H26">
        <v>0</v>
      </c>
      <c r="I26">
        <v>0</v>
      </c>
      <c r="J26">
        <v>0</v>
      </c>
      <c r="K26">
        <v>0</v>
      </c>
      <c r="L26">
        <v>0</v>
      </c>
      <c r="M26">
        <v>0</v>
      </c>
      <c r="N26">
        <v>0</v>
      </c>
      <c r="O26">
        <v>0</v>
      </c>
      <c r="P26">
        <v>0</v>
      </c>
      <c r="Q26">
        <v>0</v>
      </c>
      <c r="R26">
        <v>201270295.12260899</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201270295.12260899</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row>
    <row r="27" spans="1:119">
      <c r="A27" t="s">
        <v>60</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row>
    <row r="28" spans="1:119">
      <c r="A28" t="s">
        <v>61</v>
      </c>
      <c r="B28">
        <v>0</v>
      </c>
      <c r="C28">
        <v>0</v>
      </c>
      <c r="D28">
        <v>0</v>
      </c>
      <c r="E28">
        <v>0</v>
      </c>
      <c r="F28">
        <v>0</v>
      </c>
      <c r="G28">
        <v>0</v>
      </c>
      <c r="H28">
        <v>0</v>
      </c>
      <c r="I28">
        <v>0</v>
      </c>
      <c r="J28">
        <v>0</v>
      </c>
      <c r="K28">
        <v>0</v>
      </c>
      <c r="L28">
        <v>0</v>
      </c>
      <c r="M28">
        <v>0</v>
      </c>
      <c r="N28">
        <v>14388699779.2143</v>
      </c>
      <c r="O28">
        <v>0</v>
      </c>
      <c r="P28">
        <v>0</v>
      </c>
      <c r="Q28">
        <v>0</v>
      </c>
      <c r="R28">
        <v>0</v>
      </c>
      <c r="S28">
        <v>0</v>
      </c>
      <c r="T28">
        <v>0</v>
      </c>
      <c r="U28">
        <v>0</v>
      </c>
      <c r="V28">
        <v>43166099337.642899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57554799116.857201</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row>
    <row r="29" spans="1:119">
      <c r="A29" t="s">
        <v>62</v>
      </c>
      <c r="B29">
        <v>0</v>
      </c>
      <c r="C29">
        <v>0</v>
      </c>
      <c r="D29">
        <v>0</v>
      </c>
      <c r="E29">
        <v>0</v>
      </c>
      <c r="F29">
        <v>0</v>
      </c>
      <c r="G29">
        <v>-0.17823886871337799</v>
      </c>
      <c r="H29">
        <v>0</v>
      </c>
      <c r="I29">
        <v>0</v>
      </c>
      <c r="J29">
        <v>0</v>
      </c>
      <c r="K29">
        <v>0</v>
      </c>
      <c r="L29">
        <v>0</v>
      </c>
      <c r="M29">
        <v>0</v>
      </c>
      <c r="N29">
        <v>311300220.78571898</v>
      </c>
      <c r="O29">
        <v>0</v>
      </c>
      <c r="P29">
        <v>0</v>
      </c>
      <c r="Q29">
        <v>0</v>
      </c>
      <c r="R29">
        <v>0</v>
      </c>
      <c r="S29">
        <v>0</v>
      </c>
      <c r="T29">
        <v>0</v>
      </c>
      <c r="U29">
        <v>0</v>
      </c>
      <c r="V29">
        <v>5629994202.0402203</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5941294422.6477003</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row>
    <row r="30" spans="1:119">
      <c r="A30" t="s">
        <v>1573</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row>
    <row r="31" spans="1:119">
      <c r="A31" t="s">
        <v>63</v>
      </c>
      <c r="B31">
        <v>0</v>
      </c>
      <c r="C31">
        <v>0</v>
      </c>
      <c r="D31">
        <v>0</v>
      </c>
      <c r="E31">
        <v>0</v>
      </c>
      <c r="F31">
        <v>0</v>
      </c>
      <c r="G31">
        <v>0</v>
      </c>
      <c r="H31">
        <v>0</v>
      </c>
      <c r="I31">
        <v>0</v>
      </c>
      <c r="J31">
        <v>0</v>
      </c>
      <c r="K31">
        <v>0</v>
      </c>
      <c r="L31">
        <v>0</v>
      </c>
      <c r="M31">
        <v>0</v>
      </c>
      <c r="N31">
        <v>0</v>
      </c>
      <c r="O31">
        <v>0</v>
      </c>
      <c r="P31">
        <v>0</v>
      </c>
      <c r="Q31">
        <v>0</v>
      </c>
      <c r="R31" s="38">
        <v>4.2454110124999997E-5</v>
      </c>
      <c r="S31">
        <v>0</v>
      </c>
      <c r="T31">
        <v>0</v>
      </c>
      <c r="U31">
        <v>0</v>
      </c>
      <c r="V31" s="38">
        <v>2.97178770875E-5</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s="38">
        <v>7.2171987212500005E-5</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row>
    <row r="32" spans="1:119">
      <c r="A32" t="s">
        <v>64</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row>
    <row r="33" spans="1:119">
      <c r="A33" t="s">
        <v>1574</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row>
    <row r="34" spans="1:119">
      <c r="A34" t="s">
        <v>1575</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row>
    <row r="35" spans="1:119">
      <c r="A35" t="s">
        <v>65</v>
      </c>
      <c r="B35">
        <v>0</v>
      </c>
      <c r="C35">
        <v>0</v>
      </c>
      <c r="D35">
        <v>126148284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126148284</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row>
    <row r="36" spans="1:119">
      <c r="A36" t="s">
        <v>66</v>
      </c>
      <c r="B36">
        <v>12979080</v>
      </c>
      <c r="C36">
        <v>0</v>
      </c>
      <c r="D36">
        <v>0</v>
      </c>
      <c r="E36">
        <v>1683865103.51566</v>
      </c>
      <c r="F36">
        <v>0</v>
      </c>
      <c r="G36">
        <v>0</v>
      </c>
      <c r="H36">
        <v>0</v>
      </c>
      <c r="I36">
        <v>93807292.704931006</v>
      </c>
      <c r="J36">
        <v>0</v>
      </c>
      <c r="K36">
        <v>0</v>
      </c>
      <c r="L36">
        <v>4498857.9635185096</v>
      </c>
      <c r="M36">
        <v>2139845097.5344</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3934995431.7185001</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row>
    <row r="37" spans="1:119">
      <c r="A37" t="s">
        <v>1576</v>
      </c>
      <c r="B37">
        <v>0</v>
      </c>
      <c r="C37">
        <v>0</v>
      </c>
      <c r="D37">
        <v>0</v>
      </c>
      <c r="E37">
        <v>0</v>
      </c>
      <c r="F37">
        <v>0</v>
      </c>
      <c r="G37">
        <v>0</v>
      </c>
      <c r="H37">
        <v>0</v>
      </c>
      <c r="I37">
        <v>0</v>
      </c>
      <c r="J37">
        <v>0</v>
      </c>
      <c r="K37">
        <v>0</v>
      </c>
      <c r="L37">
        <v>0</v>
      </c>
      <c r="M37">
        <v>2139845097.5344</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2139845097.5344</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row>
    <row r="38" spans="1:119">
      <c r="A38" t="s">
        <v>67</v>
      </c>
      <c r="B38">
        <v>0</v>
      </c>
      <c r="C38">
        <v>0</v>
      </c>
      <c r="D38">
        <v>0</v>
      </c>
      <c r="E38">
        <v>0</v>
      </c>
      <c r="F38">
        <v>0</v>
      </c>
      <c r="G38">
        <v>0</v>
      </c>
      <c r="H38">
        <v>0</v>
      </c>
      <c r="I38">
        <v>0</v>
      </c>
      <c r="J38">
        <v>0</v>
      </c>
      <c r="K38">
        <v>0</v>
      </c>
      <c r="L38">
        <v>0</v>
      </c>
      <c r="M38">
        <v>0</v>
      </c>
      <c r="N38">
        <v>117460102307.65401</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117460102307.65401</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row>
    <row r="39" spans="1:119">
      <c r="A39" t="s">
        <v>68</v>
      </c>
      <c r="B39">
        <v>0</v>
      </c>
      <c r="C39">
        <v>0</v>
      </c>
      <c r="D39">
        <v>126148284</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126148284</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row>
    <row r="40" spans="1:119">
      <c r="A40" t="s">
        <v>69</v>
      </c>
      <c r="B40">
        <v>3934995431.7185001</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3934995431.7185001</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row>
    <row r="41" spans="1:119">
      <c r="A41" t="s">
        <v>70</v>
      </c>
      <c r="B41">
        <v>0</v>
      </c>
      <c r="C41">
        <v>0</v>
      </c>
      <c r="D41">
        <v>0</v>
      </c>
      <c r="E41">
        <v>0</v>
      </c>
      <c r="F41">
        <v>0</v>
      </c>
      <c r="G41">
        <v>0</v>
      </c>
      <c r="H41">
        <v>0</v>
      </c>
      <c r="I41">
        <v>0</v>
      </c>
      <c r="J41">
        <v>0</v>
      </c>
      <c r="K41">
        <v>0</v>
      </c>
      <c r="L41">
        <v>0</v>
      </c>
      <c r="M41">
        <v>0</v>
      </c>
      <c r="N41">
        <v>57153738598.017303</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57153738598.017303</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row>
    <row r="42" spans="1:119">
      <c r="A42" t="s">
        <v>71</v>
      </c>
      <c r="B42">
        <v>0</v>
      </c>
      <c r="C42">
        <v>0</v>
      </c>
      <c r="D42">
        <v>0</v>
      </c>
      <c r="E42">
        <v>0</v>
      </c>
      <c r="F42">
        <v>0</v>
      </c>
      <c r="G42">
        <v>0</v>
      </c>
      <c r="H42">
        <v>0</v>
      </c>
      <c r="I42">
        <v>0</v>
      </c>
      <c r="J42">
        <v>0</v>
      </c>
      <c r="K42">
        <v>0</v>
      </c>
      <c r="L42">
        <v>0</v>
      </c>
      <c r="M42">
        <v>0</v>
      </c>
      <c r="N42">
        <v>0</v>
      </c>
      <c r="O42">
        <v>0</v>
      </c>
      <c r="P42">
        <v>0</v>
      </c>
      <c r="Q42">
        <v>0</v>
      </c>
      <c r="R42">
        <v>201270295.12260899</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201270295.12260899</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row>
    <row r="43" spans="1:119">
      <c r="A43" t="s">
        <v>72</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row>
    <row r="44" spans="1:119">
      <c r="A44" t="s">
        <v>73</v>
      </c>
      <c r="B44">
        <v>0</v>
      </c>
      <c r="C44">
        <v>0</v>
      </c>
      <c r="D44">
        <v>0</v>
      </c>
      <c r="E44">
        <v>0</v>
      </c>
      <c r="F44">
        <v>0</v>
      </c>
      <c r="G44">
        <v>0</v>
      </c>
      <c r="H44">
        <v>0</v>
      </c>
      <c r="I44">
        <v>0</v>
      </c>
      <c r="J44">
        <v>0</v>
      </c>
      <c r="K44">
        <v>0</v>
      </c>
      <c r="L44">
        <v>0</v>
      </c>
      <c r="M44">
        <v>0</v>
      </c>
      <c r="N44">
        <v>14700000000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14700000000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row>
    <row r="45" spans="1:119">
      <c r="A45" t="s">
        <v>74</v>
      </c>
      <c r="B45">
        <v>0</v>
      </c>
      <c r="C45">
        <v>0</v>
      </c>
      <c r="D45">
        <v>0</v>
      </c>
      <c r="E45">
        <v>0</v>
      </c>
      <c r="F45">
        <v>0</v>
      </c>
      <c r="G45">
        <v>0</v>
      </c>
      <c r="H45">
        <v>0</v>
      </c>
      <c r="I45">
        <v>0</v>
      </c>
      <c r="J45">
        <v>0</v>
      </c>
      <c r="K45">
        <v>0</v>
      </c>
      <c r="L45">
        <v>0</v>
      </c>
      <c r="M45">
        <v>0</v>
      </c>
      <c r="N45">
        <v>0</v>
      </c>
      <c r="O45">
        <v>0</v>
      </c>
      <c r="P45">
        <v>0</v>
      </c>
      <c r="Q45">
        <v>0</v>
      </c>
      <c r="R45" s="38">
        <v>4.2454110124999997E-5</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s="38">
        <v>4.2454110124999997E-5</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row>
    <row r="46" spans="1:119">
      <c r="A46" t="s">
        <v>75</v>
      </c>
      <c r="B46">
        <v>0</v>
      </c>
      <c r="C46">
        <v>0</v>
      </c>
      <c r="D46">
        <v>0</v>
      </c>
      <c r="E46">
        <v>0</v>
      </c>
      <c r="F46">
        <v>0</v>
      </c>
      <c r="G46">
        <v>0</v>
      </c>
      <c r="H46">
        <v>0</v>
      </c>
      <c r="I46">
        <v>0</v>
      </c>
      <c r="J46">
        <v>0</v>
      </c>
      <c r="K46">
        <v>0</v>
      </c>
      <c r="L46">
        <v>0</v>
      </c>
      <c r="M46">
        <v>0</v>
      </c>
      <c r="N46">
        <v>41900000000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41900000000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row>
    <row r="47" spans="1:119">
      <c r="A47" t="s">
        <v>76</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row>
    <row r="48" spans="1:119">
      <c r="A48" t="s">
        <v>77</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row>
    <row r="49" spans="1:119">
      <c r="A49" t="s">
        <v>78</v>
      </c>
      <c r="B49">
        <v>0</v>
      </c>
      <c r="C49">
        <v>0</v>
      </c>
      <c r="D49">
        <v>0</v>
      </c>
      <c r="E49">
        <v>0</v>
      </c>
      <c r="F49">
        <v>0</v>
      </c>
      <c r="G49">
        <v>0</v>
      </c>
      <c r="H49">
        <v>0</v>
      </c>
      <c r="I49">
        <v>0</v>
      </c>
      <c r="J49">
        <v>0</v>
      </c>
      <c r="K49">
        <v>0</v>
      </c>
      <c r="L49">
        <v>0</v>
      </c>
      <c r="M49">
        <v>0</v>
      </c>
      <c r="N49">
        <v>3706363709.6375399</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3706363709.6375399</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row>
    <row r="50" spans="1:119">
      <c r="A50" t="s">
        <v>1577</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row>
    <row r="51" spans="1:119">
      <c r="A51" t="s">
        <v>79</v>
      </c>
      <c r="B51">
        <v>0</v>
      </c>
      <c r="C51">
        <v>0</v>
      </c>
      <c r="D51">
        <v>0</v>
      </c>
      <c r="E51">
        <v>0</v>
      </c>
      <c r="F51">
        <v>0</v>
      </c>
      <c r="G51">
        <v>0</v>
      </c>
      <c r="H51">
        <v>0</v>
      </c>
      <c r="I51">
        <v>0</v>
      </c>
      <c r="J51">
        <v>0</v>
      </c>
      <c r="K51">
        <v>0</v>
      </c>
      <c r="L51">
        <v>0</v>
      </c>
      <c r="M51">
        <v>0</v>
      </c>
      <c r="N51">
        <v>0</v>
      </c>
      <c r="O51">
        <v>0</v>
      </c>
      <c r="P51">
        <v>0</v>
      </c>
      <c r="Q51">
        <v>0</v>
      </c>
      <c r="R51">
        <v>121096187204.877</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121096187204.877</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row>
    <row r="52" spans="1:119">
      <c r="A52" t="s">
        <v>80</v>
      </c>
      <c r="B52">
        <v>0</v>
      </c>
      <c r="C52">
        <v>0</v>
      </c>
      <c r="D52">
        <v>0</v>
      </c>
      <c r="E52">
        <v>0</v>
      </c>
      <c r="F52">
        <v>0</v>
      </c>
      <c r="G52">
        <v>0</v>
      </c>
      <c r="H52">
        <v>0</v>
      </c>
      <c r="I52">
        <v>0</v>
      </c>
      <c r="J52">
        <v>0</v>
      </c>
      <c r="K52">
        <v>0</v>
      </c>
      <c r="L52">
        <v>0</v>
      </c>
      <c r="M52">
        <v>0</v>
      </c>
      <c r="N52">
        <v>0</v>
      </c>
      <c r="O52">
        <v>0</v>
      </c>
      <c r="P52">
        <v>0</v>
      </c>
      <c r="Q52">
        <v>0</v>
      </c>
      <c r="R52">
        <v>0</v>
      </c>
      <c r="S52">
        <v>10224033925.139999</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10224033925.139999</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row>
    <row r="53" spans="1:119">
      <c r="A53" t="s">
        <v>81</v>
      </c>
      <c r="B53">
        <v>0</v>
      </c>
      <c r="C53">
        <v>0</v>
      </c>
      <c r="D53">
        <v>0</v>
      </c>
      <c r="E53">
        <v>0</v>
      </c>
      <c r="F53">
        <v>0</v>
      </c>
      <c r="G53">
        <v>0</v>
      </c>
      <c r="H53">
        <v>0</v>
      </c>
      <c r="I53">
        <v>0</v>
      </c>
      <c r="J53">
        <v>0</v>
      </c>
      <c r="K53">
        <v>0</v>
      </c>
      <c r="L53">
        <v>0</v>
      </c>
      <c r="M53">
        <v>0</v>
      </c>
      <c r="N53">
        <v>0</v>
      </c>
      <c r="O53">
        <v>0</v>
      </c>
      <c r="P53">
        <v>0</v>
      </c>
      <c r="Q53">
        <v>0</v>
      </c>
      <c r="R53">
        <v>0</v>
      </c>
      <c r="S53">
        <v>0</v>
      </c>
      <c r="T53">
        <v>3398425560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3398425560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row>
    <row r="54" spans="1:119">
      <c r="A54" t="s">
        <v>1578</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row>
    <row r="55" spans="1:119">
      <c r="A55" t="s">
        <v>1579</v>
      </c>
      <c r="B55">
        <v>0</v>
      </c>
      <c r="C55">
        <v>0</v>
      </c>
      <c r="D55">
        <v>0</v>
      </c>
      <c r="E55">
        <v>0</v>
      </c>
      <c r="F55">
        <v>0</v>
      </c>
      <c r="G55">
        <v>0</v>
      </c>
      <c r="H55">
        <v>0</v>
      </c>
      <c r="I55">
        <v>0</v>
      </c>
      <c r="J55">
        <v>0</v>
      </c>
      <c r="K55">
        <v>0</v>
      </c>
      <c r="L55">
        <v>4498857.9635185096</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4498857.9635185096</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row>
    <row r="56" spans="1:119">
      <c r="A56" t="s">
        <v>1580</v>
      </c>
      <c r="B56">
        <v>0</v>
      </c>
      <c r="C56">
        <v>0</v>
      </c>
      <c r="D56">
        <v>0</v>
      </c>
      <c r="E56">
        <v>1683865103.51566</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1683865103.51566</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row>
    <row r="57" spans="1:119">
      <c r="A57" t="s">
        <v>82</v>
      </c>
      <c r="B57">
        <v>0</v>
      </c>
      <c r="C57">
        <v>0</v>
      </c>
      <c r="D57">
        <v>0</v>
      </c>
      <c r="E57">
        <v>0</v>
      </c>
      <c r="F57">
        <v>0</v>
      </c>
      <c r="G57">
        <v>0</v>
      </c>
      <c r="H57">
        <v>0</v>
      </c>
      <c r="I57">
        <v>0</v>
      </c>
      <c r="J57">
        <v>0</v>
      </c>
      <c r="K57">
        <v>0</v>
      </c>
      <c r="L57">
        <v>0</v>
      </c>
      <c r="M57">
        <v>0</v>
      </c>
      <c r="N57">
        <v>0</v>
      </c>
      <c r="O57">
        <v>0</v>
      </c>
      <c r="P57">
        <v>0</v>
      </c>
      <c r="Q57">
        <v>0</v>
      </c>
      <c r="R57">
        <v>121297457500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121297457500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row>
    <row r="58" spans="1:119">
      <c r="A58" t="s">
        <v>1581</v>
      </c>
      <c r="B58">
        <v>0</v>
      </c>
      <c r="C58">
        <v>0</v>
      </c>
      <c r="D58">
        <v>0</v>
      </c>
      <c r="E58">
        <v>0</v>
      </c>
      <c r="F58">
        <v>0</v>
      </c>
      <c r="G58">
        <v>0</v>
      </c>
      <c r="H58">
        <v>0</v>
      </c>
      <c r="I58">
        <v>93807292.704931006</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93807292.704931006</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row>
    <row r="59" spans="1:119">
      <c r="A59" t="s">
        <v>1582</v>
      </c>
      <c r="B59">
        <v>12979080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12979080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row>
    <row r="60" spans="1:119">
      <c r="A60" t="s">
        <v>83</v>
      </c>
      <c r="B60">
        <v>0</v>
      </c>
      <c r="C60">
        <v>0</v>
      </c>
      <c r="D60">
        <v>0</v>
      </c>
      <c r="E60">
        <v>0</v>
      </c>
      <c r="F60">
        <v>240992208</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240992208</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row>
    <row r="61" spans="1:119">
      <c r="A61" t="s">
        <v>84</v>
      </c>
      <c r="B61">
        <v>0</v>
      </c>
      <c r="C61">
        <v>0</v>
      </c>
      <c r="D61">
        <v>0</v>
      </c>
      <c r="E61">
        <v>0</v>
      </c>
      <c r="F61">
        <v>0</v>
      </c>
      <c r="G61">
        <v>0</v>
      </c>
      <c r="H61">
        <v>0</v>
      </c>
      <c r="I61">
        <v>0</v>
      </c>
      <c r="J61">
        <v>0</v>
      </c>
      <c r="K61">
        <v>0</v>
      </c>
      <c r="L61">
        <v>0</v>
      </c>
      <c r="M61">
        <v>0</v>
      </c>
      <c r="N61">
        <v>0</v>
      </c>
      <c r="O61">
        <v>0</v>
      </c>
      <c r="P61">
        <v>0</v>
      </c>
      <c r="Q61">
        <v>0</v>
      </c>
      <c r="R61">
        <v>0</v>
      </c>
      <c r="S61">
        <v>10224033925.139999</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10224033925.139999</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row>
    <row r="62" spans="1:119">
      <c r="A62" t="s">
        <v>85</v>
      </c>
      <c r="B62">
        <v>0</v>
      </c>
      <c r="C62">
        <v>0</v>
      </c>
      <c r="D62">
        <v>0</v>
      </c>
      <c r="E62">
        <v>0</v>
      </c>
      <c r="F62">
        <v>0</v>
      </c>
      <c r="G62">
        <v>0</v>
      </c>
      <c r="H62">
        <v>0</v>
      </c>
      <c r="I62">
        <v>0</v>
      </c>
      <c r="J62">
        <v>0</v>
      </c>
      <c r="K62">
        <v>0</v>
      </c>
      <c r="L62">
        <v>0</v>
      </c>
      <c r="M62">
        <v>0</v>
      </c>
      <c r="N62">
        <v>0</v>
      </c>
      <c r="O62">
        <v>0</v>
      </c>
      <c r="P62">
        <v>0</v>
      </c>
      <c r="Q62">
        <v>0</v>
      </c>
      <c r="R62">
        <v>0</v>
      </c>
      <c r="S62">
        <v>0</v>
      </c>
      <c r="T62">
        <v>3398425560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3398425560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row>
    <row r="63" spans="1:119">
      <c r="A63" t="s">
        <v>86</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row>
    <row r="64" spans="1:119">
      <c r="A64" t="s">
        <v>87</v>
      </c>
      <c r="B64">
        <v>0</v>
      </c>
      <c r="C64">
        <v>0</v>
      </c>
      <c r="D64">
        <v>0</v>
      </c>
      <c r="E64">
        <v>0</v>
      </c>
      <c r="F64">
        <v>0</v>
      </c>
      <c r="G64">
        <v>0</v>
      </c>
      <c r="H64">
        <v>0</v>
      </c>
      <c r="I64">
        <v>0</v>
      </c>
      <c r="J64">
        <v>0</v>
      </c>
      <c r="K64">
        <v>0</v>
      </c>
      <c r="L64">
        <v>0</v>
      </c>
      <c r="M64">
        <v>0</v>
      </c>
      <c r="N64">
        <v>540029103.11588001</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108005820.62317599</v>
      </c>
      <c r="BJ64">
        <v>0</v>
      </c>
      <c r="BK64">
        <v>0</v>
      </c>
      <c r="BL64">
        <v>0</v>
      </c>
      <c r="BM64">
        <v>432023282.49270397</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row>
    <row r="65" spans="1:119">
      <c r="A65" t="s">
        <v>88</v>
      </c>
      <c r="B65">
        <v>0</v>
      </c>
      <c r="C65">
        <v>0</v>
      </c>
      <c r="D65">
        <v>0</v>
      </c>
      <c r="E65">
        <v>0</v>
      </c>
      <c r="F65">
        <v>0</v>
      </c>
      <c r="G65">
        <v>0</v>
      </c>
      <c r="H65">
        <v>0</v>
      </c>
      <c r="I65">
        <v>0</v>
      </c>
      <c r="J65">
        <v>0</v>
      </c>
      <c r="K65">
        <v>0</v>
      </c>
      <c r="L65">
        <v>0</v>
      </c>
      <c r="M65">
        <v>0</v>
      </c>
      <c r="N65">
        <v>1336846238.53776</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601580807.34199405</v>
      </c>
      <c r="BJ65">
        <v>0</v>
      </c>
      <c r="BK65">
        <v>0</v>
      </c>
      <c r="BL65">
        <v>0</v>
      </c>
      <c r="BM65">
        <v>735265431.19577003</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row>
    <row r="66" spans="1:119">
      <c r="A66" t="s">
        <v>89</v>
      </c>
      <c r="B66">
        <v>0</v>
      </c>
      <c r="C66">
        <v>0</v>
      </c>
      <c r="D66">
        <v>0</v>
      </c>
      <c r="E66">
        <v>0</v>
      </c>
      <c r="F66">
        <v>0</v>
      </c>
      <c r="G66">
        <v>398103683.616611</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398103683.616611</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row>
    <row r="67" spans="1:119">
      <c r="A67" t="s">
        <v>90</v>
      </c>
      <c r="B67">
        <v>0</v>
      </c>
      <c r="C67">
        <v>0</v>
      </c>
      <c r="D67">
        <v>0</v>
      </c>
      <c r="E67">
        <v>0</v>
      </c>
      <c r="F67">
        <v>0</v>
      </c>
      <c r="G67">
        <v>304832695.129834</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304832695.129834</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row>
    <row r="68" spans="1:119">
      <c r="A68" t="s">
        <v>91</v>
      </c>
      <c r="B68">
        <v>0</v>
      </c>
      <c r="C68">
        <v>0</v>
      </c>
      <c r="D68">
        <v>0</v>
      </c>
      <c r="E68">
        <v>0</v>
      </c>
      <c r="F68">
        <v>0</v>
      </c>
      <c r="G68">
        <v>0</v>
      </c>
      <c r="H68">
        <v>0</v>
      </c>
      <c r="I68">
        <v>0</v>
      </c>
      <c r="J68">
        <v>0</v>
      </c>
      <c r="K68">
        <v>0</v>
      </c>
      <c r="L68">
        <v>0</v>
      </c>
      <c r="M68">
        <v>0</v>
      </c>
      <c r="N68">
        <v>40023124658.346298</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6403699945.3354197</v>
      </c>
      <c r="BJ68">
        <v>0</v>
      </c>
      <c r="BK68">
        <v>0</v>
      </c>
      <c r="BL68">
        <v>0</v>
      </c>
      <c r="BM68">
        <v>33619424713.010899</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row>
    <row r="69" spans="1:119">
      <c r="A69" t="s">
        <v>92</v>
      </c>
      <c r="B69">
        <v>0</v>
      </c>
      <c r="C69">
        <v>0</v>
      </c>
      <c r="D69">
        <v>0</v>
      </c>
      <c r="E69">
        <v>0</v>
      </c>
      <c r="F69">
        <v>0</v>
      </c>
      <c r="G69">
        <v>0</v>
      </c>
      <c r="H69">
        <v>0</v>
      </c>
      <c r="I69">
        <v>0</v>
      </c>
      <c r="J69">
        <v>0</v>
      </c>
      <c r="K69">
        <v>0</v>
      </c>
      <c r="L69">
        <v>0</v>
      </c>
      <c r="M69">
        <v>0</v>
      </c>
      <c r="N69">
        <v>131927631107.65401</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131927631107.65401</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row>
    <row r="70" spans="1:119">
      <c r="A70" t="s">
        <v>93</v>
      </c>
      <c r="B70">
        <v>0</v>
      </c>
      <c r="C70">
        <v>0</v>
      </c>
      <c r="D70">
        <v>0</v>
      </c>
      <c r="E70">
        <v>0</v>
      </c>
      <c r="F70">
        <v>0</v>
      </c>
      <c r="G70">
        <v>0</v>
      </c>
      <c r="H70">
        <v>0</v>
      </c>
      <c r="I70">
        <v>0</v>
      </c>
      <c r="J70">
        <v>0</v>
      </c>
      <c r="K70">
        <v>0</v>
      </c>
      <c r="L70">
        <v>0</v>
      </c>
      <c r="M70">
        <v>0</v>
      </c>
      <c r="N70">
        <v>0</v>
      </c>
      <c r="O70">
        <v>0</v>
      </c>
      <c r="P70">
        <v>0</v>
      </c>
      <c r="Q70">
        <v>0</v>
      </c>
      <c r="R70">
        <v>0</v>
      </c>
      <c r="S70">
        <v>0</v>
      </c>
      <c r="T70">
        <v>0</v>
      </c>
      <c r="U70">
        <v>0</v>
      </c>
      <c r="V70">
        <v>0</v>
      </c>
      <c r="W70">
        <v>48178485970.407204</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39988143355.437897</v>
      </c>
      <c r="BN70">
        <v>0</v>
      </c>
      <c r="BO70">
        <v>0</v>
      </c>
      <c r="BP70">
        <v>0</v>
      </c>
      <c r="BQ70">
        <v>0</v>
      </c>
      <c r="BR70">
        <v>0</v>
      </c>
      <c r="BS70">
        <v>0</v>
      </c>
      <c r="BT70">
        <v>8190342614.9692202</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row>
    <row r="71" spans="1:119">
      <c r="A71" t="s">
        <v>94</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row>
    <row r="72" spans="1:119">
      <c r="A72" t="s">
        <v>95</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row>
    <row r="73" spans="1:119">
      <c r="A73" t="s">
        <v>96</v>
      </c>
      <c r="B73">
        <v>0</v>
      </c>
      <c r="C73">
        <v>0</v>
      </c>
      <c r="D73">
        <v>0</v>
      </c>
      <c r="E73">
        <v>0</v>
      </c>
      <c r="F73">
        <v>0</v>
      </c>
      <c r="G73">
        <v>0</v>
      </c>
      <c r="H73">
        <v>0</v>
      </c>
      <c r="I73">
        <v>0</v>
      </c>
      <c r="J73">
        <v>0</v>
      </c>
      <c r="K73">
        <v>0</v>
      </c>
      <c r="L73">
        <v>0</v>
      </c>
      <c r="M73">
        <v>0</v>
      </c>
      <c r="N73">
        <v>3706363709.6375399</v>
      </c>
      <c r="O73">
        <v>0</v>
      </c>
      <c r="P73">
        <v>10229563838.5996</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s="38">
        <v>4.38690185546875E-5</v>
      </c>
      <c r="BN73">
        <v>13935927548.237101</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row>
    <row r="74" spans="1:119">
      <c r="A74" t="s">
        <v>97</v>
      </c>
      <c r="B74">
        <v>0</v>
      </c>
      <c r="C74">
        <v>0</v>
      </c>
      <c r="D74">
        <v>0</v>
      </c>
      <c r="E74">
        <v>0</v>
      </c>
      <c r="F74">
        <v>0</v>
      </c>
      <c r="G74">
        <v>0</v>
      </c>
      <c r="H74">
        <v>14270557743.454599</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14270557743.454599</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row>
    <row r="75" spans="1:119">
      <c r="A75" t="s">
        <v>1583</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row>
    <row r="76" spans="1:119">
      <c r="A76" t="s">
        <v>1584</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row>
    <row r="77" spans="1:119">
      <c r="A77" t="s">
        <v>98</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row>
    <row r="78" spans="1:119">
      <c r="A78" t="s">
        <v>99</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row>
    <row r="79" spans="1:119">
      <c r="A79" t="s">
        <v>100</v>
      </c>
      <c r="B79">
        <v>0</v>
      </c>
      <c r="C79">
        <v>0</v>
      </c>
      <c r="D79">
        <v>0</v>
      </c>
      <c r="E79">
        <v>0</v>
      </c>
      <c r="F79">
        <v>0</v>
      </c>
      <c r="G79">
        <v>334630195.21755701</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334630195.21755701</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row>
    <row r="80" spans="1:119">
      <c r="A80" t="s">
        <v>101</v>
      </c>
      <c r="B80">
        <v>0</v>
      </c>
      <c r="C80">
        <v>0</v>
      </c>
      <c r="D80">
        <v>0</v>
      </c>
      <c r="E80">
        <v>0</v>
      </c>
      <c r="F80">
        <v>0</v>
      </c>
      <c r="G80">
        <v>0</v>
      </c>
      <c r="H80">
        <v>0</v>
      </c>
      <c r="I80">
        <v>0</v>
      </c>
      <c r="J80">
        <v>0</v>
      </c>
      <c r="K80">
        <v>0</v>
      </c>
      <c r="L80">
        <v>0</v>
      </c>
      <c r="M80">
        <v>0</v>
      </c>
      <c r="N80">
        <v>0</v>
      </c>
      <c r="O80">
        <v>0</v>
      </c>
      <c r="P80">
        <v>0</v>
      </c>
      <c r="Q80">
        <v>0</v>
      </c>
      <c r="R80">
        <v>0</v>
      </c>
      <c r="S80">
        <v>10224033925.139999</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s="38">
        <v>3.814697265625E-5</v>
      </c>
      <c r="BN80">
        <v>10224033925.139999</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row>
    <row r="81" spans="1:119">
      <c r="A81" t="s">
        <v>102</v>
      </c>
      <c r="B81">
        <v>0</v>
      </c>
      <c r="C81">
        <v>0</v>
      </c>
      <c r="D81">
        <v>0</v>
      </c>
      <c r="E81">
        <v>0</v>
      </c>
      <c r="F81">
        <v>0</v>
      </c>
      <c r="G81">
        <v>0</v>
      </c>
      <c r="H81">
        <v>10224033925.139999</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10224033925.139999</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row>
    <row r="82" spans="1:119">
      <c r="A82" t="s">
        <v>103</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row>
    <row r="83" spans="1:119">
      <c r="A83" t="s">
        <v>104</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row>
    <row r="84" spans="1:119">
      <c r="A84" t="s">
        <v>1585</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row>
    <row r="85" spans="1:119">
      <c r="A85" t="s">
        <v>1586</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row>
    <row r="86" spans="1:119">
      <c r="A86" t="s">
        <v>105</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row>
    <row r="87" spans="1:119">
      <c r="A87" t="s">
        <v>106</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row>
    <row r="88" spans="1:119">
      <c r="A88" t="s">
        <v>107</v>
      </c>
      <c r="B88">
        <v>0</v>
      </c>
      <c r="C88">
        <v>0</v>
      </c>
      <c r="D88">
        <v>0</v>
      </c>
      <c r="E88">
        <v>0</v>
      </c>
      <c r="F88">
        <v>0</v>
      </c>
      <c r="G88">
        <v>0</v>
      </c>
      <c r="H88">
        <v>0</v>
      </c>
      <c r="I88">
        <v>0</v>
      </c>
      <c r="J88">
        <v>0</v>
      </c>
      <c r="K88">
        <v>0</v>
      </c>
      <c r="L88">
        <v>0</v>
      </c>
      <c r="M88">
        <v>0</v>
      </c>
      <c r="N88">
        <v>0</v>
      </c>
      <c r="O88">
        <v>0</v>
      </c>
      <c r="P88">
        <v>0</v>
      </c>
      <c r="Q88">
        <v>0</v>
      </c>
      <c r="R88">
        <v>121096187204.877</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-8113444542.7267303</v>
      </c>
      <c r="BN88">
        <v>129209631747.604</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row>
    <row r="89" spans="1:119">
      <c r="A89" t="s">
        <v>108</v>
      </c>
      <c r="B89">
        <v>0</v>
      </c>
      <c r="C89">
        <v>0</v>
      </c>
      <c r="D89">
        <v>0</v>
      </c>
      <c r="E89">
        <v>0</v>
      </c>
      <c r="F89">
        <v>0</v>
      </c>
      <c r="G89">
        <v>0</v>
      </c>
      <c r="H89">
        <v>129209631747.604</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129209631747.604</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row>
    <row r="90" spans="1:119">
      <c r="A90" t="s">
        <v>109</v>
      </c>
      <c r="B90">
        <v>0</v>
      </c>
      <c r="C90">
        <v>0</v>
      </c>
      <c r="D90">
        <v>0</v>
      </c>
      <c r="E90">
        <v>0</v>
      </c>
      <c r="F90">
        <v>240992208</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240992208</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row>
    <row r="91" spans="1:119">
      <c r="A91" t="s">
        <v>110</v>
      </c>
      <c r="B91">
        <v>0</v>
      </c>
      <c r="C91">
        <v>0</v>
      </c>
      <c r="D91">
        <v>0</v>
      </c>
      <c r="E91">
        <v>0</v>
      </c>
      <c r="F91">
        <v>0</v>
      </c>
      <c r="G91">
        <v>0</v>
      </c>
      <c r="H91">
        <v>0</v>
      </c>
      <c r="I91">
        <v>0</v>
      </c>
      <c r="J91">
        <v>0</v>
      </c>
      <c r="K91">
        <v>0</v>
      </c>
      <c r="L91">
        <v>0</v>
      </c>
      <c r="M91">
        <v>0</v>
      </c>
      <c r="N91">
        <v>0</v>
      </c>
      <c r="O91">
        <v>0</v>
      </c>
      <c r="P91">
        <v>0</v>
      </c>
      <c r="Q91">
        <v>0</v>
      </c>
      <c r="R91">
        <v>0</v>
      </c>
      <c r="S91">
        <v>0</v>
      </c>
      <c r="T91">
        <v>3398425560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611716600.79999804</v>
      </c>
      <c r="BN91">
        <v>2786708959.1999998</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row>
    <row r="92" spans="1:119">
      <c r="A92" t="s">
        <v>111</v>
      </c>
      <c r="B92">
        <v>0</v>
      </c>
      <c r="C92">
        <v>0</v>
      </c>
      <c r="D92">
        <v>0</v>
      </c>
      <c r="E92">
        <v>0</v>
      </c>
      <c r="F92">
        <v>0</v>
      </c>
      <c r="G92" s="38">
        <v>-1.4305114746093699E-6</v>
      </c>
      <c r="H92">
        <v>2786708959.1999998</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2786708959.1999998</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row>
    <row r="93" spans="1:119">
      <c r="A93" t="s">
        <v>112</v>
      </c>
      <c r="B93">
        <v>0</v>
      </c>
      <c r="C93">
        <v>0</v>
      </c>
      <c r="D93">
        <v>0</v>
      </c>
      <c r="E93">
        <v>0</v>
      </c>
      <c r="F93">
        <v>0</v>
      </c>
      <c r="G93">
        <v>0</v>
      </c>
      <c r="H93">
        <v>0</v>
      </c>
      <c r="I93">
        <v>0</v>
      </c>
      <c r="J93">
        <v>0</v>
      </c>
      <c r="K93">
        <v>0</v>
      </c>
      <c r="L93">
        <v>0</v>
      </c>
      <c r="M93">
        <v>0</v>
      </c>
      <c r="N93">
        <v>0</v>
      </c>
      <c r="O93">
        <v>63496093539.504898</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63496093539.504898</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row>
    <row r="94" spans="1:119">
      <c r="A94" t="s">
        <v>113</v>
      </c>
      <c r="B94">
        <v>0</v>
      </c>
      <c r="C94">
        <v>7113286573.3005896</v>
      </c>
      <c r="D94">
        <v>0</v>
      </c>
      <c r="E94">
        <v>0</v>
      </c>
      <c r="F94">
        <v>0</v>
      </c>
      <c r="G94" s="38">
        <v>-9.5367431640625E-7</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7113286573.3005896</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row>
    <row r="95" spans="1:119">
      <c r="A95" t="s">
        <v>114</v>
      </c>
      <c r="B95">
        <v>0</v>
      </c>
      <c r="C95">
        <v>7511390256.9172001</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7511390256.9172001</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row>
    <row r="96" spans="1:119">
      <c r="A96" t="s">
        <v>115</v>
      </c>
      <c r="B96">
        <v>0</v>
      </c>
      <c r="C96">
        <v>0</v>
      </c>
      <c r="D96">
        <v>0</v>
      </c>
      <c r="E96">
        <v>0</v>
      </c>
      <c r="F96">
        <v>0</v>
      </c>
      <c r="G96">
        <v>0</v>
      </c>
      <c r="H96">
        <v>0</v>
      </c>
      <c r="I96">
        <v>0</v>
      </c>
      <c r="J96">
        <v>0</v>
      </c>
      <c r="K96">
        <v>0</v>
      </c>
      <c r="L96">
        <v>0</v>
      </c>
      <c r="M96">
        <v>0</v>
      </c>
      <c r="N96">
        <v>0</v>
      </c>
      <c r="O96">
        <v>63496093539.504898</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63496093539.504898</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row>
    <row r="97" spans="1:119">
      <c r="A97" t="s">
        <v>116</v>
      </c>
      <c r="B97">
        <v>0</v>
      </c>
      <c r="C97">
        <v>0</v>
      </c>
      <c r="D97">
        <v>0</v>
      </c>
      <c r="E97">
        <v>0</v>
      </c>
      <c r="F97">
        <v>0</v>
      </c>
      <c r="G97">
        <v>0</v>
      </c>
      <c r="H97">
        <v>0</v>
      </c>
      <c r="I97">
        <v>0</v>
      </c>
      <c r="J97">
        <v>0</v>
      </c>
      <c r="K97">
        <v>0</v>
      </c>
      <c r="L97">
        <v>0</v>
      </c>
      <c r="M97">
        <v>0</v>
      </c>
      <c r="N97">
        <v>0</v>
      </c>
      <c r="O97">
        <v>0</v>
      </c>
      <c r="P97">
        <v>0</v>
      </c>
      <c r="Q97">
        <v>0</v>
      </c>
      <c r="R97">
        <v>0</v>
      </c>
      <c r="S97">
        <v>0</v>
      </c>
      <c r="T97">
        <v>0</v>
      </c>
      <c r="U97">
        <v>61416152608.858398</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61416152608.858398</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row>
    <row r="98" spans="1:119">
      <c r="A98" t="s">
        <v>117</v>
      </c>
      <c r="B98">
        <v>0</v>
      </c>
      <c r="C98">
        <v>0</v>
      </c>
      <c r="D98">
        <v>0</v>
      </c>
      <c r="E98">
        <v>0</v>
      </c>
      <c r="F98">
        <v>0</v>
      </c>
      <c r="G98">
        <v>0</v>
      </c>
      <c r="H98">
        <v>156731924583.39801</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156731924583.39801</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row>
    <row r="99" spans="1:119">
      <c r="A99" t="s">
        <v>118</v>
      </c>
      <c r="B99">
        <v>0</v>
      </c>
      <c r="C99">
        <v>0</v>
      </c>
      <c r="D99">
        <v>0</v>
      </c>
      <c r="E99">
        <v>0</v>
      </c>
      <c r="F99">
        <v>0</v>
      </c>
      <c r="G99">
        <v>0</v>
      </c>
      <c r="H99">
        <v>156731924583.39801</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156731924583.39801</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row>
    <row r="100" spans="1:119">
      <c r="A100" t="s">
        <v>119</v>
      </c>
      <c r="B100">
        <v>0</v>
      </c>
      <c r="C100">
        <v>0</v>
      </c>
      <c r="D100">
        <v>0</v>
      </c>
      <c r="E100">
        <v>0</v>
      </c>
      <c r="F100">
        <v>0</v>
      </c>
      <c r="G100">
        <v>0</v>
      </c>
      <c r="H100">
        <v>156490932375.39801</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156490932375.39801</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row>
    <row r="101" spans="1:119">
      <c r="A101" t="s">
        <v>120</v>
      </c>
      <c r="B101">
        <v>0</v>
      </c>
      <c r="C101">
        <v>7816222952.0470304</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7816222952.0470304</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row>
    <row r="102" spans="1:119">
      <c r="A102" t="s">
        <v>121</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row>
    <row r="103" spans="1:119">
      <c r="A103" t="s">
        <v>122</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row>
    <row r="104" spans="1:119">
      <c r="A104" t="s">
        <v>123</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row>
    <row r="105" spans="1:119">
      <c r="A105" t="s">
        <v>124</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row>
    <row r="106" spans="1:119">
      <c r="A106" t="s">
        <v>125</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row>
    <row r="107" spans="1:119">
      <c r="A107" t="s">
        <v>126</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row>
    <row r="108" spans="1:119">
      <c r="A108" t="s">
        <v>127</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row>
    <row r="109" spans="1:119">
      <c r="A109" t="s">
        <v>128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row>
    <row r="110" spans="1:119">
      <c r="A110" t="s">
        <v>129</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row>
    <row r="111" spans="1:119">
      <c r="A111" t="s">
        <v>130</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row>
    <row r="112" spans="1:119">
      <c r="A112" t="s">
        <v>131</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row>
    <row r="113" spans="1:119">
      <c r="A113" t="s">
        <v>132</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row>
    <row r="114" spans="1:119">
      <c r="A114" t="s">
        <v>133</v>
      </c>
      <c r="B114">
        <v>0</v>
      </c>
      <c r="C114">
        <v>0</v>
      </c>
      <c r="D114">
        <v>0</v>
      </c>
      <c r="E114">
        <v>0</v>
      </c>
      <c r="F114">
        <v>0</v>
      </c>
      <c r="G114">
        <v>166290192000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166290192000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row>
    <row r="115" spans="1:119">
      <c r="A115" t="s">
        <v>134</v>
      </c>
      <c r="B115">
        <v>0</v>
      </c>
      <c r="C115">
        <v>0</v>
      </c>
      <c r="D115">
        <v>0</v>
      </c>
      <c r="E115">
        <v>0</v>
      </c>
      <c r="F115">
        <v>0</v>
      </c>
      <c r="G115">
        <v>491955991900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491955991900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row>
    <row r="116" spans="1:119">
      <c r="A116" t="s">
        <v>135</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row>
    <row r="117" spans="1:119">
      <c r="A117" t="s">
        <v>136</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row>
    <row r="118" spans="1:119">
      <c r="A118" t="s">
        <v>1587</v>
      </c>
      <c r="B118">
        <v>0</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row>
    <row r="119" spans="1:119">
      <c r="A119" t="s">
        <v>1588</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row>
    <row r="120" spans="1:119">
      <c r="A120" t="s">
        <v>1589</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row>
    <row r="121" spans="1:119">
      <c r="A121" t="s">
        <v>1590</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row>
    <row r="122" spans="1:119">
      <c r="A122" t="s">
        <v>1591</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row>
    <row r="123" spans="1:119">
      <c r="A123" t="s">
        <v>1592</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row>
    <row r="124" spans="1:119">
      <c r="A124" t="s">
        <v>1593</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row>
    <row r="125" spans="1:119">
      <c r="A125" t="s">
        <v>137</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26950969931.7486</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12397446168.6043</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14553523763.144199</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row>
    <row r="126" spans="1:119">
      <c r="A126" t="s">
        <v>1594</v>
      </c>
      <c r="B126">
        <v>0</v>
      </c>
      <c r="C126">
        <v>0</v>
      </c>
      <c r="D126">
        <v>42680113603.417702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53846937224.312103</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62465506895.002197</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34061543932.7276</v>
      </c>
      <c r="DC126">
        <v>0</v>
      </c>
      <c r="DD126">
        <v>0</v>
      </c>
      <c r="DE126">
        <v>0</v>
      </c>
      <c r="DF126">
        <v>0</v>
      </c>
      <c r="DG126">
        <v>0</v>
      </c>
      <c r="DH126">
        <v>0</v>
      </c>
      <c r="DI126">
        <v>0</v>
      </c>
      <c r="DJ126">
        <v>0</v>
      </c>
      <c r="DK126">
        <v>0</v>
      </c>
      <c r="DL126">
        <v>0</v>
      </c>
      <c r="DM126">
        <v>0</v>
      </c>
      <c r="DN126">
        <v>0</v>
      </c>
      <c r="DO126">
        <v>0</v>
      </c>
    </row>
    <row r="127" spans="1:119">
      <c r="A127" t="s">
        <v>1595</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8328382560.0000401</v>
      </c>
      <c r="AW127">
        <v>0</v>
      </c>
      <c r="AX127">
        <v>0</v>
      </c>
      <c r="AY127">
        <v>0</v>
      </c>
      <c r="AZ127">
        <v>0</v>
      </c>
      <c r="BA127">
        <v>0</v>
      </c>
      <c r="BB127">
        <v>0</v>
      </c>
      <c r="BC127">
        <v>0</v>
      </c>
      <c r="BD127">
        <v>0</v>
      </c>
      <c r="BE127">
        <v>0</v>
      </c>
      <c r="BF127">
        <v>0</v>
      </c>
      <c r="BG127">
        <v>0</v>
      </c>
      <c r="BH127">
        <v>0</v>
      </c>
      <c r="BI127">
        <v>0</v>
      </c>
      <c r="BJ127">
        <v>0</v>
      </c>
      <c r="BK127">
        <v>0</v>
      </c>
      <c r="BL127">
        <v>0</v>
      </c>
      <c r="BM127">
        <v>5028765480.00002</v>
      </c>
      <c r="BN127">
        <v>0</v>
      </c>
      <c r="BO127">
        <v>0</v>
      </c>
      <c r="BP127">
        <v>0</v>
      </c>
      <c r="BQ127">
        <v>0</v>
      </c>
      <c r="BR127">
        <v>0</v>
      </c>
      <c r="BS127">
        <v>0</v>
      </c>
      <c r="BT127">
        <v>3083829408.00001</v>
      </c>
      <c r="BU127">
        <v>0</v>
      </c>
      <c r="BV127">
        <v>0</v>
      </c>
      <c r="BW127">
        <v>0</v>
      </c>
      <c r="BX127">
        <v>0</v>
      </c>
      <c r="BY127">
        <v>215787672</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row>
    <row r="128" spans="1:119">
      <c r="A128" t="s">
        <v>138</v>
      </c>
      <c r="B128">
        <v>0</v>
      </c>
      <c r="C128">
        <v>0</v>
      </c>
      <c r="D128">
        <v>0</v>
      </c>
      <c r="E128">
        <v>0</v>
      </c>
      <c r="F128">
        <v>0</v>
      </c>
      <c r="G128">
        <v>0</v>
      </c>
      <c r="H128">
        <v>0</v>
      </c>
      <c r="I128">
        <v>0</v>
      </c>
      <c r="J128">
        <v>0</v>
      </c>
      <c r="K128">
        <v>0</v>
      </c>
      <c r="L128">
        <v>0</v>
      </c>
      <c r="M128">
        <v>0</v>
      </c>
      <c r="N128">
        <v>0</v>
      </c>
      <c r="O128">
        <v>0</v>
      </c>
      <c r="P128">
        <v>0</v>
      </c>
      <c r="Q128">
        <v>0</v>
      </c>
      <c r="R128">
        <v>61153363741.613098</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16024310498.4694</v>
      </c>
      <c r="BN128">
        <v>0</v>
      </c>
      <c r="BO128">
        <v>0</v>
      </c>
      <c r="BP128">
        <v>0</v>
      </c>
      <c r="BQ128">
        <v>0</v>
      </c>
      <c r="BR128">
        <v>0</v>
      </c>
      <c r="BS128">
        <v>0</v>
      </c>
      <c r="BT128">
        <v>26479406500.118401</v>
      </c>
      <c r="BU128">
        <v>0</v>
      </c>
      <c r="BV128">
        <v>0</v>
      </c>
      <c r="BW128">
        <v>0</v>
      </c>
      <c r="BX128">
        <v>0</v>
      </c>
      <c r="BY128">
        <v>18649646743.0252</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row>
    <row r="129" spans="1:119">
      <c r="A129" t="s">
        <v>139</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7665834342.4615297</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1456508525.0676899</v>
      </c>
      <c r="BN129">
        <v>0</v>
      </c>
      <c r="BO129">
        <v>0</v>
      </c>
      <c r="BP129">
        <v>0</v>
      </c>
      <c r="BQ129">
        <v>0</v>
      </c>
      <c r="BR129">
        <v>0</v>
      </c>
      <c r="BS129">
        <v>0</v>
      </c>
      <c r="BT129">
        <v>3219650423.8338399</v>
      </c>
      <c r="BU129">
        <v>0</v>
      </c>
      <c r="BV129">
        <v>0</v>
      </c>
      <c r="BW129">
        <v>0</v>
      </c>
      <c r="BX129">
        <v>0</v>
      </c>
      <c r="BY129">
        <v>2989675393.5599999</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row>
    <row r="130" spans="1:119">
      <c r="A130" t="s">
        <v>140</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row>
    <row r="131" spans="1:119">
      <c r="A131" t="s">
        <v>141</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row>
    <row r="132" spans="1:119">
      <c r="A132" t="s">
        <v>1596</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row>
    <row r="133" spans="1:119">
      <c r="A133" t="s">
        <v>142</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124167657878.77901</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74006751886.591202</v>
      </c>
      <c r="BN133">
        <v>0</v>
      </c>
      <c r="BO133">
        <v>0</v>
      </c>
      <c r="BP133">
        <v>0</v>
      </c>
      <c r="BQ133">
        <v>0</v>
      </c>
      <c r="BR133">
        <v>0</v>
      </c>
      <c r="BS133">
        <v>0</v>
      </c>
      <c r="BT133">
        <v>25392286036.2104</v>
      </c>
      <c r="BU133">
        <v>0</v>
      </c>
      <c r="BV133">
        <v>0</v>
      </c>
      <c r="BW133">
        <v>0</v>
      </c>
      <c r="BX133">
        <v>0</v>
      </c>
      <c r="BY133">
        <v>24768619955.977798</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row>
    <row r="134" spans="1:119">
      <c r="A134" t="s">
        <v>143</v>
      </c>
      <c r="B134">
        <v>0</v>
      </c>
      <c r="C134">
        <v>0</v>
      </c>
      <c r="D134">
        <v>6701450032.18892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2881722964.5837202</v>
      </c>
      <c r="BN134">
        <v>0</v>
      </c>
      <c r="BO134">
        <v>0</v>
      </c>
      <c r="BP134">
        <v>0</v>
      </c>
      <c r="BQ134">
        <v>0</v>
      </c>
      <c r="BR134">
        <v>0</v>
      </c>
      <c r="BS134">
        <v>0</v>
      </c>
      <c r="BT134">
        <v>2948638014.1631198</v>
      </c>
      <c r="BU134">
        <v>0</v>
      </c>
      <c r="BV134">
        <v>0</v>
      </c>
      <c r="BW134">
        <v>0</v>
      </c>
      <c r="BX134">
        <v>0</v>
      </c>
      <c r="BY134">
        <v>871089053.44207299</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row>
    <row r="135" spans="1:119">
      <c r="A135" t="s">
        <v>144</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row>
    <row r="136" spans="1:119">
      <c r="A136" t="s">
        <v>145</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row>
    <row r="137" spans="1:119">
      <c r="A137" t="s">
        <v>146</v>
      </c>
      <c r="B137">
        <v>0</v>
      </c>
      <c r="C137">
        <v>0</v>
      </c>
      <c r="D137">
        <v>76336124086.1129</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3791691690.3036098</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56653098054.536797</v>
      </c>
      <c r="CU137">
        <v>0</v>
      </c>
      <c r="CV137">
        <v>0</v>
      </c>
      <c r="CW137">
        <v>0</v>
      </c>
      <c r="CX137">
        <v>0</v>
      </c>
      <c r="CY137">
        <v>0</v>
      </c>
      <c r="CZ137">
        <v>0</v>
      </c>
      <c r="DA137">
        <v>0</v>
      </c>
      <c r="DB137">
        <v>15891334341.272499</v>
      </c>
      <c r="DC137">
        <v>0</v>
      </c>
      <c r="DD137">
        <v>0</v>
      </c>
      <c r="DE137">
        <v>0</v>
      </c>
      <c r="DF137">
        <v>0</v>
      </c>
      <c r="DG137">
        <v>0</v>
      </c>
      <c r="DH137">
        <v>0</v>
      </c>
      <c r="DI137">
        <v>0</v>
      </c>
      <c r="DJ137">
        <v>0</v>
      </c>
      <c r="DK137">
        <v>0</v>
      </c>
      <c r="DL137">
        <v>0</v>
      </c>
      <c r="DM137">
        <v>0</v>
      </c>
      <c r="DN137">
        <v>0</v>
      </c>
      <c r="DO137">
        <v>0</v>
      </c>
    </row>
    <row r="138" spans="1:119">
      <c r="A138" t="s">
        <v>147</v>
      </c>
      <c r="B138">
        <v>0</v>
      </c>
      <c r="C138">
        <v>0</v>
      </c>
      <c r="D138">
        <v>0</v>
      </c>
      <c r="E138">
        <v>0</v>
      </c>
      <c r="F138">
        <v>0</v>
      </c>
      <c r="G138" s="38">
        <v>-1.86264514923095E-9</v>
      </c>
      <c r="H138">
        <v>0</v>
      </c>
      <c r="I138">
        <v>0</v>
      </c>
      <c r="J138">
        <v>0</v>
      </c>
      <c r="K138">
        <v>0</v>
      </c>
      <c r="L138">
        <v>0</v>
      </c>
      <c r="M138">
        <v>0</v>
      </c>
      <c r="N138">
        <v>586544.94659505703</v>
      </c>
      <c r="O138">
        <v>0</v>
      </c>
      <c r="P138">
        <v>0</v>
      </c>
      <c r="Q138">
        <v>0</v>
      </c>
      <c r="R138">
        <v>7914106.4533332996</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586544.94659505598</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7914106.4533332996</v>
      </c>
      <c r="DG138">
        <v>0</v>
      </c>
      <c r="DH138">
        <v>0</v>
      </c>
      <c r="DI138">
        <v>0</v>
      </c>
      <c r="DJ138">
        <v>0</v>
      </c>
      <c r="DK138">
        <v>0</v>
      </c>
      <c r="DL138">
        <v>0</v>
      </c>
      <c r="DM138">
        <v>0</v>
      </c>
      <c r="DN138">
        <v>0</v>
      </c>
      <c r="DO138">
        <v>0</v>
      </c>
    </row>
    <row r="139" spans="1:119">
      <c r="A139" t="s">
        <v>148</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row>
    <row r="140" spans="1:119">
      <c r="A140" t="s">
        <v>149</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8320888187.9999905</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8320888187.9999905</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row>
    <row r="141" spans="1:119">
      <c r="A141" t="s">
        <v>150</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row>
    <row r="142" spans="1:119">
      <c r="A142" t="s">
        <v>151</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row>
    <row r="143" spans="1:119">
      <c r="A143" t="s">
        <v>152</v>
      </c>
      <c r="B143">
        <v>0</v>
      </c>
      <c r="C143">
        <v>0</v>
      </c>
      <c r="D143">
        <v>0</v>
      </c>
      <c r="E143">
        <v>0</v>
      </c>
      <c r="F143">
        <v>0</v>
      </c>
      <c r="G143">
        <v>0</v>
      </c>
      <c r="H143">
        <v>0</v>
      </c>
      <c r="I143">
        <v>1245442706.2570701</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1245442706.2570701</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row>
    <row r="144" spans="1:119">
      <c r="A144" t="s">
        <v>153</v>
      </c>
      <c r="B144">
        <v>0</v>
      </c>
      <c r="C144">
        <v>0</v>
      </c>
      <c r="D144">
        <v>0</v>
      </c>
      <c r="E144">
        <v>0</v>
      </c>
      <c r="F144">
        <v>0</v>
      </c>
      <c r="G144">
        <v>0</v>
      </c>
      <c r="H144">
        <v>0</v>
      </c>
      <c r="I144">
        <v>0</v>
      </c>
      <c r="J144">
        <v>0</v>
      </c>
      <c r="K144">
        <v>20543920537.742802</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20543920537.742802</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row>
    <row r="145" spans="1:119">
      <c r="A145" t="s">
        <v>154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14553523763.144199</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14553523763.144199</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DN145">
        <v>0</v>
      </c>
      <c r="DO145">
        <v>0</v>
      </c>
    </row>
    <row r="146" spans="1:119">
      <c r="A146" t="s">
        <v>155</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65808987364.046898</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65808987364.046898</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row>
    <row r="147" spans="1:119">
      <c r="A147" t="s">
        <v>156</v>
      </c>
      <c r="B147">
        <v>0</v>
      </c>
      <c r="C147">
        <v>0</v>
      </c>
      <c r="D147">
        <v>274136238034.75699</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274136238034.75699</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v>0</v>
      </c>
    </row>
    <row r="148" spans="1:119">
      <c r="A148" t="s">
        <v>157</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49952878274.000198</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49952878274.000198</v>
      </c>
      <c r="DC148">
        <v>0</v>
      </c>
      <c r="DD148">
        <v>0</v>
      </c>
      <c r="DE148">
        <v>0</v>
      </c>
      <c r="DF148">
        <v>0</v>
      </c>
      <c r="DG148">
        <v>0</v>
      </c>
      <c r="DH148">
        <v>0</v>
      </c>
      <c r="DI148">
        <v>0</v>
      </c>
      <c r="DJ148">
        <v>0</v>
      </c>
      <c r="DK148">
        <v>0</v>
      </c>
      <c r="DL148">
        <v>0</v>
      </c>
      <c r="DM148">
        <v>0</v>
      </c>
      <c r="DN148">
        <v>0</v>
      </c>
      <c r="DO148">
        <v>0</v>
      </c>
    </row>
    <row r="149" spans="1:119">
      <c r="A149" t="s">
        <v>158</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56653098054.536797</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56653098054.536797</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v>0</v>
      </c>
    </row>
    <row r="150" spans="1:119">
      <c r="A150" t="s">
        <v>159</v>
      </c>
      <c r="B150">
        <v>2912439250258.46</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2912439250258.46</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row>
    <row r="151" spans="1:119">
      <c r="A151" t="s">
        <v>160</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v>0</v>
      </c>
    </row>
    <row r="152" spans="1:119">
      <c r="A152" t="s">
        <v>161</v>
      </c>
      <c r="B152">
        <v>0</v>
      </c>
      <c r="C152">
        <v>0</v>
      </c>
      <c r="D152">
        <v>0</v>
      </c>
      <c r="E152">
        <v>0</v>
      </c>
      <c r="F152">
        <v>0</v>
      </c>
      <c r="G152">
        <v>0</v>
      </c>
      <c r="H152">
        <v>0</v>
      </c>
      <c r="I152">
        <v>0</v>
      </c>
      <c r="J152">
        <v>0</v>
      </c>
      <c r="K152">
        <v>0</v>
      </c>
      <c r="L152">
        <v>0</v>
      </c>
      <c r="M152">
        <v>887431657800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-1.220703125E-4</v>
      </c>
      <c r="BN152">
        <v>0</v>
      </c>
      <c r="BO152">
        <v>0</v>
      </c>
      <c r="BP152">
        <v>0</v>
      </c>
      <c r="BQ152">
        <v>0</v>
      </c>
      <c r="BR152">
        <v>0</v>
      </c>
      <c r="BS152">
        <v>887431657800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row>
    <row r="153" spans="1:119">
      <c r="A153" t="s">
        <v>162</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39944721786.659203</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39944721786.659203</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row>
    <row r="154" spans="1:119">
      <c r="A154" t="s">
        <v>163</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175202005079.99899</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175202005079.99899</v>
      </c>
      <c r="DA154">
        <v>0</v>
      </c>
      <c r="DB154">
        <v>0</v>
      </c>
      <c r="DC154">
        <v>0</v>
      </c>
      <c r="DD154">
        <v>0</v>
      </c>
      <c r="DE154">
        <v>0</v>
      </c>
      <c r="DF154">
        <v>0</v>
      </c>
      <c r="DG154">
        <v>0</v>
      </c>
      <c r="DH154">
        <v>0</v>
      </c>
      <c r="DI154">
        <v>0</v>
      </c>
      <c r="DJ154">
        <v>0</v>
      </c>
      <c r="DK154">
        <v>0</v>
      </c>
      <c r="DL154">
        <v>0</v>
      </c>
      <c r="DM154">
        <v>0</v>
      </c>
      <c r="DN154">
        <v>0</v>
      </c>
      <c r="DO154">
        <v>0</v>
      </c>
    </row>
    <row r="155" spans="1:119">
      <c r="A155" t="s">
        <v>164</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6853250973.5793104</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6853250973.5793104</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row>
    <row r="156" spans="1:119">
      <c r="A156" t="s">
        <v>165</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365280924800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365280924800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row>
    <row r="157" spans="1:119">
      <c r="A157" t="s">
        <v>166</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row>
    <row r="158" spans="1:119">
      <c r="A158" t="s">
        <v>167</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row>
    <row r="159" spans="1:119">
      <c r="A159" t="s">
        <v>168</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row>
    <row r="160" spans="1:119">
      <c r="A160" t="s">
        <v>169</v>
      </c>
      <c r="B160">
        <v>0</v>
      </c>
      <c r="C160">
        <v>0</v>
      </c>
      <c r="D160">
        <v>0</v>
      </c>
      <c r="E160">
        <v>0</v>
      </c>
      <c r="F160">
        <v>0</v>
      </c>
      <c r="G160">
        <v>0</v>
      </c>
      <c r="H160">
        <v>0</v>
      </c>
      <c r="I160">
        <v>0</v>
      </c>
      <c r="J160">
        <v>0</v>
      </c>
      <c r="K160">
        <v>0</v>
      </c>
      <c r="L160">
        <v>394143509829.99902</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394143509829.99902</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row>
    <row r="161" spans="1:119">
      <c r="A161" t="s">
        <v>170</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row>
    <row r="162" spans="1:119">
      <c r="A162" t="s">
        <v>171</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24668498054.884102</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24668498054.884102</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row>
    <row r="163" spans="1:119">
      <c r="A163" t="s">
        <v>172</v>
      </c>
      <c r="B163">
        <v>0</v>
      </c>
      <c r="C163">
        <v>0</v>
      </c>
      <c r="D163">
        <v>0</v>
      </c>
      <c r="E163">
        <v>70763995689.999893</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70763995689.999893</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row>
    <row r="164" spans="1:119">
      <c r="A164" t="s">
        <v>173</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row>
    <row r="165" spans="1:119">
      <c r="A165" t="s">
        <v>174</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58358670514.732399</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58358670514.732399</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row>
    <row r="166" spans="1:119">
      <c r="A166" t="s">
        <v>175</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22104710702.959801</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22104710702.959801</v>
      </c>
      <c r="CX166">
        <v>0</v>
      </c>
      <c r="CY166">
        <v>0</v>
      </c>
      <c r="CZ166">
        <v>0</v>
      </c>
      <c r="DA166">
        <v>0</v>
      </c>
      <c r="DB166">
        <v>0</v>
      </c>
      <c r="DC166">
        <v>0</v>
      </c>
      <c r="DD166">
        <v>0</v>
      </c>
      <c r="DE166">
        <v>0</v>
      </c>
      <c r="DF166">
        <v>0</v>
      </c>
      <c r="DG166">
        <v>0</v>
      </c>
      <c r="DH166">
        <v>0</v>
      </c>
      <c r="DI166">
        <v>0</v>
      </c>
      <c r="DJ166">
        <v>0</v>
      </c>
      <c r="DK166">
        <v>0</v>
      </c>
      <c r="DL166">
        <v>0</v>
      </c>
      <c r="DM166">
        <v>0</v>
      </c>
      <c r="DN166">
        <v>0</v>
      </c>
      <c r="DO166">
        <v>0</v>
      </c>
    </row>
    <row r="167" spans="1:119">
      <c r="A167" t="s">
        <v>176</v>
      </c>
      <c r="B167">
        <v>0</v>
      </c>
      <c r="C167">
        <v>0</v>
      </c>
      <c r="D167">
        <v>0</v>
      </c>
      <c r="E167">
        <v>0</v>
      </c>
      <c r="F167">
        <v>0</v>
      </c>
      <c r="G167">
        <v>0</v>
      </c>
      <c r="H167">
        <v>0</v>
      </c>
      <c r="I167">
        <v>0</v>
      </c>
      <c r="J167">
        <v>0</v>
      </c>
      <c r="K167">
        <v>0</v>
      </c>
      <c r="L167">
        <v>0</v>
      </c>
      <c r="M167">
        <v>0</v>
      </c>
      <c r="N167">
        <v>0</v>
      </c>
      <c r="O167">
        <v>0</v>
      </c>
      <c r="P167">
        <v>0</v>
      </c>
      <c r="Q167">
        <v>0</v>
      </c>
      <c r="R167">
        <v>0</v>
      </c>
      <c r="S167">
        <v>81681576333.303299</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8106984576.0000696</v>
      </c>
      <c r="BN167">
        <v>0</v>
      </c>
      <c r="BO167">
        <v>0</v>
      </c>
      <c r="BP167">
        <v>0</v>
      </c>
      <c r="BQ167">
        <v>0</v>
      </c>
      <c r="BR167">
        <v>0</v>
      </c>
      <c r="BS167">
        <v>0</v>
      </c>
      <c r="BT167">
        <v>0</v>
      </c>
      <c r="BU167">
        <v>0</v>
      </c>
      <c r="BV167">
        <v>0</v>
      </c>
      <c r="BW167">
        <v>0</v>
      </c>
      <c r="BX167">
        <v>0</v>
      </c>
      <c r="BY167">
        <v>73574591757.303207</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row>
    <row r="168" spans="1:119">
      <c r="A168" t="s">
        <v>177</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row>
    <row r="169" spans="1:119">
      <c r="A169" t="s">
        <v>178</v>
      </c>
      <c r="B169">
        <v>0</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38944108977.879601</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38944108977.879601</v>
      </c>
      <c r="CZ169">
        <v>0</v>
      </c>
      <c r="DA169">
        <v>0</v>
      </c>
      <c r="DB169">
        <v>0</v>
      </c>
      <c r="DC169">
        <v>0</v>
      </c>
      <c r="DD169">
        <v>0</v>
      </c>
      <c r="DE169">
        <v>0</v>
      </c>
      <c r="DF169">
        <v>0</v>
      </c>
      <c r="DG169">
        <v>0</v>
      </c>
      <c r="DH169">
        <v>0</v>
      </c>
      <c r="DI169">
        <v>0</v>
      </c>
      <c r="DJ169">
        <v>0</v>
      </c>
      <c r="DK169">
        <v>0</v>
      </c>
      <c r="DL169">
        <v>0</v>
      </c>
      <c r="DM169">
        <v>0</v>
      </c>
      <c r="DN169">
        <v>0</v>
      </c>
      <c r="DO169">
        <v>0</v>
      </c>
    </row>
    <row r="170" spans="1:119">
      <c r="A170" t="s">
        <v>179</v>
      </c>
      <c r="B170">
        <v>0</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124167657878.77901</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124167657878.77901</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row>
    <row r="171" spans="1:119">
      <c r="A171" t="s">
        <v>180</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48848044110.695999</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48848044110.695999</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row>
    <row r="172" spans="1:119">
      <c r="A172" t="s">
        <v>181</v>
      </c>
      <c r="B172">
        <v>0</v>
      </c>
      <c r="C172">
        <v>0</v>
      </c>
      <c r="D172">
        <v>0</v>
      </c>
      <c r="E172">
        <v>0</v>
      </c>
      <c r="F172">
        <v>0</v>
      </c>
      <c r="G172">
        <v>0</v>
      </c>
      <c r="H172">
        <v>0</v>
      </c>
      <c r="I172">
        <v>0</v>
      </c>
      <c r="J172">
        <v>0</v>
      </c>
      <c r="K172">
        <v>0</v>
      </c>
      <c r="L172">
        <v>0</v>
      </c>
      <c r="M172">
        <v>0</v>
      </c>
      <c r="N172">
        <v>0</v>
      </c>
      <c r="O172">
        <v>0</v>
      </c>
      <c r="P172">
        <v>0</v>
      </c>
      <c r="Q172">
        <v>0</v>
      </c>
      <c r="R172">
        <v>0</v>
      </c>
      <c r="S172">
        <v>0</v>
      </c>
      <c r="T172">
        <v>35950249607.993301</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35950249607.993301</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row>
    <row r="173" spans="1:119">
      <c r="A173" t="s">
        <v>182</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row>
    <row r="174" spans="1:119">
      <c r="A174" t="s">
        <v>1597</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1542375250.22469</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1542375250.22469</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row>
    <row r="175" spans="1:119">
      <c r="A175" t="s">
        <v>183</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row>
    <row r="176" spans="1:119">
      <c r="A176" t="s">
        <v>184</v>
      </c>
      <c r="B176">
        <v>0</v>
      </c>
      <c r="C176">
        <v>0</v>
      </c>
      <c r="D176">
        <v>0</v>
      </c>
      <c r="E176">
        <v>0</v>
      </c>
      <c r="F176">
        <v>0</v>
      </c>
      <c r="G176">
        <v>0</v>
      </c>
      <c r="H176">
        <v>0</v>
      </c>
      <c r="I176">
        <v>0</v>
      </c>
      <c r="J176">
        <v>0</v>
      </c>
      <c r="K176">
        <v>0</v>
      </c>
      <c r="L176">
        <v>0</v>
      </c>
      <c r="M176">
        <v>604535736366</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604535736366</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row>
    <row r="177" spans="1:119">
      <c r="A177" t="s">
        <v>185</v>
      </c>
      <c r="B177">
        <v>0</v>
      </c>
      <c r="C177">
        <v>0</v>
      </c>
      <c r="D177">
        <v>0</v>
      </c>
      <c r="E177">
        <v>0</v>
      </c>
      <c r="F177">
        <v>0</v>
      </c>
      <c r="G177">
        <v>0</v>
      </c>
      <c r="H177">
        <v>0</v>
      </c>
      <c r="I177">
        <v>0</v>
      </c>
      <c r="J177">
        <v>0</v>
      </c>
      <c r="K177">
        <v>0</v>
      </c>
      <c r="L177">
        <v>0</v>
      </c>
      <c r="M177">
        <v>0</v>
      </c>
      <c r="N177">
        <v>99036412555.1185</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99036412555.1185</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row>
    <row r="178" spans="1:119">
      <c r="A178" t="s">
        <v>186</v>
      </c>
      <c r="B178">
        <v>0</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276161303.99996901</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276161303.99996901</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row>
    <row r="179" spans="1:119">
      <c r="A179" t="s">
        <v>187</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row>
    <row r="180" spans="1:119">
      <c r="A180" t="s">
        <v>188</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365280924800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365280924800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row>
    <row r="181" spans="1:119">
      <c r="A181" t="s">
        <v>189</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row>
    <row r="182" spans="1:119">
      <c r="A182" t="s">
        <v>190</v>
      </c>
      <c r="B182">
        <v>0</v>
      </c>
      <c r="C182">
        <v>0</v>
      </c>
      <c r="D182">
        <v>0</v>
      </c>
      <c r="E182">
        <v>0</v>
      </c>
      <c r="F182">
        <v>0</v>
      </c>
      <c r="G182">
        <v>0</v>
      </c>
      <c r="H182">
        <v>0</v>
      </c>
      <c r="I182">
        <v>0</v>
      </c>
      <c r="J182">
        <v>0</v>
      </c>
      <c r="K182">
        <v>0</v>
      </c>
      <c r="L182">
        <v>393458926161.99902</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393458926161.99902</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row>
    <row r="183" spans="1:119">
      <c r="A183" t="s">
        <v>191</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row>
    <row r="184" spans="1:119">
      <c r="A184" t="s">
        <v>192</v>
      </c>
      <c r="B184">
        <v>0</v>
      </c>
      <c r="C184">
        <v>0</v>
      </c>
      <c r="D184">
        <v>0</v>
      </c>
      <c r="E184">
        <v>56329584009.999901</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56329584009.999901</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row>
    <row r="185" spans="1:119">
      <c r="A185" t="s">
        <v>193</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row>
    <row r="186" spans="1:119">
      <c r="A186" t="s">
        <v>194</v>
      </c>
      <c r="B186">
        <v>0</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row>
    <row r="187" spans="1:119">
      <c r="A187" t="s">
        <v>195</v>
      </c>
      <c r="B187">
        <v>286920845654.27002</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286920845654.27002</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row>
    <row r="188" spans="1:119">
      <c r="A188" t="s">
        <v>196</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row>
    <row r="189" spans="1:119">
      <c r="A189" t="s">
        <v>197</v>
      </c>
      <c r="B189">
        <v>0</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row>
    <row r="190" spans="1:119">
      <c r="A190" t="s">
        <v>198</v>
      </c>
      <c r="B190">
        <v>0</v>
      </c>
      <c r="C190">
        <v>0</v>
      </c>
      <c r="D190">
        <v>0</v>
      </c>
      <c r="E190">
        <v>0</v>
      </c>
      <c r="F190">
        <v>0</v>
      </c>
      <c r="G190">
        <v>47965655516</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47965655516</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row>
    <row r="191" spans="1:119">
      <c r="A191" t="s">
        <v>199</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row>
    <row r="192" spans="1:119">
      <c r="A192" t="s">
        <v>200</v>
      </c>
      <c r="B192">
        <v>0</v>
      </c>
      <c r="C192">
        <v>0</v>
      </c>
      <c r="D192">
        <v>0</v>
      </c>
      <c r="E192">
        <v>0</v>
      </c>
      <c r="F192">
        <v>0</v>
      </c>
      <c r="G192">
        <v>1002477344000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1002477344000</v>
      </c>
      <c r="DD192">
        <v>0</v>
      </c>
      <c r="DE192">
        <v>0</v>
      </c>
      <c r="DF192">
        <v>0</v>
      </c>
      <c r="DG192">
        <v>0</v>
      </c>
      <c r="DH192">
        <v>0</v>
      </c>
      <c r="DI192">
        <v>0</v>
      </c>
      <c r="DJ192">
        <v>0</v>
      </c>
      <c r="DK192">
        <v>0</v>
      </c>
      <c r="DL192">
        <v>0</v>
      </c>
      <c r="DM192">
        <v>0</v>
      </c>
      <c r="DN192">
        <v>0</v>
      </c>
      <c r="DO192">
        <v>0</v>
      </c>
    </row>
    <row r="193" spans="1:119">
      <c r="A193" t="s">
        <v>201</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row>
    <row r="194" spans="1:119">
      <c r="A194" t="s">
        <v>202</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row>
    <row r="195" spans="1:119">
      <c r="A195" t="s">
        <v>1598</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row>
    <row r="196" spans="1:119">
      <c r="A196" t="s">
        <v>203</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row>
    <row r="197" spans="1:119">
      <c r="A197" t="s">
        <v>204</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row>
    <row r="198" spans="1:119">
      <c r="A198" t="s">
        <v>205</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row>
    <row r="199" spans="1:119">
      <c r="A199" t="s">
        <v>1599</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row>
    <row r="200" spans="1:119">
      <c r="A200" t="s">
        <v>1600</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row>
    <row r="201" spans="1:119">
      <c r="A201" t="s">
        <v>206</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row>
    <row r="202" spans="1:119">
      <c r="A202" t="s">
        <v>207</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row>
    <row r="203" spans="1:119">
      <c r="A203" t="s">
        <v>208</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6887689420.6827297</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34438447.1034135</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6853250973.5793104</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row>
    <row r="204" spans="1:119">
      <c r="A204" t="s">
        <v>209</v>
      </c>
      <c r="B204">
        <v>0</v>
      </c>
      <c r="C204">
        <v>0</v>
      </c>
      <c r="D204">
        <v>0</v>
      </c>
      <c r="E204">
        <v>0</v>
      </c>
      <c r="F204">
        <v>0</v>
      </c>
      <c r="G204">
        <v>0</v>
      </c>
      <c r="H204">
        <v>0</v>
      </c>
      <c r="I204">
        <v>0</v>
      </c>
      <c r="J204">
        <v>0</v>
      </c>
      <c r="K204">
        <v>0</v>
      </c>
      <c r="L204">
        <v>0</v>
      </c>
      <c r="M204">
        <v>0</v>
      </c>
      <c r="N204">
        <v>0</v>
      </c>
      <c r="O204">
        <v>0</v>
      </c>
      <c r="P204">
        <v>0</v>
      </c>
      <c r="Q204">
        <v>0</v>
      </c>
      <c r="R204">
        <v>33967627604.541302</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-1019028828.13249</v>
      </c>
      <c r="BN204">
        <v>0</v>
      </c>
      <c r="BO204">
        <v>0</v>
      </c>
      <c r="BP204">
        <v>0</v>
      </c>
      <c r="BQ204">
        <v>0</v>
      </c>
      <c r="BR204">
        <v>0</v>
      </c>
      <c r="BS204">
        <v>0</v>
      </c>
      <c r="BT204">
        <v>0</v>
      </c>
      <c r="BU204">
        <v>0</v>
      </c>
      <c r="BV204">
        <v>0</v>
      </c>
      <c r="BW204">
        <v>0</v>
      </c>
      <c r="BX204">
        <v>0</v>
      </c>
      <c r="BY204">
        <v>34986656432.677597</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row>
    <row r="205" spans="1:119">
      <c r="A205" t="s">
        <v>210</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row>
    <row r="206" spans="1:119">
      <c r="A206" t="s">
        <v>211</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row>
    <row r="207" spans="1:119">
      <c r="A207" t="s">
        <v>212</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row>
    <row r="208" spans="1:119">
      <c r="A208" t="s">
        <v>213</v>
      </c>
      <c r="B208">
        <v>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row>
    <row r="209" spans="1:119">
      <c r="A209" t="s">
        <v>214</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row>
    <row r="210" spans="1:119">
      <c r="A210" t="s">
        <v>215</v>
      </c>
      <c r="B210">
        <v>0</v>
      </c>
      <c r="C210">
        <v>0</v>
      </c>
      <c r="D210">
        <v>0</v>
      </c>
      <c r="E210">
        <v>0</v>
      </c>
      <c r="F210">
        <v>0</v>
      </c>
      <c r="G210">
        <v>0</v>
      </c>
      <c r="H210">
        <v>0</v>
      </c>
      <c r="I210">
        <v>0</v>
      </c>
      <c r="J210">
        <v>0</v>
      </c>
      <c r="K210">
        <v>0</v>
      </c>
      <c r="L210">
        <v>0</v>
      </c>
      <c r="M210">
        <v>0</v>
      </c>
      <c r="N210">
        <v>0</v>
      </c>
      <c r="O210">
        <v>0</v>
      </c>
      <c r="P210">
        <v>0</v>
      </c>
      <c r="Q210">
        <v>0</v>
      </c>
      <c r="R210">
        <v>0</v>
      </c>
      <c r="S210">
        <v>0</v>
      </c>
      <c r="T210">
        <v>7945440024.1153603</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1589088004.82307</v>
      </c>
      <c r="BN210">
        <v>0</v>
      </c>
      <c r="BO210">
        <v>0</v>
      </c>
      <c r="BP210">
        <v>0</v>
      </c>
      <c r="BQ210">
        <v>0</v>
      </c>
      <c r="BR210">
        <v>0</v>
      </c>
      <c r="BS210">
        <v>0</v>
      </c>
      <c r="BT210">
        <v>0</v>
      </c>
      <c r="BU210">
        <v>0</v>
      </c>
      <c r="BV210">
        <v>0</v>
      </c>
      <c r="BW210">
        <v>0</v>
      </c>
      <c r="BX210">
        <v>0</v>
      </c>
      <c r="BY210">
        <v>6356352019.2922802</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row>
    <row r="211" spans="1:119">
      <c r="A211" t="s">
        <v>216</v>
      </c>
      <c r="B211">
        <v>0</v>
      </c>
      <c r="C211">
        <v>0</v>
      </c>
      <c r="D211">
        <v>0</v>
      </c>
      <c r="E211">
        <v>0</v>
      </c>
      <c r="F211">
        <v>0</v>
      </c>
      <c r="G211">
        <v>8106984576.0000696</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8106984576.0000696</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row>
    <row r="212" spans="1:119">
      <c r="A212" t="s">
        <v>217</v>
      </c>
      <c r="B212">
        <v>0</v>
      </c>
      <c r="C212">
        <v>0</v>
      </c>
      <c r="D212">
        <v>0</v>
      </c>
      <c r="E212">
        <v>0</v>
      </c>
      <c r="F212">
        <v>0</v>
      </c>
      <c r="G212">
        <v>0</v>
      </c>
      <c r="H212">
        <v>0</v>
      </c>
      <c r="I212">
        <v>0</v>
      </c>
      <c r="J212">
        <v>0</v>
      </c>
      <c r="K212">
        <v>0</v>
      </c>
      <c r="L212">
        <v>0</v>
      </c>
      <c r="M212">
        <v>0</v>
      </c>
      <c r="N212">
        <v>0</v>
      </c>
      <c r="O212">
        <v>0</v>
      </c>
      <c r="P212">
        <v>0</v>
      </c>
      <c r="Q212">
        <v>0</v>
      </c>
      <c r="R212">
        <v>0</v>
      </c>
      <c r="S212">
        <v>6940463264.6679201</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6940463264.6679201</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row>
    <row r="213" spans="1:119">
      <c r="A213" t="s">
        <v>218</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v>0</v>
      </c>
      <c r="DC213">
        <v>0</v>
      </c>
      <c r="DD213">
        <v>0</v>
      </c>
      <c r="DE213">
        <v>0</v>
      </c>
      <c r="DF213">
        <v>0</v>
      </c>
      <c r="DG213">
        <v>0</v>
      </c>
      <c r="DH213">
        <v>0</v>
      </c>
      <c r="DI213">
        <v>0</v>
      </c>
      <c r="DJ213">
        <v>0</v>
      </c>
      <c r="DK213">
        <v>0</v>
      </c>
      <c r="DL213">
        <v>0</v>
      </c>
      <c r="DM213">
        <v>0</v>
      </c>
      <c r="DN213">
        <v>0</v>
      </c>
      <c r="DO213">
        <v>243934790.872899</v>
      </c>
    </row>
    <row r="214" spans="1:119">
      <c r="A214" t="s">
        <v>219</v>
      </c>
      <c r="B214">
        <v>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row>
    <row r="215" spans="1:119">
      <c r="A215" t="s">
        <v>220</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row>
    <row r="216" spans="1:119">
      <c r="A216" t="s">
        <v>221</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row>
    <row r="217" spans="1:119">
      <c r="A217" t="s">
        <v>222</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row>
    <row r="218" spans="1:119">
      <c r="A218" t="s">
        <v>223</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row>
    <row r="219" spans="1:119">
      <c r="A219" t="s">
        <v>224</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row>
    <row r="220" spans="1:119">
      <c r="A220" t="s">
        <v>225</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row>
    <row r="221" spans="1:119">
      <c r="A221" t="s">
        <v>226</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row>
    <row r="222" spans="1:119">
      <c r="A222" t="s">
        <v>227</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row>
    <row r="223" spans="1:119">
      <c r="A223" t="s">
        <v>228</v>
      </c>
      <c r="B223">
        <v>0</v>
      </c>
      <c r="C223">
        <v>0</v>
      </c>
      <c r="D223">
        <v>0</v>
      </c>
      <c r="E223">
        <v>0</v>
      </c>
      <c r="F223">
        <v>0</v>
      </c>
      <c r="G223">
        <v>0</v>
      </c>
      <c r="H223">
        <v>0</v>
      </c>
      <c r="I223">
        <v>0</v>
      </c>
      <c r="J223">
        <v>0</v>
      </c>
      <c r="K223">
        <v>0</v>
      </c>
      <c r="L223">
        <v>0</v>
      </c>
      <c r="M223">
        <v>0</v>
      </c>
      <c r="N223">
        <v>0</v>
      </c>
      <c r="O223">
        <v>0</v>
      </c>
      <c r="P223">
        <v>0</v>
      </c>
      <c r="Q223">
        <v>0</v>
      </c>
      <c r="R223">
        <v>0</v>
      </c>
      <c r="S223">
        <v>6940463264.6679201</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6940463264.6679201</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row>
    <row r="224" spans="1:119">
      <c r="A224" t="s">
        <v>229</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row>
    <row r="225" spans="1:119">
      <c r="A225" t="s">
        <v>230</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row>
    <row r="226" spans="1:119">
      <c r="A226" t="s">
        <v>231</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row>
    <row r="227" spans="1:119">
      <c r="A227" t="s">
        <v>232</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row>
    <row r="228" spans="1:119">
      <c r="A228" t="s">
        <v>233</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row>
    <row r="229" spans="1:119">
      <c r="A229" t="s">
        <v>234</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row>
    <row r="230" spans="1:119">
      <c r="A230" t="s">
        <v>235</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row>
    <row r="231" spans="1:119">
      <c r="A231" t="s">
        <v>236</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row>
    <row r="232" spans="1:119">
      <c r="A232" t="s">
        <v>237</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row>
    <row r="233" spans="1:119">
      <c r="A233" t="s">
        <v>238</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row>
    <row r="234" spans="1:119">
      <c r="A234" t="s">
        <v>239</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row>
    <row r="235" spans="1:119">
      <c r="A235" t="s">
        <v>240</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row>
    <row r="236" spans="1:119">
      <c r="A236" t="s">
        <v>241</v>
      </c>
      <c r="B236">
        <v>0</v>
      </c>
      <c r="C236">
        <v>0</v>
      </c>
      <c r="D236">
        <v>0</v>
      </c>
      <c r="E236">
        <v>0</v>
      </c>
      <c r="F236">
        <v>0</v>
      </c>
      <c r="G236">
        <v>44427327364.046898</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44427327364.046898</v>
      </c>
      <c r="DE236">
        <v>0</v>
      </c>
      <c r="DF236">
        <v>0</v>
      </c>
      <c r="DG236">
        <v>0</v>
      </c>
      <c r="DH236">
        <v>0</v>
      </c>
      <c r="DI236">
        <v>0</v>
      </c>
      <c r="DJ236">
        <v>0</v>
      </c>
      <c r="DK236">
        <v>0</v>
      </c>
      <c r="DL236">
        <v>0</v>
      </c>
      <c r="DM236">
        <v>0</v>
      </c>
      <c r="DN236">
        <v>0</v>
      </c>
      <c r="DO236">
        <v>0</v>
      </c>
    </row>
    <row r="237" spans="1:119">
      <c r="A237" t="s">
        <v>242</v>
      </c>
      <c r="B237">
        <v>0</v>
      </c>
      <c r="C237">
        <v>0</v>
      </c>
      <c r="D237">
        <v>0</v>
      </c>
      <c r="E237">
        <v>0</v>
      </c>
      <c r="F237">
        <v>0</v>
      </c>
      <c r="G237">
        <v>274136238034.75699</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274136238034.75699</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row>
    <row r="238" spans="1:119">
      <c r="A238" t="s">
        <v>1601</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row>
    <row r="239" spans="1:119">
      <c r="A239" t="s">
        <v>243</v>
      </c>
      <c r="B239">
        <v>0</v>
      </c>
      <c r="C239">
        <v>0</v>
      </c>
      <c r="D239">
        <v>0</v>
      </c>
      <c r="E239">
        <v>0</v>
      </c>
      <c r="F239">
        <v>0</v>
      </c>
      <c r="G239">
        <v>2864473594742.46</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2864473594742.46</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row>
    <row r="240" spans="1:119">
      <c r="A240" t="s">
        <v>244</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row>
    <row r="241" spans="1:119">
      <c r="A241" t="s">
        <v>245</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row>
    <row r="242" spans="1:119">
      <c r="A242" t="s">
        <v>246</v>
      </c>
      <c r="B242">
        <v>0</v>
      </c>
      <c r="C242">
        <v>0</v>
      </c>
      <c r="D242">
        <v>0</v>
      </c>
      <c r="E242">
        <v>0</v>
      </c>
      <c r="F242">
        <v>0</v>
      </c>
      <c r="G242">
        <v>8279101788.4565201</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8279101788.4565201</v>
      </c>
      <c r="CY242">
        <v>0</v>
      </c>
      <c r="CZ242">
        <v>0</v>
      </c>
      <c r="DA242">
        <v>0</v>
      </c>
      <c r="DB242">
        <v>0</v>
      </c>
      <c r="DC242">
        <v>0</v>
      </c>
      <c r="DD242">
        <v>0</v>
      </c>
      <c r="DE242">
        <v>0</v>
      </c>
      <c r="DF242">
        <v>0</v>
      </c>
      <c r="DG242">
        <v>0</v>
      </c>
      <c r="DH242">
        <v>0</v>
      </c>
      <c r="DI242">
        <v>0</v>
      </c>
      <c r="DJ242">
        <v>0</v>
      </c>
      <c r="DK242">
        <v>0</v>
      </c>
      <c r="DL242">
        <v>0</v>
      </c>
      <c r="DM242">
        <v>0</v>
      </c>
      <c r="DN242">
        <v>0</v>
      </c>
      <c r="DO242">
        <v>0</v>
      </c>
    </row>
    <row r="243" spans="1:119">
      <c r="A243" t="s">
        <v>247</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row>
    <row r="244" spans="1:119">
      <c r="A244" t="s">
        <v>248</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row>
    <row r="245" spans="1:119">
      <c r="A245" t="s">
        <v>249</v>
      </c>
      <c r="B245">
        <v>0</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row>
    <row r="246" spans="1:119">
      <c r="A246" t="s">
        <v>250</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row>
    <row r="247" spans="1:119">
      <c r="A247" t="s">
        <v>251</v>
      </c>
      <c r="B247">
        <v>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row>
    <row r="248" spans="1:119">
      <c r="A248" t="s">
        <v>252</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0</v>
      </c>
      <c r="CV248">
        <v>0</v>
      </c>
      <c r="CW248">
        <v>0</v>
      </c>
      <c r="CX248">
        <v>0</v>
      </c>
      <c r="CY248">
        <v>0</v>
      </c>
      <c r="CZ248">
        <v>0</v>
      </c>
      <c r="DA248">
        <v>0</v>
      </c>
      <c r="DB248">
        <v>0</v>
      </c>
      <c r="DC248">
        <v>0</v>
      </c>
      <c r="DD248">
        <v>0</v>
      </c>
      <c r="DE248">
        <v>0</v>
      </c>
      <c r="DF248">
        <v>0</v>
      </c>
      <c r="DG248">
        <v>0</v>
      </c>
      <c r="DH248">
        <v>0</v>
      </c>
      <c r="DI248">
        <v>0</v>
      </c>
      <c r="DJ248">
        <v>0</v>
      </c>
      <c r="DK248">
        <v>0</v>
      </c>
      <c r="DL248">
        <v>0</v>
      </c>
      <c r="DM248">
        <v>0</v>
      </c>
      <c r="DN248">
        <v>0</v>
      </c>
      <c r="DO248">
        <v>0</v>
      </c>
    </row>
    <row r="249" spans="1:119">
      <c r="A249" t="s">
        <v>253</v>
      </c>
      <c r="B249">
        <v>0</v>
      </c>
      <c r="C249">
        <v>0</v>
      </c>
      <c r="D249">
        <v>0</v>
      </c>
      <c r="E249">
        <v>0</v>
      </c>
      <c r="F249">
        <v>0</v>
      </c>
      <c r="G249">
        <v>24668498054.884102</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24668498054.884102</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v>0</v>
      </c>
      <c r="DC249">
        <v>0</v>
      </c>
      <c r="DD249">
        <v>0</v>
      </c>
      <c r="DE249">
        <v>0</v>
      </c>
      <c r="DF249">
        <v>0</v>
      </c>
      <c r="DG249">
        <v>0</v>
      </c>
      <c r="DH249">
        <v>0</v>
      </c>
      <c r="DI249">
        <v>0</v>
      </c>
      <c r="DJ249">
        <v>0</v>
      </c>
      <c r="DK249">
        <v>0</v>
      </c>
      <c r="DL249">
        <v>0</v>
      </c>
      <c r="DM249">
        <v>0</v>
      </c>
      <c r="DN249">
        <v>0</v>
      </c>
      <c r="DO249">
        <v>0</v>
      </c>
    </row>
    <row r="250" spans="1:119">
      <c r="A250" t="s">
        <v>254</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row>
    <row r="251" spans="1:119">
      <c r="A251" t="s">
        <v>255</v>
      </c>
      <c r="B251">
        <v>0</v>
      </c>
      <c r="C251">
        <v>0</v>
      </c>
      <c r="D251">
        <v>0</v>
      </c>
      <c r="E251">
        <v>0</v>
      </c>
      <c r="F251">
        <v>0</v>
      </c>
      <c r="G251">
        <v>488701745055.24103</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488701745055.24103</v>
      </c>
      <c r="DD251">
        <v>0</v>
      </c>
      <c r="DE251">
        <v>0</v>
      </c>
      <c r="DF251">
        <v>0</v>
      </c>
      <c r="DG251">
        <v>0</v>
      </c>
      <c r="DH251">
        <v>0</v>
      </c>
      <c r="DI251">
        <v>0</v>
      </c>
      <c r="DJ251">
        <v>0</v>
      </c>
      <c r="DK251">
        <v>0</v>
      </c>
      <c r="DL251">
        <v>0</v>
      </c>
      <c r="DM251">
        <v>0</v>
      </c>
      <c r="DN251">
        <v>0</v>
      </c>
      <c r="DO251">
        <v>0</v>
      </c>
    </row>
    <row r="252" spans="1:119">
      <c r="A252" t="s">
        <v>256</v>
      </c>
      <c r="B252">
        <v>0</v>
      </c>
      <c r="C252">
        <v>0</v>
      </c>
      <c r="D252">
        <v>0</v>
      </c>
      <c r="E252">
        <v>0</v>
      </c>
      <c r="F252">
        <v>0</v>
      </c>
      <c r="G252">
        <v>26786772032.734901</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26786772032.734901</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row>
    <row r="253" spans="1:119">
      <c r="A253" t="s">
        <v>257</v>
      </c>
      <c r="B253">
        <v>0</v>
      </c>
      <c r="C253">
        <v>0</v>
      </c>
      <c r="D253">
        <v>0</v>
      </c>
      <c r="E253">
        <v>0</v>
      </c>
      <c r="F253">
        <v>0</v>
      </c>
      <c r="G253">
        <v>11604710702.959801</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0</v>
      </c>
      <c r="CQ253">
        <v>0</v>
      </c>
      <c r="CR253">
        <v>0</v>
      </c>
      <c r="CS253">
        <v>0</v>
      </c>
      <c r="CT253">
        <v>0</v>
      </c>
      <c r="CU253">
        <v>0</v>
      </c>
      <c r="CV253">
        <v>0</v>
      </c>
      <c r="CW253">
        <v>11604710702.959801</v>
      </c>
      <c r="CX253">
        <v>0</v>
      </c>
      <c r="CY253">
        <v>0</v>
      </c>
      <c r="CZ253">
        <v>0</v>
      </c>
      <c r="DA253">
        <v>0</v>
      </c>
      <c r="DB253">
        <v>0</v>
      </c>
      <c r="DC253">
        <v>0</v>
      </c>
      <c r="DD253">
        <v>0</v>
      </c>
      <c r="DE253">
        <v>0</v>
      </c>
      <c r="DF253">
        <v>0</v>
      </c>
      <c r="DG253">
        <v>0</v>
      </c>
      <c r="DH253">
        <v>0</v>
      </c>
      <c r="DI253">
        <v>0</v>
      </c>
      <c r="DJ253">
        <v>0</v>
      </c>
      <c r="DK253">
        <v>0</v>
      </c>
      <c r="DL253">
        <v>0</v>
      </c>
      <c r="DM253">
        <v>0</v>
      </c>
      <c r="DN253">
        <v>0</v>
      </c>
      <c r="DO253">
        <v>0</v>
      </c>
    </row>
    <row r="254" spans="1:119">
      <c r="A254" t="s">
        <v>258</v>
      </c>
      <c r="B254">
        <v>0</v>
      </c>
      <c r="C254">
        <v>0</v>
      </c>
      <c r="D254">
        <v>0</v>
      </c>
      <c r="E254">
        <v>0</v>
      </c>
      <c r="F254">
        <v>0</v>
      </c>
      <c r="G254">
        <v>38944108977.879601</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38944108977.879601</v>
      </c>
      <c r="CZ254">
        <v>0</v>
      </c>
      <c r="DA254">
        <v>0</v>
      </c>
      <c r="DB254">
        <v>0</v>
      </c>
      <c r="DC254">
        <v>0</v>
      </c>
      <c r="DD254">
        <v>0</v>
      </c>
      <c r="DE254">
        <v>0</v>
      </c>
      <c r="DF254">
        <v>0</v>
      </c>
      <c r="DG254">
        <v>0</v>
      </c>
      <c r="DH254">
        <v>0</v>
      </c>
      <c r="DI254">
        <v>0</v>
      </c>
      <c r="DJ254">
        <v>0</v>
      </c>
      <c r="DK254">
        <v>0</v>
      </c>
      <c r="DL254">
        <v>0</v>
      </c>
      <c r="DM254">
        <v>0</v>
      </c>
      <c r="DN254">
        <v>0</v>
      </c>
      <c r="DO254">
        <v>0</v>
      </c>
    </row>
    <row r="255" spans="1:119">
      <c r="A255" t="s">
        <v>259</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row>
    <row r="256" spans="1:119">
      <c r="A256" t="s">
        <v>260</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v>0</v>
      </c>
    </row>
    <row r="257" spans="1:119">
      <c r="A257" t="s">
        <v>261</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row>
    <row r="258" spans="1:119">
      <c r="A258" t="s">
        <v>262</v>
      </c>
      <c r="B258">
        <v>0</v>
      </c>
      <c r="C258">
        <v>0</v>
      </c>
      <c r="D258">
        <v>0</v>
      </c>
      <c r="E258">
        <v>0</v>
      </c>
      <c r="F258">
        <v>0</v>
      </c>
      <c r="G258">
        <v>0</v>
      </c>
      <c r="H258">
        <v>0</v>
      </c>
      <c r="I258">
        <v>0</v>
      </c>
      <c r="J258">
        <v>0</v>
      </c>
      <c r="K258">
        <v>0</v>
      </c>
      <c r="L258">
        <v>0</v>
      </c>
      <c r="M258">
        <v>0</v>
      </c>
      <c r="N258">
        <v>99036412555.1185</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99036412555.1185</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c r="CU258">
        <v>0</v>
      </c>
      <c r="CV258">
        <v>0</v>
      </c>
      <c r="CW258">
        <v>0</v>
      </c>
      <c r="CX258">
        <v>0</v>
      </c>
      <c r="CY258">
        <v>0</v>
      </c>
      <c r="CZ258">
        <v>0</v>
      </c>
      <c r="DA258">
        <v>0</v>
      </c>
      <c r="DB258">
        <v>0</v>
      </c>
      <c r="DC258">
        <v>0</v>
      </c>
      <c r="DD258">
        <v>0</v>
      </c>
      <c r="DE258">
        <v>0</v>
      </c>
      <c r="DF258">
        <v>0</v>
      </c>
      <c r="DG258">
        <v>0</v>
      </c>
      <c r="DH258">
        <v>0</v>
      </c>
      <c r="DI258">
        <v>0</v>
      </c>
      <c r="DJ258">
        <v>0</v>
      </c>
      <c r="DK258">
        <v>0</v>
      </c>
      <c r="DL258">
        <v>0</v>
      </c>
      <c r="DM258">
        <v>0</v>
      </c>
      <c r="DN258">
        <v>0</v>
      </c>
      <c r="DO258">
        <v>0</v>
      </c>
    </row>
    <row r="259" spans="1:119">
      <c r="A259" t="s">
        <v>263</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8279101788.4565201</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8279101788.4565201</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row>
    <row r="260" spans="1:119">
      <c r="A260" t="s">
        <v>264</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row>
    <row r="261" spans="1:119">
      <c r="A261" t="s">
        <v>265</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row>
    <row r="262" spans="1:119">
      <c r="A262" t="s">
        <v>266</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row>
    <row r="263" spans="1:119">
      <c r="A263" t="s">
        <v>267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row>
    <row r="264" spans="1:119">
      <c r="A264" t="s">
        <v>268</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row>
    <row r="265" spans="1:119">
      <c r="A265" t="s">
        <v>269</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row>
    <row r="266" spans="1:119">
      <c r="A266" t="s">
        <v>270</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row>
    <row r="267" spans="1:119">
      <c r="A267" t="s">
        <v>271</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row>
    <row r="268" spans="1:119">
      <c r="A268" t="s">
        <v>272</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row>
    <row r="269" spans="1:119">
      <c r="A269" t="s">
        <v>273</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row>
    <row r="270" spans="1:119">
      <c r="A270" t="s">
        <v>1602</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row>
    <row r="271" spans="1:119">
      <c r="A271" t="s">
        <v>274</v>
      </c>
      <c r="B271">
        <v>28253830750.566399</v>
      </c>
      <c r="C271">
        <v>0</v>
      </c>
      <c r="D271">
        <v>0</v>
      </c>
      <c r="E271">
        <v>0</v>
      </c>
      <c r="F271">
        <v>0</v>
      </c>
      <c r="G271" s="38">
        <v>6.103515625E-5</v>
      </c>
      <c r="H271">
        <v>0</v>
      </c>
      <c r="I271">
        <v>0</v>
      </c>
      <c r="J271">
        <v>0</v>
      </c>
      <c r="K271">
        <v>0</v>
      </c>
      <c r="L271">
        <v>0</v>
      </c>
      <c r="M271">
        <v>0</v>
      </c>
      <c r="N271">
        <v>0</v>
      </c>
      <c r="O271">
        <v>0</v>
      </c>
      <c r="P271">
        <v>0</v>
      </c>
      <c r="Q271">
        <v>0</v>
      </c>
      <c r="R271">
        <v>257521216560.57101</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285775047311.13702</v>
      </c>
      <c r="DB271">
        <v>0</v>
      </c>
      <c r="DC271">
        <v>0</v>
      </c>
      <c r="DD271">
        <v>0</v>
      </c>
      <c r="DE271">
        <v>0</v>
      </c>
      <c r="DF271">
        <v>0</v>
      </c>
      <c r="DG271">
        <v>0</v>
      </c>
      <c r="DH271">
        <v>0</v>
      </c>
      <c r="DI271">
        <v>0</v>
      </c>
      <c r="DJ271">
        <v>0</v>
      </c>
      <c r="DK271">
        <v>0</v>
      </c>
      <c r="DL271">
        <v>0</v>
      </c>
      <c r="DM271">
        <v>0</v>
      </c>
      <c r="DN271">
        <v>0</v>
      </c>
      <c r="DO271">
        <v>0</v>
      </c>
    </row>
    <row r="272" spans="1:119">
      <c r="A272" t="s">
        <v>275</v>
      </c>
      <c r="B272">
        <v>0</v>
      </c>
      <c r="C272">
        <v>0</v>
      </c>
      <c r="D272">
        <v>0</v>
      </c>
      <c r="E272">
        <v>0</v>
      </c>
      <c r="F272">
        <v>0</v>
      </c>
      <c r="G272">
        <v>-2.44140625E-4</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6853250973.5793104</v>
      </c>
      <c r="AG272">
        <v>0</v>
      </c>
      <c r="AH272">
        <v>0</v>
      </c>
      <c r="AI272">
        <v>0</v>
      </c>
      <c r="AJ272">
        <v>0</v>
      </c>
      <c r="AK272">
        <v>0</v>
      </c>
      <c r="AL272">
        <v>0</v>
      </c>
      <c r="AM272">
        <v>0</v>
      </c>
      <c r="AN272">
        <v>0</v>
      </c>
      <c r="AO272">
        <v>0</v>
      </c>
      <c r="AP272">
        <v>0</v>
      </c>
      <c r="AQ272">
        <v>0</v>
      </c>
      <c r="AR272">
        <v>0</v>
      </c>
      <c r="AS272">
        <v>0</v>
      </c>
      <c r="AT272">
        <v>0</v>
      </c>
      <c r="AU272">
        <v>0</v>
      </c>
      <c r="AV272">
        <v>0</v>
      </c>
      <c r="AW272">
        <v>1492002756974.97</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1498856007948.55</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row>
    <row r="273" spans="1:119">
      <c r="A273" t="s">
        <v>276</v>
      </c>
      <c r="B273">
        <v>0</v>
      </c>
      <c r="C273">
        <v>0</v>
      </c>
      <c r="D273">
        <v>0</v>
      </c>
      <c r="E273">
        <v>0</v>
      </c>
      <c r="F273">
        <v>0</v>
      </c>
      <c r="G273">
        <v>168659989558.289</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168659989558.289</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B273">
        <v>0</v>
      </c>
      <c r="DC273">
        <v>0</v>
      </c>
      <c r="DD273">
        <v>0</v>
      </c>
      <c r="DE273">
        <v>0</v>
      </c>
      <c r="DF273">
        <v>0</v>
      </c>
      <c r="DG273">
        <v>0</v>
      </c>
      <c r="DH273">
        <v>0</v>
      </c>
      <c r="DI273">
        <v>0</v>
      </c>
      <c r="DJ273">
        <v>0</v>
      </c>
      <c r="DK273">
        <v>0</v>
      </c>
      <c r="DL273">
        <v>0</v>
      </c>
      <c r="DM273">
        <v>0</v>
      </c>
      <c r="DN273">
        <v>0</v>
      </c>
      <c r="DO273">
        <v>0</v>
      </c>
    </row>
    <row r="274" spans="1:119">
      <c r="A274" t="s">
        <v>277</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row>
    <row r="275" spans="1:119">
      <c r="A275" t="s">
        <v>278</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row>
    <row r="276" spans="1:119">
      <c r="A276" t="s">
        <v>279</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row>
    <row r="277" spans="1:119">
      <c r="A277" t="s">
        <v>280</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row>
    <row r="278" spans="1:119">
      <c r="A278" t="s">
        <v>1603</v>
      </c>
      <c r="B278">
        <v>0</v>
      </c>
      <c r="C278">
        <v>0</v>
      </c>
      <c r="D278">
        <v>0</v>
      </c>
      <c r="E278">
        <v>0</v>
      </c>
      <c r="F278">
        <v>0</v>
      </c>
      <c r="G278" s="38">
        <v>1.9073486328125E-6</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14564411824</v>
      </c>
      <c r="AW278">
        <v>0</v>
      </c>
      <c r="AX278">
        <v>0</v>
      </c>
      <c r="AY278">
        <v>0</v>
      </c>
      <c r="AZ278">
        <v>0</v>
      </c>
      <c r="BA278">
        <v>0</v>
      </c>
      <c r="BB278">
        <v>0</v>
      </c>
      <c r="BC278">
        <v>0</v>
      </c>
      <c r="BD278">
        <v>0</v>
      </c>
      <c r="BE278">
        <v>0</v>
      </c>
      <c r="BF278">
        <v>0</v>
      </c>
      <c r="BG278">
        <v>0</v>
      </c>
      <c r="BH278">
        <v>0</v>
      </c>
      <c r="BI278">
        <v>0</v>
      </c>
      <c r="BJ278">
        <v>0</v>
      </c>
      <c r="BK278">
        <v>0</v>
      </c>
      <c r="BL278">
        <v>0</v>
      </c>
      <c r="BM278">
        <v>9184541296.0000191</v>
      </c>
      <c r="BN278">
        <v>0</v>
      </c>
      <c r="BO278">
        <v>0</v>
      </c>
      <c r="BP278">
        <v>0</v>
      </c>
      <c r="BQ278">
        <v>0</v>
      </c>
      <c r="BR278">
        <v>0</v>
      </c>
      <c r="BS278">
        <v>0</v>
      </c>
      <c r="BT278">
        <v>5379870528.0000095</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row>
    <row r="279" spans="1:119">
      <c r="A279" t="s">
        <v>281</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row>
    <row r="280" spans="1:119">
      <c r="A280" t="s">
        <v>282</v>
      </c>
      <c r="B280">
        <v>0</v>
      </c>
      <c r="C280">
        <v>0</v>
      </c>
      <c r="D280">
        <v>0</v>
      </c>
      <c r="E280">
        <v>0</v>
      </c>
      <c r="F280">
        <v>0</v>
      </c>
      <c r="G280">
        <v>0</v>
      </c>
      <c r="H280">
        <v>0</v>
      </c>
      <c r="I280">
        <v>0</v>
      </c>
      <c r="J280">
        <v>0</v>
      </c>
      <c r="K280">
        <v>0</v>
      </c>
      <c r="L280">
        <v>0</v>
      </c>
      <c r="M280">
        <v>0</v>
      </c>
      <c r="N280">
        <v>0</v>
      </c>
      <c r="O280">
        <v>0</v>
      </c>
      <c r="P280">
        <v>0</v>
      </c>
      <c r="Q280">
        <v>0</v>
      </c>
      <c r="R280">
        <v>341247276711.31299</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136498910684.52499</v>
      </c>
      <c r="BN280">
        <v>0</v>
      </c>
      <c r="BO280">
        <v>0</v>
      </c>
      <c r="BP280">
        <v>0</v>
      </c>
      <c r="BQ280">
        <v>0</v>
      </c>
      <c r="BR280">
        <v>0</v>
      </c>
      <c r="BS280">
        <v>0</v>
      </c>
      <c r="BT280">
        <v>204748366026.78799</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0</v>
      </c>
      <c r="DH280">
        <v>0</v>
      </c>
      <c r="DI280">
        <v>0</v>
      </c>
      <c r="DJ280">
        <v>0</v>
      </c>
      <c r="DK280">
        <v>0</v>
      </c>
      <c r="DL280">
        <v>0</v>
      </c>
      <c r="DM280">
        <v>0</v>
      </c>
      <c r="DN280">
        <v>0</v>
      </c>
      <c r="DO280">
        <v>0</v>
      </c>
    </row>
    <row r="281" spans="1:119">
      <c r="A281" t="s">
        <v>283</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DN281">
        <v>0</v>
      </c>
      <c r="DO281">
        <v>0</v>
      </c>
    </row>
    <row r="282" spans="1:119">
      <c r="A282" t="s">
        <v>284</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row>
    <row r="283" spans="1:119">
      <c r="A283" t="s">
        <v>285</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0</v>
      </c>
      <c r="CW283">
        <v>0</v>
      </c>
      <c r="CX283">
        <v>0</v>
      </c>
      <c r="CY283">
        <v>0</v>
      </c>
      <c r="CZ283">
        <v>0</v>
      </c>
      <c r="DA283">
        <v>0</v>
      </c>
      <c r="DB283">
        <v>0</v>
      </c>
      <c r="DC283">
        <v>0</v>
      </c>
      <c r="DD283">
        <v>0</v>
      </c>
      <c r="DE283">
        <v>0</v>
      </c>
      <c r="DF283">
        <v>0</v>
      </c>
      <c r="DG283">
        <v>0</v>
      </c>
      <c r="DH283">
        <v>0</v>
      </c>
      <c r="DI283">
        <v>0</v>
      </c>
      <c r="DJ283">
        <v>0</v>
      </c>
      <c r="DK283">
        <v>0</v>
      </c>
      <c r="DL283">
        <v>0</v>
      </c>
      <c r="DM283">
        <v>0</v>
      </c>
      <c r="DN283">
        <v>0</v>
      </c>
      <c r="DO283">
        <v>0</v>
      </c>
    </row>
    <row r="284" spans="1:119">
      <c r="A284" t="s">
        <v>286</v>
      </c>
      <c r="B284">
        <v>0</v>
      </c>
      <c r="C284">
        <v>0</v>
      </c>
      <c r="D284">
        <v>0</v>
      </c>
      <c r="E284">
        <v>0</v>
      </c>
      <c r="F284">
        <v>0</v>
      </c>
      <c r="G284">
        <v>0</v>
      </c>
      <c r="H284">
        <v>0</v>
      </c>
      <c r="I284">
        <v>0</v>
      </c>
      <c r="J284">
        <v>0</v>
      </c>
      <c r="K284">
        <v>0</v>
      </c>
      <c r="L284">
        <v>0</v>
      </c>
      <c r="M284">
        <v>0</v>
      </c>
      <c r="N284">
        <v>392152403901.50598</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18210989020.5951</v>
      </c>
      <c r="BN284">
        <v>0</v>
      </c>
      <c r="BO284">
        <v>0</v>
      </c>
      <c r="BP284">
        <v>0</v>
      </c>
      <c r="BQ284">
        <v>0</v>
      </c>
      <c r="BR284">
        <v>0</v>
      </c>
      <c r="BS284">
        <v>0</v>
      </c>
      <c r="BT284">
        <v>373941414881.47998</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v>0</v>
      </c>
      <c r="DC284">
        <v>0</v>
      </c>
      <c r="DD284">
        <v>0</v>
      </c>
      <c r="DE284">
        <v>0</v>
      </c>
      <c r="DF284">
        <v>0</v>
      </c>
      <c r="DG284">
        <v>0</v>
      </c>
      <c r="DH284">
        <v>0</v>
      </c>
      <c r="DI284">
        <v>0</v>
      </c>
      <c r="DJ284">
        <v>0</v>
      </c>
      <c r="DK284">
        <v>0</v>
      </c>
      <c r="DL284">
        <v>0</v>
      </c>
      <c r="DM284">
        <v>0</v>
      </c>
      <c r="DN284">
        <v>0</v>
      </c>
      <c r="DO284">
        <v>0</v>
      </c>
    </row>
    <row r="285" spans="1:119">
      <c r="A285" t="s">
        <v>287</v>
      </c>
      <c r="B285">
        <v>0</v>
      </c>
      <c r="C285">
        <v>0</v>
      </c>
      <c r="D285">
        <v>0</v>
      </c>
      <c r="E285">
        <v>0</v>
      </c>
      <c r="F285">
        <v>0</v>
      </c>
      <c r="G285">
        <v>18210989019.9986</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18210989019.9986</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0</v>
      </c>
      <c r="DF285">
        <v>0</v>
      </c>
      <c r="DG285">
        <v>0</v>
      </c>
      <c r="DH285">
        <v>0</v>
      </c>
      <c r="DI285">
        <v>0</v>
      </c>
      <c r="DJ285">
        <v>0</v>
      </c>
      <c r="DK285">
        <v>0</v>
      </c>
      <c r="DL285">
        <v>0</v>
      </c>
      <c r="DM285">
        <v>0</v>
      </c>
      <c r="DN285">
        <v>0</v>
      </c>
      <c r="DO285">
        <v>0</v>
      </c>
    </row>
    <row r="286" spans="1:119">
      <c r="A286" t="s">
        <v>288</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c r="CP286">
        <v>0</v>
      </c>
      <c r="CQ286">
        <v>0</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0</v>
      </c>
      <c r="DO286">
        <v>0</v>
      </c>
    </row>
    <row r="287" spans="1:119">
      <c r="A287" t="s">
        <v>289</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v>0</v>
      </c>
      <c r="DO287">
        <v>0</v>
      </c>
    </row>
    <row r="288" spans="1:119">
      <c r="A288" t="s">
        <v>290</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272526502.04081601</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5450530.0408163304</v>
      </c>
      <c r="BN288">
        <v>0</v>
      </c>
      <c r="BO288">
        <v>0</v>
      </c>
      <c r="BP288">
        <v>0</v>
      </c>
      <c r="BQ288">
        <v>0</v>
      </c>
      <c r="BR288">
        <v>0</v>
      </c>
      <c r="BS288">
        <v>0</v>
      </c>
      <c r="BT288">
        <v>267075971.99999899</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v>0</v>
      </c>
      <c r="DC288">
        <v>0</v>
      </c>
      <c r="DD288">
        <v>0</v>
      </c>
      <c r="DE288">
        <v>0</v>
      </c>
      <c r="DF288">
        <v>0</v>
      </c>
      <c r="DG288">
        <v>0</v>
      </c>
      <c r="DH288">
        <v>0</v>
      </c>
      <c r="DI288">
        <v>0</v>
      </c>
      <c r="DJ288">
        <v>0</v>
      </c>
      <c r="DK288">
        <v>0</v>
      </c>
      <c r="DL288">
        <v>0</v>
      </c>
      <c r="DM288">
        <v>0</v>
      </c>
      <c r="DN288">
        <v>0</v>
      </c>
      <c r="DO288">
        <v>0</v>
      </c>
    </row>
    <row r="289" spans="1:119">
      <c r="A289" t="s">
        <v>291</v>
      </c>
      <c r="B289">
        <v>0</v>
      </c>
      <c r="C289">
        <v>0</v>
      </c>
      <c r="D289">
        <v>0</v>
      </c>
      <c r="E289">
        <v>0</v>
      </c>
      <c r="F289">
        <v>0</v>
      </c>
      <c r="G289">
        <v>0</v>
      </c>
      <c r="H289">
        <v>0</v>
      </c>
      <c r="I289">
        <v>0</v>
      </c>
      <c r="J289">
        <v>0</v>
      </c>
      <c r="K289">
        <v>0</v>
      </c>
      <c r="L289">
        <v>0</v>
      </c>
      <c r="M289">
        <v>0</v>
      </c>
      <c r="N289">
        <v>199346383901.13101</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199346383901.13101</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row>
    <row r="290" spans="1:119">
      <c r="A290" t="s">
        <v>292</v>
      </c>
      <c r="B290">
        <v>0</v>
      </c>
      <c r="C290">
        <v>0</v>
      </c>
      <c r="D290">
        <v>0</v>
      </c>
      <c r="E290">
        <v>0</v>
      </c>
      <c r="F290">
        <v>0</v>
      </c>
      <c r="G290">
        <v>0</v>
      </c>
      <c r="H290">
        <v>0</v>
      </c>
      <c r="I290">
        <v>0</v>
      </c>
      <c r="J290">
        <v>0</v>
      </c>
      <c r="K290">
        <v>0</v>
      </c>
      <c r="L290">
        <v>0</v>
      </c>
      <c r="M290">
        <v>0</v>
      </c>
      <c r="N290">
        <v>265561405729.62601</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265561405729.62601</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row>
    <row r="291" spans="1:119">
      <c r="A291" t="s">
        <v>293</v>
      </c>
      <c r="B291">
        <v>0</v>
      </c>
      <c r="C291">
        <v>0</v>
      </c>
      <c r="D291">
        <v>0</v>
      </c>
      <c r="E291">
        <v>0</v>
      </c>
      <c r="F291">
        <v>0</v>
      </c>
      <c r="G291">
        <v>0</v>
      </c>
      <c r="H291">
        <v>0</v>
      </c>
      <c r="I291">
        <v>0</v>
      </c>
      <c r="J291">
        <v>0</v>
      </c>
      <c r="K291">
        <v>0</v>
      </c>
      <c r="L291">
        <v>0</v>
      </c>
      <c r="M291">
        <v>0</v>
      </c>
      <c r="N291">
        <v>262341755305.79199</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262341755305.79199</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0</v>
      </c>
      <c r="CS291">
        <v>0</v>
      </c>
      <c r="CT291">
        <v>0</v>
      </c>
      <c r="CU291">
        <v>0</v>
      </c>
      <c r="CV291">
        <v>0</v>
      </c>
      <c r="CW291">
        <v>0</v>
      </c>
      <c r="CX291">
        <v>0</v>
      </c>
      <c r="CY291">
        <v>0</v>
      </c>
      <c r="CZ291">
        <v>0</v>
      </c>
      <c r="DA291">
        <v>0</v>
      </c>
      <c r="DB291">
        <v>0</v>
      </c>
      <c r="DC291">
        <v>0</v>
      </c>
      <c r="DD291">
        <v>0</v>
      </c>
      <c r="DE291">
        <v>0</v>
      </c>
      <c r="DF291">
        <v>0</v>
      </c>
      <c r="DG291">
        <v>0</v>
      </c>
      <c r="DH291">
        <v>0</v>
      </c>
      <c r="DI291">
        <v>0</v>
      </c>
      <c r="DJ291">
        <v>0</v>
      </c>
      <c r="DK291">
        <v>0</v>
      </c>
      <c r="DL291">
        <v>0</v>
      </c>
      <c r="DM291">
        <v>0</v>
      </c>
      <c r="DN291">
        <v>0</v>
      </c>
      <c r="DO291">
        <v>0</v>
      </c>
    </row>
    <row r="292" spans="1:119">
      <c r="A292" t="s">
        <v>294</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38944108977.879601</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24562049532.348598</v>
      </c>
      <c r="BN292">
        <v>0</v>
      </c>
      <c r="BO292">
        <v>0</v>
      </c>
      <c r="BP292">
        <v>0</v>
      </c>
      <c r="BQ292">
        <v>0</v>
      </c>
      <c r="BR292">
        <v>0</v>
      </c>
      <c r="BS292">
        <v>0</v>
      </c>
      <c r="BT292">
        <v>14382059445.530899</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row>
    <row r="293" spans="1:119">
      <c r="A293" t="s">
        <v>295</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DN293">
        <v>0</v>
      </c>
      <c r="DO293">
        <v>0</v>
      </c>
    </row>
    <row r="294" spans="1:119">
      <c r="A294" t="s">
        <v>296</v>
      </c>
      <c r="B294">
        <v>0</v>
      </c>
      <c r="C294">
        <v>0</v>
      </c>
      <c r="D294">
        <v>0</v>
      </c>
      <c r="E294">
        <v>0</v>
      </c>
      <c r="F294">
        <v>0</v>
      </c>
      <c r="G294">
        <v>0</v>
      </c>
      <c r="H294">
        <v>0</v>
      </c>
      <c r="I294">
        <v>0</v>
      </c>
      <c r="J294">
        <v>0</v>
      </c>
      <c r="K294">
        <v>0</v>
      </c>
      <c r="L294">
        <v>0</v>
      </c>
      <c r="M294">
        <v>0</v>
      </c>
      <c r="N294">
        <v>12563247020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12563247020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row>
    <row r="295" spans="1:119">
      <c r="A295" t="s">
        <v>297</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0</v>
      </c>
      <c r="DD295">
        <v>0</v>
      </c>
      <c r="DE295">
        <v>0</v>
      </c>
      <c r="DF295">
        <v>0</v>
      </c>
      <c r="DG295">
        <v>0</v>
      </c>
      <c r="DH295">
        <v>0</v>
      </c>
      <c r="DI295">
        <v>0</v>
      </c>
      <c r="DJ295">
        <v>0</v>
      </c>
      <c r="DK295">
        <v>0</v>
      </c>
      <c r="DL295">
        <v>0</v>
      </c>
      <c r="DM295">
        <v>0</v>
      </c>
      <c r="DN295">
        <v>0</v>
      </c>
      <c r="DO295">
        <v>0</v>
      </c>
    </row>
    <row r="296" spans="1:119">
      <c r="A296" t="s">
        <v>1604</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v>0</v>
      </c>
      <c r="DC296">
        <v>0</v>
      </c>
      <c r="DD296">
        <v>0</v>
      </c>
      <c r="DE296">
        <v>0</v>
      </c>
      <c r="DF296">
        <v>0</v>
      </c>
      <c r="DG296">
        <v>0</v>
      </c>
      <c r="DH296">
        <v>0</v>
      </c>
      <c r="DI296">
        <v>0</v>
      </c>
      <c r="DJ296">
        <v>0</v>
      </c>
      <c r="DK296">
        <v>0</v>
      </c>
      <c r="DL296">
        <v>0</v>
      </c>
      <c r="DM296">
        <v>0</v>
      </c>
      <c r="DN296">
        <v>0</v>
      </c>
      <c r="DO296">
        <v>0</v>
      </c>
    </row>
    <row r="297" spans="1:119">
      <c r="A297" t="s">
        <v>298</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12491687223.5294</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10368100395.5294</v>
      </c>
      <c r="BN297">
        <v>0</v>
      </c>
      <c r="BO297">
        <v>0</v>
      </c>
      <c r="BP297">
        <v>0</v>
      </c>
      <c r="BQ297">
        <v>0</v>
      </c>
      <c r="BR297">
        <v>0</v>
      </c>
      <c r="BS297">
        <v>0</v>
      </c>
      <c r="BT297">
        <v>2123586827.99999</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v>0</v>
      </c>
    </row>
    <row r="298" spans="1:119">
      <c r="A298" t="s">
        <v>1605</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v>0</v>
      </c>
    </row>
    <row r="299" spans="1:119">
      <c r="A299" t="s">
        <v>299</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row>
    <row r="300" spans="1:119">
      <c r="A300" t="s">
        <v>300</v>
      </c>
      <c r="B300">
        <v>0</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row>
    <row r="301" spans="1:119">
      <c r="A301" t="s">
        <v>301</v>
      </c>
      <c r="B301">
        <v>0</v>
      </c>
      <c r="C301">
        <v>0</v>
      </c>
      <c r="D301">
        <v>0</v>
      </c>
      <c r="E301">
        <v>0</v>
      </c>
      <c r="F301">
        <v>0</v>
      </c>
      <c r="G301">
        <v>0</v>
      </c>
      <c r="H301">
        <v>0</v>
      </c>
      <c r="I301">
        <v>0</v>
      </c>
      <c r="J301">
        <v>0</v>
      </c>
      <c r="K301">
        <v>0</v>
      </c>
      <c r="L301">
        <v>0</v>
      </c>
      <c r="M301">
        <v>0</v>
      </c>
      <c r="N301">
        <v>199346383901.13101</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199346383901.13101</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row>
    <row r="302" spans="1:119">
      <c r="A302" t="s">
        <v>302</v>
      </c>
      <c r="B302">
        <v>0</v>
      </c>
      <c r="C302">
        <v>0</v>
      </c>
      <c r="D302">
        <v>0</v>
      </c>
      <c r="E302">
        <v>0</v>
      </c>
      <c r="F302">
        <v>0</v>
      </c>
      <c r="G302">
        <v>0</v>
      </c>
      <c r="H302">
        <v>0</v>
      </c>
      <c r="I302">
        <v>0</v>
      </c>
      <c r="J302">
        <v>0</v>
      </c>
      <c r="K302">
        <v>0</v>
      </c>
      <c r="L302">
        <v>0</v>
      </c>
      <c r="M302">
        <v>0</v>
      </c>
      <c r="N302">
        <v>262341755305.79199</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262341755305.79199</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row>
    <row r="303" spans="1:119">
      <c r="A303" t="s">
        <v>303</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row>
    <row r="304" spans="1:119">
      <c r="A304" t="s">
        <v>304</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row>
    <row r="305" spans="1:119">
      <c r="A305" t="s">
        <v>305</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row>
    <row r="306" spans="1:119">
      <c r="A306" t="s">
        <v>306</v>
      </c>
      <c r="B306">
        <v>0</v>
      </c>
      <c r="C306">
        <v>0</v>
      </c>
      <c r="D306">
        <v>143702890909.21399</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77599561090.975906</v>
      </c>
      <c r="BN306">
        <v>0</v>
      </c>
      <c r="BO306">
        <v>0</v>
      </c>
      <c r="BP306">
        <v>0</v>
      </c>
      <c r="BQ306">
        <v>0</v>
      </c>
      <c r="BR306">
        <v>0</v>
      </c>
      <c r="BS306">
        <v>0</v>
      </c>
      <c r="BT306">
        <v>66103329818.238701</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row>
    <row r="307" spans="1:119">
      <c r="A307" t="s">
        <v>307</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0</v>
      </c>
      <c r="CX307">
        <v>0</v>
      </c>
      <c r="CY307">
        <v>0</v>
      </c>
      <c r="CZ307">
        <v>0</v>
      </c>
      <c r="DA307">
        <v>0</v>
      </c>
      <c r="DB307">
        <v>0</v>
      </c>
      <c r="DC307">
        <v>0</v>
      </c>
      <c r="DD307">
        <v>0</v>
      </c>
      <c r="DE307">
        <v>0</v>
      </c>
      <c r="DF307">
        <v>0</v>
      </c>
      <c r="DG307">
        <v>0</v>
      </c>
      <c r="DH307">
        <v>0</v>
      </c>
      <c r="DI307">
        <v>0</v>
      </c>
      <c r="DJ307">
        <v>0</v>
      </c>
      <c r="DK307">
        <v>0</v>
      </c>
      <c r="DL307">
        <v>0</v>
      </c>
      <c r="DM307">
        <v>0</v>
      </c>
      <c r="DN307">
        <v>0</v>
      </c>
      <c r="DO307">
        <v>0</v>
      </c>
    </row>
    <row r="308" spans="1:119">
      <c r="A308" t="s">
        <v>308</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0</v>
      </c>
      <c r="CV308">
        <v>0</v>
      </c>
      <c r="CW308">
        <v>0</v>
      </c>
      <c r="CX308">
        <v>0</v>
      </c>
      <c r="CY308">
        <v>0</v>
      </c>
      <c r="CZ308">
        <v>0</v>
      </c>
      <c r="DA308">
        <v>0</v>
      </c>
      <c r="DB308">
        <v>0</v>
      </c>
      <c r="DC308">
        <v>0</v>
      </c>
      <c r="DD308">
        <v>0</v>
      </c>
      <c r="DE308">
        <v>0</v>
      </c>
      <c r="DF308">
        <v>0</v>
      </c>
      <c r="DG308">
        <v>0</v>
      </c>
      <c r="DH308">
        <v>0</v>
      </c>
      <c r="DI308">
        <v>0</v>
      </c>
      <c r="DJ308">
        <v>0</v>
      </c>
      <c r="DK308">
        <v>0</v>
      </c>
      <c r="DL308">
        <v>0</v>
      </c>
      <c r="DM308">
        <v>0</v>
      </c>
      <c r="DN308">
        <v>0</v>
      </c>
      <c r="DO308">
        <v>0</v>
      </c>
    </row>
    <row r="309" spans="1:119">
      <c r="A309" t="s">
        <v>309</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c r="CU309">
        <v>0</v>
      </c>
      <c r="CV309">
        <v>0</v>
      </c>
      <c r="CW309">
        <v>0</v>
      </c>
      <c r="CX309">
        <v>0</v>
      </c>
      <c r="CY309">
        <v>0</v>
      </c>
      <c r="CZ309">
        <v>0</v>
      </c>
      <c r="DA309">
        <v>0</v>
      </c>
      <c r="DB309">
        <v>0</v>
      </c>
      <c r="DC309">
        <v>0</v>
      </c>
      <c r="DD309">
        <v>0</v>
      </c>
      <c r="DE309">
        <v>0</v>
      </c>
      <c r="DF309">
        <v>0</v>
      </c>
      <c r="DG309">
        <v>0</v>
      </c>
      <c r="DH309">
        <v>0</v>
      </c>
      <c r="DI309">
        <v>0</v>
      </c>
      <c r="DJ309">
        <v>0</v>
      </c>
      <c r="DK309">
        <v>0</v>
      </c>
      <c r="DL309">
        <v>0</v>
      </c>
      <c r="DM309">
        <v>0</v>
      </c>
      <c r="DN309">
        <v>0</v>
      </c>
      <c r="DO309">
        <v>0</v>
      </c>
    </row>
    <row r="310" spans="1:119">
      <c r="A310" t="s">
        <v>310</v>
      </c>
      <c r="B310">
        <v>0</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v>0</v>
      </c>
      <c r="DC310">
        <v>0</v>
      </c>
      <c r="DD310">
        <v>0</v>
      </c>
      <c r="DE310">
        <v>0</v>
      </c>
      <c r="DF310">
        <v>0</v>
      </c>
      <c r="DG310">
        <v>0</v>
      </c>
      <c r="DH310">
        <v>0</v>
      </c>
      <c r="DI310">
        <v>0</v>
      </c>
      <c r="DJ310">
        <v>0</v>
      </c>
      <c r="DK310">
        <v>0</v>
      </c>
      <c r="DL310">
        <v>0</v>
      </c>
      <c r="DM310">
        <v>0</v>
      </c>
      <c r="DN310">
        <v>0</v>
      </c>
      <c r="DO310">
        <v>0</v>
      </c>
    </row>
    <row r="311" spans="1:119">
      <c r="A311" t="s">
        <v>311</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row>
    <row r="312" spans="1:119">
      <c r="A312" t="s">
        <v>312</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10854796576.3419</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325643897.29025602</v>
      </c>
      <c r="BN312">
        <v>0</v>
      </c>
      <c r="BO312">
        <v>0</v>
      </c>
      <c r="BP312">
        <v>0</v>
      </c>
      <c r="BQ312">
        <v>0</v>
      </c>
      <c r="BR312">
        <v>0</v>
      </c>
      <c r="BS312">
        <v>0</v>
      </c>
      <c r="BT312">
        <v>10529152679.0516</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row>
    <row r="313" spans="1:119">
      <c r="A313" t="s">
        <v>313</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18594512716.370701</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557835381.49112296</v>
      </c>
      <c r="BN313">
        <v>0</v>
      </c>
      <c r="BO313">
        <v>0</v>
      </c>
      <c r="BP313">
        <v>0</v>
      </c>
      <c r="BQ313">
        <v>0</v>
      </c>
      <c r="BR313">
        <v>0</v>
      </c>
      <c r="BS313">
        <v>0</v>
      </c>
      <c r="BT313">
        <v>18036677334.879501</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0</v>
      </c>
      <c r="CV313">
        <v>0</v>
      </c>
      <c r="CW313">
        <v>0</v>
      </c>
      <c r="CX313">
        <v>0</v>
      </c>
      <c r="CY313">
        <v>0</v>
      </c>
      <c r="CZ313">
        <v>0</v>
      </c>
      <c r="DA313">
        <v>0</v>
      </c>
      <c r="DB313">
        <v>0</v>
      </c>
      <c r="DC313">
        <v>0</v>
      </c>
      <c r="DD313">
        <v>0</v>
      </c>
      <c r="DE313">
        <v>0</v>
      </c>
      <c r="DF313">
        <v>0</v>
      </c>
      <c r="DG313">
        <v>0</v>
      </c>
      <c r="DH313">
        <v>0</v>
      </c>
      <c r="DI313">
        <v>0</v>
      </c>
      <c r="DJ313">
        <v>0</v>
      </c>
      <c r="DK313">
        <v>0</v>
      </c>
      <c r="DL313">
        <v>0</v>
      </c>
      <c r="DM313">
        <v>0</v>
      </c>
      <c r="DN313">
        <v>0</v>
      </c>
      <c r="DO313">
        <v>0</v>
      </c>
    </row>
    <row r="314" spans="1:119">
      <c r="A314" t="s">
        <v>314</v>
      </c>
      <c r="B314">
        <v>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13260539647.493601</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397816189.42480803</v>
      </c>
      <c r="BN314">
        <v>0</v>
      </c>
      <c r="BO314">
        <v>0</v>
      </c>
      <c r="BP314">
        <v>0</v>
      </c>
      <c r="BQ314">
        <v>0</v>
      </c>
      <c r="BR314">
        <v>0</v>
      </c>
      <c r="BS314">
        <v>0</v>
      </c>
      <c r="BT314">
        <v>12862723458.068701</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row>
    <row r="315" spans="1:119">
      <c r="A315" t="s">
        <v>315</v>
      </c>
      <c r="B315">
        <v>0</v>
      </c>
      <c r="C315">
        <v>0</v>
      </c>
      <c r="D315">
        <v>0</v>
      </c>
      <c r="E315">
        <v>0</v>
      </c>
      <c r="F315">
        <v>0</v>
      </c>
      <c r="G315">
        <v>0</v>
      </c>
      <c r="H315">
        <v>0</v>
      </c>
      <c r="I315">
        <v>0</v>
      </c>
      <c r="J315">
        <v>0</v>
      </c>
      <c r="K315">
        <v>0</v>
      </c>
      <c r="L315">
        <v>0</v>
      </c>
      <c r="M315">
        <v>0</v>
      </c>
      <c r="N315">
        <v>0</v>
      </c>
      <c r="O315">
        <v>0</v>
      </c>
      <c r="P315">
        <v>0</v>
      </c>
      <c r="Q315">
        <v>0</v>
      </c>
      <c r="R315">
        <v>0</v>
      </c>
      <c r="S315">
        <v>88622039597.971207</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88622039597.971207</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row>
    <row r="316" spans="1:119">
      <c r="A316" t="s">
        <v>316</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21897074178.9473</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13576185990.9473</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8320888187.9999905</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row>
    <row r="317" spans="1:119">
      <c r="A317" t="s">
        <v>317</v>
      </c>
      <c r="B317">
        <v>0</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row>
    <row r="318" spans="1:119">
      <c r="A318" t="s">
        <v>318</v>
      </c>
      <c r="B318">
        <v>0</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0</v>
      </c>
      <c r="DD318">
        <v>0</v>
      </c>
      <c r="DE318">
        <v>0</v>
      </c>
      <c r="DF318">
        <v>0</v>
      </c>
      <c r="DG318">
        <v>0</v>
      </c>
      <c r="DH318">
        <v>0</v>
      </c>
      <c r="DI318">
        <v>0</v>
      </c>
      <c r="DJ318">
        <v>0</v>
      </c>
      <c r="DK318">
        <v>0</v>
      </c>
      <c r="DL318">
        <v>0</v>
      </c>
      <c r="DM318">
        <v>0</v>
      </c>
      <c r="DN318">
        <v>0</v>
      </c>
      <c r="DO318">
        <v>0</v>
      </c>
    </row>
    <row r="319" spans="1:119">
      <c r="A319" t="s">
        <v>319</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1247938583.4239099</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2495877.1668479401</v>
      </c>
      <c r="BN319">
        <v>0</v>
      </c>
      <c r="BO319">
        <v>1245442706.2570701</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row>
    <row r="320" spans="1:119">
      <c r="A320" t="s">
        <v>320</v>
      </c>
      <c r="B320">
        <v>0</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20856772119.5359</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312851581.793037</v>
      </c>
      <c r="BN320">
        <v>0</v>
      </c>
      <c r="BO320">
        <v>0</v>
      </c>
      <c r="BP320">
        <v>0</v>
      </c>
      <c r="BQ320">
        <v>20543920537.742802</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row>
    <row r="321" spans="1:119">
      <c r="A321" t="s">
        <v>321</v>
      </c>
      <c r="B321">
        <v>0</v>
      </c>
      <c r="C321">
        <v>0</v>
      </c>
      <c r="D321">
        <v>0</v>
      </c>
      <c r="E321">
        <v>0</v>
      </c>
      <c r="F321">
        <v>0</v>
      </c>
      <c r="G321">
        <v>21381660000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N321">
        <v>0</v>
      </c>
      <c r="CO321">
        <v>0</v>
      </c>
      <c r="CP321">
        <v>0</v>
      </c>
      <c r="CQ321">
        <v>0</v>
      </c>
      <c r="CR321">
        <v>0</v>
      </c>
      <c r="CS321">
        <v>0</v>
      </c>
      <c r="CT321">
        <v>0</v>
      </c>
      <c r="CU321">
        <v>0</v>
      </c>
      <c r="CV321">
        <v>0</v>
      </c>
      <c r="CW321">
        <v>0</v>
      </c>
      <c r="CX321">
        <v>0</v>
      </c>
      <c r="CY321">
        <v>0</v>
      </c>
      <c r="CZ321">
        <v>0</v>
      </c>
      <c r="DA321">
        <v>0</v>
      </c>
      <c r="DB321">
        <v>0</v>
      </c>
      <c r="DC321">
        <v>0</v>
      </c>
      <c r="DD321">
        <v>21381660000</v>
      </c>
      <c r="DE321">
        <v>0</v>
      </c>
      <c r="DF321">
        <v>0</v>
      </c>
      <c r="DG321">
        <v>0</v>
      </c>
      <c r="DH321">
        <v>0</v>
      </c>
      <c r="DI321">
        <v>0</v>
      </c>
      <c r="DJ321">
        <v>0</v>
      </c>
      <c r="DK321">
        <v>0</v>
      </c>
      <c r="DL321">
        <v>0</v>
      </c>
      <c r="DM321">
        <v>0</v>
      </c>
      <c r="DN321">
        <v>0</v>
      </c>
      <c r="DO321">
        <v>0</v>
      </c>
    </row>
    <row r="322" spans="1:119">
      <c r="A322" t="s">
        <v>322</v>
      </c>
      <c r="B322">
        <v>0</v>
      </c>
      <c r="C322">
        <v>0</v>
      </c>
      <c r="D322">
        <v>0</v>
      </c>
      <c r="E322">
        <v>0</v>
      </c>
      <c r="F322">
        <v>0</v>
      </c>
      <c r="G322">
        <v>39944721786.659203</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39944721786.659203</v>
      </c>
      <c r="CR322">
        <v>0</v>
      </c>
      <c r="CS322">
        <v>0</v>
      </c>
      <c r="CT322">
        <v>0</v>
      </c>
      <c r="CU322">
        <v>0</v>
      </c>
      <c r="CV322">
        <v>0</v>
      </c>
      <c r="CW322">
        <v>0</v>
      </c>
      <c r="CX322">
        <v>0</v>
      </c>
      <c r="CY322">
        <v>0</v>
      </c>
      <c r="CZ322">
        <v>0</v>
      </c>
      <c r="DA322">
        <v>0</v>
      </c>
      <c r="DB322">
        <v>0</v>
      </c>
      <c r="DC322">
        <v>0</v>
      </c>
      <c r="DD322">
        <v>0</v>
      </c>
      <c r="DE322">
        <v>0</v>
      </c>
      <c r="DF322">
        <v>0</v>
      </c>
      <c r="DG322">
        <v>0</v>
      </c>
      <c r="DH322">
        <v>0</v>
      </c>
      <c r="DI322">
        <v>0</v>
      </c>
      <c r="DJ322">
        <v>0</v>
      </c>
      <c r="DK322">
        <v>0</v>
      </c>
      <c r="DL322">
        <v>0</v>
      </c>
      <c r="DM322">
        <v>0</v>
      </c>
      <c r="DN322">
        <v>0</v>
      </c>
      <c r="DO322">
        <v>0</v>
      </c>
    </row>
    <row r="323" spans="1:119">
      <c r="A323" t="s">
        <v>323</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v>0</v>
      </c>
      <c r="DC323">
        <v>0</v>
      </c>
      <c r="DD323">
        <v>0</v>
      </c>
      <c r="DE323">
        <v>0</v>
      </c>
      <c r="DF323">
        <v>0</v>
      </c>
      <c r="DG323">
        <v>0</v>
      </c>
      <c r="DH323">
        <v>0</v>
      </c>
      <c r="DI323">
        <v>0</v>
      </c>
      <c r="DJ323">
        <v>0</v>
      </c>
      <c r="DK323">
        <v>0</v>
      </c>
      <c r="DL323">
        <v>0</v>
      </c>
      <c r="DM323">
        <v>0</v>
      </c>
      <c r="DN323">
        <v>0</v>
      </c>
      <c r="DO323">
        <v>0</v>
      </c>
    </row>
    <row r="324" spans="1:119">
      <c r="A324" t="s">
        <v>324</v>
      </c>
      <c r="B324">
        <v>0</v>
      </c>
      <c r="C324">
        <v>0</v>
      </c>
      <c r="D324">
        <v>0</v>
      </c>
      <c r="E324">
        <v>0</v>
      </c>
      <c r="F324">
        <v>0</v>
      </c>
      <c r="G324">
        <v>31571898481.997501</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31571898481.997501</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row>
    <row r="325" spans="1:119">
      <c r="A325" t="s">
        <v>325</v>
      </c>
      <c r="B325">
        <v>0</v>
      </c>
      <c r="C325">
        <v>0</v>
      </c>
      <c r="D325">
        <v>0</v>
      </c>
      <c r="E325">
        <v>0</v>
      </c>
      <c r="F325">
        <v>0</v>
      </c>
      <c r="G325">
        <v>10500000000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10500000000</v>
      </c>
      <c r="CX325">
        <v>0</v>
      </c>
      <c r="CY325">
        <v>0</v>
      </c>
      <c r="CZ325">
        <v>0</v>
      </c>
      <c r="DA325">
        <v>0</v>
      </c>
      <c r="DB325">
        <v>0</v>
      </c>
      <c r="DC325">
        <v>0</v>
      </c>
      <c r="DD325">
        <v>0</v>
      </c>
      <c r="DE325">
        <v>0</v>
      </c>
      <c r="DF325">
        <v>0</v>
      </c>
      <c r="DG325">
        <v>0</v>
      </c>
      <c r="DH325">
        <v>0</v>
      </c>
      <c r="DI325">
        <v>0</v>
      </c>
      <c r="DJ325">
        <v>0</v>
      </c>
      <c r="DK325">
        <v>0</v>
      </c>
      <c r="DL325">
        <v>0</v>
      </c>
      <c r="DM325">
        <v>0</v>
      </c>
      <c r="DN325">
        <v>0</v>
      </c>
      <c r="DO325">
        <v>0</v>
      </c>
    </row>
    <row r="326" spans="1:119">
      <c r="A326" t="s">
        <v>326</v>
      </c>
      <c r="B326">
        <v>0</v>
      </c>
      <c r="C326">
        <v>0</v>
      </c>
      <c r="D326">
        <v>0</v>
      </c>
      <c r="E326">
        <v>0</v>
      </c>
      <c r="F326">
        <v>1207012572</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1207012572</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v>0</v>
      </c>
      <c r="DC326">
        <v>0</v>
      </c>
      <c r="DD326">
        <v>0</v>
      </c>
      <c r="DE326">
        <v>0</v>
      </c>
      <c r="DF326">
        <v>0</v>
      </c>
      <c r="DG326">
        <v>0</v>
      </c>
      <c r="DH326">
        <v>0</v>
      </c>
      <c r="DI326">
        <v>0</v>
      </c>
      <c r="DJ326">
        <v>0</v>
      </c>
      <c r="DK326">
        <v>0</v>
      </c>
      <c r="DL326">
        <v>0</v>
      </c>
      <c r="DM326">
        <v>0</v>
      </c>
      <c r="DN326">
        <v>0</v>
      </c>
      <c r="DO326">
        <v>0</v>
      </c>
    </row>
    <row r="327" spans="1:119">
      <c r="A327" t="s">
        <v>327</v>
      </c>
      <c r="B327">
        <v>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row>
    <row r="328" spans="1:119">
      <c r="A328" t="s">
        <v>328</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row>
    <row r="329" spans="1:119">
      <c r="A329" t="s">
        <v>329</v>
      </c>
      <c r="B329">
        <v>0</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0</v>
      </c>
      <c r="CV329">
        <v>0</v>
      </c>
      <c r="CW329">
        <v>0</v>
      </c>
      <c r="CX329">
        <v>0</v>
      </c>
      <c r="CY329">
        <v>0</v>
      </c>
      <c r="CZ329">
        <v>0</v>
      </c>
      <c r="DA329">
        <v>0</v>
      </c>
      <c r="DB329">
        <v>0</v>
      </c>
      <c r="DC329">
        <v>0</v>
      </c>
      <c r="DD329">
        <v>0</v>
      </c>
      <c r="DE329">
        <v>0</v>
      </c>
      <c r="DF329">
        <v>0</v>
      </c>
      <c r="DG329">
        <v>0</v>
      </c>
      <c r="DH329">
        <v>0</v>
      </c>
      <c r="DI329">
        <v>0</v>
      </c>
      <c r="DJ329">
        <v>0</v>
      </c>
      <c r="DK329">
        <v>0</v>
      </c>
      <c r="DL329">
        <v>0</v>
      </c>
      <c r="DM329">
        <v>0</v>
      </c>
      <c r="DN329">
        <v>0</v>
      </c>
      <c r="DO329">
        <v>0</v>
      </c>
    </row>
    <row r="330" spans="1:119">
      <c r="A330" t="s">
        <v>330</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v>0</v>
      </c>
      <c r="CZ330">
        <v>0</v>
      </c>
      <c r="DA330">
        <v>0</v>
      </c>
      <c r="DB330">
        <v>0</v>
      </c>
      <c r="DC330">
        <v>0</v>
      </c>
      <c r="DD330">
        <v>0</v>
      </c>
      <c r="DE330">
        <v>0</v>
      </c>
      <c r="DF330">
        <v>0</v>
      </c>
      <c r="DG330">
        <v>0</v>
      </c>
      <c r="DH330">
        <v>0</v>
      </c>
      <c r="DI330">
        <v>0</v>
      </c>
      <c r="DJ330">
        <v>0</v>
      </c>
      <c r="DK330">
        <v>0</v>
      </c>
      <c r="DL330">
        <v>0</v>
      </c>
      <c r="DM330">
        <v>0</v>
      </c>
      <c r="DN330">
        <v>0</v>
      </c>
      <c r="DO330">
        <v>0</v>
      </c>
    </row>
    <row r="331" spans="1:119">
      <c r="A331" t="s">
        <v>331</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v>0</v>
      </c>
      <c r="DC331">
        <v>0</v>
      </c>
      <c r="DD331">
        <v>0</v>
      </c>
      <c r="DE331">
        <v>0</v>
      </c>
      <c r="DF331">
        <v>0</v>
      </c>
      <c r="DG331">
        <v>0</v>
      </c>
      <c r="DH331">
        <v>0</v>
      </c>
      <c r="DI331">
        <v>0</v>
      </c>
      <c r="DJ331">
        <v>0</v>
      </c>
      <c r="DK331">
        <v>0</v>
      </c>
      <c r="DL331">
        <v>0</v>
      </c>
      <c r="DM331">
        <v>0</v>
      </c>
      <c r="DN331">
        <v>0</v>
      </c>
      <c r="DO331">
        <v>0</v>
      </c>
    </row>
    <row r="332" spans="1:119">
      <c r="A332" t="s">
        <v>332</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c r="DB332">
        <v>0</v>
      </c>
      <c r="DC332">
        <v>0</v>
      </c>
      <c r="DD332">
        <v>0</v>
      </c>
      <c r="DE332">
        <v>0</v>
      </c>
      <c r="DF332">
        <v>0</v>
      </c>
      <c r="DG332">
        <v>0</v>
      </c>
      <c r="DH332">
        <v>0</v>
      </c>
      <c r="DI332">
        <v>0</v>
      </c>
      <c r="DJ332">
        <v>0</v>
      </c>
      <c r="DK332">
        <v>0</v>
      </c>
      <c r="DL332">
        <v>0</v>
      </c>
      <c r="DM332">
        <v>0</v>
      </c>
      <c r="DN332">
        <v>0</v>
      </c>
      <c r="DO332">
        <v>0</v>
      </c>
    </row>
    <row r="333" spans="1:119">
      <c r="A333" t="s">
        <v>333</v>
      </c>
      <c r="B333">
        <v>0</v>
      </c>
      <c r="C333">
        <v>0</v>
      </c>
      <c r="D333">
        <v>0</v>
      </c>
      <c r="E333">
        <v>0</v>
      </c>
      <c r="F333">
        <v>0</v>
      </c>
      <c r="G333">
        <v>48848044110.695999</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48848044110.695999</v>
      </c>
      <c r="CN333">
        <v>0</v>
      </c>
      <c r="CO333">
        <v>0</v>
      </c>
      <c r="CP333">
        <v>0</v>
      </c>
      <c r="CQ333">
        <v>0</v>
      </c>
      <c r="CR333">
        <v>0</v>
      </c>
      <c r="CS333">
        <v>0</v>
      </c>
      <c r="CT333">
        <v>0</v>
      </c>
      <c r="CU333">
        <v>0</v>
      </c>
      <c r="CV333">
        <v>0</v>
      </c>
      <c r="CW333">
        <v>0</v>
      </c>
      <c r="CX333">
        <v>0</v>
      </c>
      <c r="CY333">
        <v>0</v>
      </c>
      <c r="CZ333">
        <v>0</v>
      </c>
      <c r="DA333">
        <v>0</v>
      </c>
      <c r="DB333">
        <v>0</v>
      </c>
      <c r="DC333">
        <v>0</v>
      </c>
      <c r="DD333">
        <v>0</v>
      </c>
      <c r="DE333">
        <v>0</v>
      </c>
      <c r="DF333">
        <v>0</v>
      </c>
      <c r="DG333">
        <v>0</v>
      </c>
      <c r="DH333">
        <v>0</v>
      </c>
      <c r="DI333">
        <v>0</v>
      </c>
      <c r="DJ333">
        <v>0</v>
      </c>
      <c r="DK333">
        <v>0</v>
      </c>
      <c r="DL333">
        <v>0</v>
      </c>
      <c r="DM333">
        <v>0</v>
      </c>
      <c r="DN333">
        <v>0</v>
      </c>
      <c r="DO333">
        <v>0</v>
      </c>
    </row>
    <row r="334" spans="1:119">
      <c r="A334" t="s">
        <v>334</v>
      </c>
      <c r="B334">
        <v>0</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39944721786.659203</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3994472178.6659198</v>
      </c>
      <c r="BN334">
        <v>0</v>
      </c>
      <c r="BO334">
        <v>0</v>
      </c>
      <c r="BP334">
        <v>0</v>
      </c>
      <c r="BQ334">
        <v>0</v>
      </c>
      <c r="BR334">
        <v>0</v>
      </c>
      <c r="BS334">
        <v>0</v>
      </c>
      <c r="BT334">
        <v>0</v>
      </c>
      <c r="BU334">
        <v>0</v>
      </c>
      <c r="BV334">
        <v>0</v>
      </c>
      <c r="BW334">
        <v>0</v>
      </c>
      <c r="BX334">
        <v>0</v>
      </c>
      <c r="BY334">
        <v>0</v>
      </c>
      <c r="BZ334">
        <v>35950249607.993301</v>
      </c>
      <c r="CA334">
        <v>0</v>
      </c>
      <c r="CB334">
        <v>0</v>
      </c>
      <c r="CC334">
        <v>0</v>
      </c>
      <c r="CD334">
        <v>0</v>
      </c>
      <c r="CE334">
        <v>0</v>
      </c>
      <c r="CF334">
        <v>0</v>
      </c>
      <c r="CG334">
        <v>0</v>
      </c>
      <c r="CH334">
        <v>0</v>
      </c>
      <c r="CI334">
        <v>0</v>
      </c>
      <c r="CJ334">
        <v>0</v>
      </c>
      <c r="CK334">
        <v>0</v>
      </c>
      <c r="CL334">
        <v>0</v>
      </c>
      <c r="CM334">
        <v>0</v>
      </c>
      <c r="CN334">
        <v>0</v>
      </c>
      <c r="CO334">
        <v>0</v>
      </c>
      <c r="CP334">
        <v>0</v>
      </c>
      <c r="CQ334">
        <v>0</v>
      </c>
      <c r="CR334">
        <v>0</v>
      </c>
      <c r="CS334">
        <v>0</v>
      </c>
      <c r="CT334">
        <v>0</v>
      </c>
      <c r="CU334">
        <v>0</v>
      </c>
      <c r="CV334">
        <v>0</v>
      </c>
      <c r="CW334">
        <v>0</v>
      </c>
      <c r="CX334">
        <v>0</v>
      </c>
      <c r="CY334">
        <v>0</v>
      </c>
      <c r="CZ334">
        <v>0</v>
      </c>
      <c r="DA334">
        <v>0</v>
      </c>
      <c r="DB334">
        <v>0</v>
      </c>
      <c r="DC334">
        <v>0</v>
      </c>
      <c r="DD334">
        <v>0</v>
      </c>
      <c r="DE334">
        <v>0</v>
      </c>
      <c r="DF334">
        <v>0</v>
      </c>
      <c r="DG334">
        <v>0</v>
      </c>
      <c r="DH334">
        <v>0</v>
      </c>
      <c r="DI334">
        <v>0</v>
      </c>
      <c r="DJ334">
        <v>0</v>
      </c>
      <c r="DK334">
        <v>0</v>
      </c>
      <c r="DL334">
        <v>0</v>
      </c>
      <c r="DM334">
        <v>0</v>
      </c>
      <c r="DN334">
        <v>0</v>
      </c>
      <c r="DO334">
        <v>0</v>
      </c>
    </row>
    <row r="335" spans="1:119">
      <c r="A335" t="s">
        <v>335</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22005401233.337399</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330081018.50006098</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v>0</v>
      </c>
      <c r="DC335">
        <v>21675320214.837299</v>
      </c>
      <c r="DD335">
        <v>0</v>
      </c>
      <c r="DE335">
        <v>0</v>
      </c>
      <c r="DF335">
        <v>0</v>
      </c>
      <c r="DG335">
        <v>0</v>
      </c>
      <c r="DH335">
        <v>0</v>
      </c>
      <c r="DI335">
        <v>0</v>
      </c>
      <c r="DJ335">
        <v>0</v>
      </c>
      <c r="DK335">
        <v>0</v>
      </c>
      <c r="DL335">
        <v>0</v>
      </c>
      <c r="DM335">
        <v>0</v>
      </c>
      <c r="DN335">
        <v>0</v>
      </c>
      <c r="DO335">
        <v>0</v>
      </c>
    </row>
    <row r="336" spans="1:119">
      <c r="A336" t="s">
        <v>336</v>
      </c>
      <c r="B336">
        <v>0</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0</v>
      </c>
      <c r="DB336">
        <v>0</v>
      </c>
      <c r="DC336">
        <v>0</v>
      </c>
      <c r="DD336">
        <v>0</v>
      </c>
      <c r="DE336">
        <v>0</v>
      </c>
      <c r="DF336">
        <v>0</v>
      </c>
      <c r="DG336">
        <v>0</v>
      </c>
      <c r="DH336">
        <v>0</v>
      </c>
      <c r="DI336">
        <v>0</v>
      </c>
      <c r="DJ336">
        <v>0</v>
      </c>
      <c r="DK336">
        <v>0</v>
      </c>
      <c r="DL336">
        <v>0</v>
      </c>
      <c r="DM336">
        <v>0</v>
      </c>
      <c r="DN336">
        <v>0</v>
      </c>
      <c r="DO336">
        <v>0</v>
      </c>
    </row>
    <row r="337" spans="1:119">
      <c r="A337" t="s">
        <v>337</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v>0</v>
      </c>
      <c r="DC337">
        <v>0</v>
      </c>
      <c r="DD337">
        <v>0</v>
      </c>
      <c r="DE337">
        <v>0</v>
      </c>
      <c r="DF337">
        <v>0</v>
      </c>
      <c r="DG337">
        <v>0</v>
      </c>
      <c r="DH337">
        <v>0</v>
      </c>
      <c r="DI337">
        <v>0</v>
      </c>
      <c r="DJ337">
        <v>0</v>
      </c>
      <c r="DK337">
        <v>0</v>
      </c>
      <c r="DL337">
        <v>0</v>
      </c>
      <c r="DM337">
        <v>0</v>
      </c>
      <c r="DN337">
        <v>0</v>
      </c>
      <c r="DO337">
        <v>0</v>
      </c>
    </row>
    <row r="338" spans="1:119">
      <c r="A338" t="s">
        <v>338</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0</v>
      </c>
      <c r="CV338">
        <v>0</v>
      </c>
      <c r="CW338">
        <v>0</v>
      </c>
      <c r="CX338">
        <v>0</v>
      </c>
      <c r="CY338">
        <v>0</v>
      </c>
      <c r="CZ338">
        <v>0</v>
      </c>
      <c r="DA338">
        <v>0</v>
      </c>
      <c r="DB338">
        <v>0</v>
      </c>
      <c r="DC338">
        <v>0</v>
      </c>
      <c r="DD338">
        <v>0</v>
      </c>
      <c r="DE338">
        <v>0</v>
      </c>
      <c r="DF338">
        <v>0</v>
      </c>
      <c r="DG338">
        <v>0</v>
      </c>
      <c r="DH338">
        <v>0</v>
      </c>
      <c r="DI338">
        <v>0</v>
      </c>
      <c r="DJ338">
        <v>0</v>
      </c>
      <c r="DK338">
        <v>0</v>
      </c>
      <c r="DL338">
        <v>0</v>
      </c>
      <c r="DM338">
        <v>0</v>
      </c>
      <c r="DN338">
        <v>0</v>
      </c>
      <c r="DO338">
        <v>0</v>
      </c>
    </row>
    <row r="339" spans="1:119">
      <c r="A339" t="s">
        <v>339</v>
      </c>
      <c r="B339">
        <v>0</v>
      </c>
      <c r="C339">
        <v>0</v>
      </c>
      <c r="D339">
        <v>0</v>
      </c>
      <c r="E339">
        <v>0</v>
      </c>
      <c r="F339">
        <v>0</v>
      </c>
      <c r="G339">
        <v>0</v>
      </c>
      <c r="H339">
        <v>0</v>
      </c>
      <c r="I339">
        <v>0</v>
      </c>
      <c r="J339">
        <v>0</v>
      </c>
      <c r="K339">
        <v>0</v>
      </c>
      <c r="L339">
        <v>0</v>
      </c>
      <c r="M339">
        <v>0</v>
      </c>
      <c r="N339">
        <v>0</v>
      </c>
      <c r="O339">
        <v>0</v>
      </c>
      <c r="P339">
        <v>0</v>
      </c>
      <c r="Q339">
        <v>0</v>
      </c>
      <c r="R339">
        <v>0</v>
      </c>
      <c r="S339">
        <v>44289355752.445</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BX339">
        <v>0</v>
      </c>
      <c r="BY339">
        <v>44289355752.445</v>
      </c>
      <c r="BZ339">
        <v>0</v>
      </c>
      <c r="CA339">
        <v>0</v>
      </c>
      <c r="CB339">
        <v>0</v>
      </c>
      <c r="CC339">
        <v>0</v>
      </c>
      <c r="CD339">
        <v>0</v>
      </c>
      <c r="CE339">
        <v>0</v>
      </c>
      <c r="CF339">
        <v>0</v>
      </c>
      <c r="CG339">
        <v>0</v>
      </c>
      <c r="CH339">
        <v>0</v>
      </c>
      <c r="CI339">
        <v>0</v>
      </c>
      <c r="CJ339">
        <v>0</v>
      </c>
      <c r="CK339">
        <v>0</v>
      </c>
      <c r="CL339">
        <v>0</v>
      </c>
      <c r="CM339">
        <v>0</v>
      </c>
      <c r="CN339">
        <v>0</v>
      </c>
      <c r="CO339">
        <v>0</v>
      </c>
      <c r="CP339">
        <v>0</v>
      </c>
      <c r="CQ339">
        <v>0</v>
      </c>
      <c r="CR339">
        <v>0</v>
      </c>
      <c r="CS339">
        <v>0</v>
      </c>
      <c r="CT339">
        <v>0</v>
      </c>
      <c r="CU339">
        <v>0</v>
      </c>
      <c r="CV339">
        <v>0</v>
      </c>
      <c r="CW339">
        <v>0</v>
      </c>
      <c r="CX339">
        <v>0</v>
      </c>
      <c r="CY339">
        <v>0</v>
      </c>
      <c r="CZ339">
        <v>0</v>
      </c>
      <c r="DA339">
        <v>0</v>
      </c>
      <c r="DB339">
        <v>0</v>
      </c>
      <c r="DC339">
        <v>0</v>
      </c>
      <c r="DD339">
        <v>0</v>
      </c>
      <c r="DE339">
        <v>0</v>
      </c>
      <c r="DF339">
        <v>0</v>
      </c>
      <c r="DG339">
        <v>0</v>
      </c>
      <c r="DH339">
        <v>0</v>
      </c>
      <c r="DI339">
        <v>0</v>
      </c>
      <c r="DJ339">
        <v>0</v>
      </c>
      <c r="DK339">
        <v>0</v>
      </c>
      <c r="DL339">
        <v>0</v>
      </c>
      <c r="DM339">
        <v>0</v>
      </c>
      <c r="DN339">
        <v>0</v>
      </c>
      <c r="DO339">
        <v>0</v>
      </c>
    </row>
    <row r="340" spans="1:119">
      <c r="A340" t="s">
        <v>340</v>
      </c>
      <c r="B340">
        <v>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v>0</v>
      </c>
      <c r="DC340">
        <v>0</v>
      </c>
      <c r="DD340">
        <v>0</v>
      </c>
      <c r="DE340">
        <v>0</v>
      </c>
      <c r="DF340">
        <v>0</v>
      </c>
      <c r="DG340">
        <v>0</v>
      </c>
      <c r="DH340">
        <v>0</v>
      </c>
      <c r="DI340">
        <v>0</v>
      </c>
      <c r="DJ340">
        <v>0</v>
      </c>
      <c r="DK340">
        <v>0</v>
      </c>
      <c r="DL340">
        <v>0</v>
      </c>
      <c r="DM340">
        <v>0</v>
      </c>
      <c r="DN340">
        <v>0</v>
      </c>
      <c r="DO340">
        <v>0</v>
      </c>
    </row>
    <row r="341" spans="1:119">
      <c r="A341" t="s">
        <v>341</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row>
    <row r="342" spans="1:119">
      <c r="A342" t="s">
        <v>342</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1491179089055.24</v>
      </c>
      <c r="AX342">
        <v>0</v>
      </c>
      <c r="AY342">
        <v>0</v>
      </c>
      <c r="AZ342">
        <v>0</v>
      </c>
      <c r="BA342">
        <v>0</v>
      </c>
      <c r="BB342">
        <v>0</v>
      </c>
      <c r="BC342">
        <v>0</v>
      </c>
      <c r="BD342">
        <v>0</v>
      </c>
      <c r="BE342">
        <v>0</v>
      </c>
      <c r="BF342">
        <v>0</v>
      </c>
      <c r="BG342">
        <v>0</v>
      </c>
      <c r="BH342">
        <v>0</v>
      </c>
      <c r="BI342">
        <v>0</v>
      </c>
      <c r="BJ342">
        <v>0</v>
      </c>
      <c r="BK342">
        <v>0</v>
      </c>
      <c r="BL342">
        <v>0</v>
      </c>
      <c r="BM342">
        <v>20851652295.1049</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v>0</v>
      </c>
      <c r="DC342">
        <v>1470327436760.1299</v>
      </c>
      <c r="DD342">
        <v>0</v>
      </c>
      <c r="DE342">
        <v>0</v>
      </c>
      <c r="DF342">
        <v>0</v>
      </c>
      <c r="DG342">
        <v>0</v>
      </c>
      <c r="DH342">
        <v>0</v>
      </c>
      <c r="DI342">
        <v>0</v>
      </c>
      <c r="DJ342">
        <v>0</v>
      </c>
      <c r="DK342">
        <v>0</v>
      </c>
      <c r="DL342">
        <v>0</v>
      </c>
      <c r="DM342">
        <v>0</v>
      </c>
      <c r="DN342">
        <v>0</v>
      </c>
      <c r="DO342">
        <v>0</v>
      </c>
    </row>
    <row r="343" spans="1:119">
      <c r="A343" t="s">
        <v>343</v>
      </c>
      <c r="B343">
        <v>0</v>
      </c>
      <c r="C343">
        <v>0</v>
      </c>
      <c r="D343">
        <v>0</v>
      </c>
      <c r="E343">
        <v>0</v>
      </c>
      <c r="F343">
        <v>0</v>
      </c>
      <c r="G343">
        <v>46131074055.069397</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46131074055.069397</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DN343">
        <v>0</v>
      </c>
      <c r="DO343">
        <v>0</v>
      </c>
    </row>
    <row r="344" spans="1:119">
      <c r="A344" t="s">
        <v>344</v>
      </c>
      <c r="B344">
        <v>0</v>
      </c>
      <c r="C344">
        <v>0</v>
      </c>
      <c r="D344">
        <v>0</v>
      </c>
      <c r="E344">
        <v>0</v>
      </c>
      <c r="F344">
        <v>0</v>
      </c>
      <c r="G344">
        <v>5447269302.5853796</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5447269302.5853796</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c r="CU344">
        <v>0</v>
      </c>
      <c r="CV344">
        <v>0</v>
      </c>
      <c r="CW344">
        <v>0</v>
      </c>
      <c r="CX344">
        <v>0</v>
      </c>
      <c r="CY344">
        <v>0</v>
      </c>
      <c r="CZ344">
        <v>0</v>
      </c>
      <c r="DA344">
        <v>0</v>
      </c>
      <c r="DB344">
        <v>0</v>
      </c>
      <c r="DC344">
        <v>0</v>
      </c>
      <c r="DD344">
        <v>0</v>
      </c>
      <c r="DE344">
        <v>0</v>
      </c>
      <c r="DF344">
        <v>0</v>
      </c>
      <c r="DG344">
        <v>0</v>
      </c>
      <c r="DH344">
        <v>0</v>
      </c>
      <c r="DI344">
        <v>0</v>
      </c>
      <c r="DJ344">
        <v>0</v>
      </c>
      <c r="DK344">
        <v>0</v>
      </c>
      <c r="DL344">
        <v>0</v>
      </c>
      <c r="DM344">
        <v>0</v>
      </c>
      <c r="DN344">
        <v>0</v>
      </c>
      <c r="DO344">
        <v>0</v>
      </c>
    </row>
    <row r="345" spans="1:119">
      <c r="A345" t="s">
        <v>345</v>
      </c>
      <c r="B345">
        <v>0</v>
      </c>
      <c r="C345">
        <v>0</v>
      </c>
      <c r="D345">
        <v>0</v>
      </c>
      <c r="E345">
        <v>0</v>
      </c>
      <c r="F345">
        <v>0</v>
      </c>
      <c r="G345">
        <v>42709848940.2062</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42709848940.2062</v>
      </c>
      <c r="CG345">
        <v>0</v>
      </c>
      <c r="CH345">
        <v>0</v>
      </c>
      <c r="CI345">
        <v>0</v>
      </c>
      <c r="CJ345">
        <v>0</v>
      </c>
      <c r="CK345">
        <v>0</v>
      </c>
      <c r="CL345">
        <v>0</v>
      </c>
      <c r="CM345">
        <v>0</v>
      </c>
      <c r="CN345">
        <v>0</v>
      </c>
      <c r="CO345">
        <v>0</v>
      </c>
      <c r="CP345">
        <v>0</v>
      </c>
      <c r="CQ345">
        <v>0</v>
      </c>
      <c r="CR345">
        <v>0</v>
      </c>
      <c r="CS345">
        <v>0</v>
      </c>
      <c r="CT345">
        <v>0</v>
      </c>
      <c r="CU345">
        <v>0</v>
      </c>
      <c r="CV345">
        <v>0</v>
      </c>
      <c r="CW345">
        <v>0</v>
      </c>
      <c r="CX345">
        <v>0</v>
      </c>
      <c r="CY345">
        <v>0</v>
      </c>
      <c r="CZ345">
        <v>0</v>
      </c>
      <c r="DA345">
        <v>0</v>
      </c>
      <c r="DB345">
        <v>0</v>
      </c>
      <c r="DC345">
        <v>0</v>
      </c>
      <c r="DD345">
        <v>0</v>
      </c>
      <c r="DE345">
        <v>0</v>
      </c>
      <c r="DF345">
        <v>0</v>
      </c>
      <c r="DG345">
        <v>0</v>
      </c>
      <c r="DH345">
        <v>0</v>
      </c>
      <c r="DI345">
        <v>0</v>
      </c>
      <c r="DJ345">
        <v>0</v>
      </c>
      <c r="DK345">
        <v>0</v>
      </c>
      <c r="DL345">
        <v>0</v>
      </c>
      <c r="DM345">
        <v>0</v>
      </c>
      <c r="DN345">
        <v>0</v>
      </c>
      <c r="DO345">
        <v>0</v>
      </c>
    </row>
    <row r="346" spans="1:119">
      <c r="A346" t="s">
        <v>346</v>
      </c>
      <c r="B346">
        <v>0</v>
      </c>
      <c r="C346">
        <v>0</v>
      </c>
      <c r="D346">
        <v>0</v>
      </c>
      <c r="E346">
        <v>0</v>
      </c>
      <c r="F346">
        <v>0</v>
      </c>
      <c r="G346">
        <v>351829009.54031003</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0</v>
      </c>
      <c r="BY346">
        <v>0</v>
      </c>
      <c r="BZ346">
        <v>0</v>
      </c>
      <c r="CA346">
        <v>0</v>
      </c>
      <c r="CB346">
        <v>351829009.54031003</v>
      </c>
      <c r="CC346">
        <v>0</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0</v>
      </c>
      <c r="CZ346">
        <v>0</v>
      </c>
      <c r="DA346">
        <v>0</v>
      </c>
      <c r="DB346">
        <v>0</v>
      </c>
      <c r="DC346">
        <v>0</v>
      </c>
      <c r="DD346">
        <v>0</v>
      </c>
      <c r="DE346">
        <v>0</v>
      </c>
      <c r="DF346">
        <v>0</v>
      </c>
      <c r="DG346">
        <v>0</v>
      </c>
      <c r="DH346">
        <v>0</v>
      </c>
      <c r="DI346">
        <v>0</v>
      </c>
      <c r="DJ346">
        <v>0</v>
      </c>
      <c r="DK346">
        <v>0</v>
      </c>
      <c r="DL346">
        <v>0</v>
      </c>
      <c r="DM346">
        <v>0</v>
      </c>
      <c r="DN346">
        <v>0</v>
      </c>
      <c r="DO346">
        <v>0</v>
      </c>
    </row>
    <row r="347" spans="1:119">
      <c r="A347" t="s">
        <v>347</v>
      </c>
      <c r="B347">
        <v>0</v>
      </c>
      <c r="C347">
        <v>0</v>
      </c>
      <c r="D347">
        <v>0</v>
      </c>
      <c r="E347">
        <v>0</v>
      </c>
      <c r="F347">
        <v>0</v>
      </c>
      <c r="G347">
        <v>12127327627.4842</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12127327627.4842</v>
      </c>
      <c r="BW347">
        <v>0</v>
      </c>
      <c r="BX347">
        <v>0</v>
      </c>
      <c r="BY347">
        <v>0</v>
      </c>
      <c r="BZ347">
        <v>0</v>
      </c>
      <c r="CA347">
        <v>0</v>
      </c>
      <c r="CB347">
        <v>0</v>
      </c>
      <c r="CC347">
        <v>0</v>
      </c>
      <c r="CD347">
        <v>0</v>
      </c>
      <c r="CE347">
        <v>0</v>
      </c>
      <c r="CF347">
        <v>0</v>
      </c>
      <c r="CG347">
        <v>0</v>
      </c>
      <c r="CH347">
        <v>0</v>
      </c>
      <c r="CI347">
        <v>0</v>
      </c>
      <c r="CJ347">
        <v>0</v>
      </c>
      <c r="CK347">
        <v>0</v>
      </c>
      <c r="CL347">
        <v>0</v>
      </c>
      <c r="CM347">
        <v>0</v>
      </c>
      <c r="CN347">
        <v>0</v>
      </c>
      <c r="CO347">
        <v>0</v>
      </c>
      <c r="CP347">
        <v>0</v>
      </c>
      <c r="CQ347">
        <v>0</v>
      </c>
      <c r="CR347">
        <v>0</v>
      </c>
      <c r="CS347">
        <v>0</v>
      </c>
      <c r="CT347">
        <v>0</v>
      </c>
      <c r="CU347">
        <v>0</v>
      </c>
      <c r="CV347">
        <v>0</v>
      </c>
      <c r="CW347">
        <v>0</v>
      </c>
      <c r="CX347">
        <v>0</v>
      </c>
      <c r="CY347">
        <v>0</v>
      </c>
      <c r="CZ347">
        <v>0</v>
      </c>
      <c r="DA347">
        <v>0</v>
      </c>
      <c r="DB347">
        <v>0</v>
      </c>
      <c r="DC347">
        <v>0</v>
      </c>
      <c r="DD347">
        <v>0</v>
      </c>
      <c r="DE347">
        <v>0</v>
      </c>
      <c r="DF347">
        <v>0</v>
      </c>
      <c r="DG347">
        <v>0</v>
      </c>
      <c r="DH347">
        <v>0</v>
      </c>
      <c r="DI347">
        <v>0</v>
      </c>
      <c r="DJ347">
        <v>0</v>
      </c>
      <c r="DK347">
        <v>0</v>
      </c>
      <c r="DL347">
        <v>0</v>
      </c>
      <c r="DM347">
        <v>0</v>
      </c>
      <c r="DN347">
        <v>0</v>
      </c>
      <c r="DO347">
        <v>0</v>
      </c>
    </row>
    <row r="348" spans="1:119">
      <c r="A348" t="s">
        <v>348</v>
      </c>
      <c r="B348">
        <v>0</v>
      </c>
      <c r="C348">
        <v>0</v>
      </c>
      <c r="D348">
        <v>0</v>
      </c>
      <c r="E348">
        <v>0</v>
      </c>
      <c r="F348">
        <v>0</v>
      </c>
      <c r="G348">
        <v>5563922256</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5563922256</v>
      </c>
      <c r="CF348">
        <v>0</v>
      </c>
      <c r="CG348">
        <v>0</v>
      </c>
      <c r="CH348">
        <v>0</v>
      </c>
      <c r="CI348">
        <v>0</v>
      </c>
      <c r="CJ348">
        <v>0</v>
      </c>
      <c r="CK348">
        <v>0</v>
      </c>
      <c r="CL348">
        <v>0</v>
      </c>
      <c r="CM348">
        <v>0</v>
      </c>
      <c r="CN348">
        <v>0</v>
      </c>
      <c r="CO348">
        <v>0</v>
      </c>
      <c r="CP348">
        <v>0</v>
      </c>
      <c r="CQ348">
        <v>0</v>
      </c>
      <c r="CR348">
        <v>0</v>
      </c>
      <c r="CS348">
        <v>0</v>
      </c>
      <c r="CT348">
        <v>0</v>
      </c>
      <c r="CU348">
        <v>0</v>
      </c>
      <c r="CV348">
        <v>0</v>
      </c>
      <c r="CW348">
        <v>0</v>
      </c>
      <c r="CX348">
        <v>0</v>
      </c>
      <c r="CY348">
        <v>0</v>
      </c>
      <c r="CZ348">
        <v>0</v>
      </c>
      <c r="DA348">
        <v>0</v>
      </c>
      <c r="DB348">
        <v>0</v>
      </c>
      <c r="DC348">
        <v>0</v>
      </c>
      <c r="DD348">
        <v>0</v>
      </c>
      <c r="DE348">
        <v>0</v>
      </c>
      <c r="DF348">
        <v>0</v>
      </c>
      <c r="DG348">
        <v>0</v>
      </c>
      <c r="DH348">
        <v>0</v>
      </c>
      <c r="DI348">
        <v>0</v>
      </c>
      <c r="DJ348">
        <v>0</v>
      </c>
      <c r="DK348">
        <v>0</v>
      </c>
      <c r="DL348">
        <v>0</v>
      </c>
      <c r="DM348">
        <v>0</v>
      </c>
      <c r="DN348">
        <v>0</v>
      </c>
      <c r="DO348">
        <v>0</v>
      </c>
    </row>
    <row r="349" spans="1:119">
      <c r="A349" t="s">
        <v>349</v>
      </c>
      <c r="B349">
        <v>0</v>
      </c>
      <c r="C349">
        <v>0</v>
      </c>
      <c r="D349">
        <v>0</v>
      </c>
      <c r="E349">
        <v>0</v>
      </c>
      <c r="F349">
        <v>0</v>
      </c>
      <c r="G349">
        <v>112985969929.411</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112985969929.411</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0</v>
      </c>
      <c r="DD349">
        <v>0</v>
      </c>
      <c r="DE349">
        <v>0</v>
      </c>
      <c r="DF349">
        <v>0</v>
      </c>
      <c r="DG349">
        <v>0</v>
      </c>
      <c r="DH349">
        <v>0</v>
      </c>
      <c r="DI349">
        <v>0</v>
      </c>
      <c r="DJ349">
        <v>0</v>
      </c>
      <c r="DK349">
        <v>0</v>
      </c>
      <c r="DL349">
        <v>0</v>
      </c>
      <c r="DM349">
        <v>0</v>
      </c>
      <c r="DN349">
        <v>0</v>
      </c>
      <c r="DO349">
        <v>0</v>
      </c>
    </row>
    <row r="350" spans="1:119">
      <c r="A350" t="s">
        <v>350</v>
      </c>
      <c r="B350">
        <v>0</v>
      </c>
      <c r="C350">
        <v>0</v>
      </c>
      <c r="D350">
        <v>0</v>
      </c>
      <c r="E350">
        <v>0</v>
      </c>
      <c r="F350">
        <v>0</v>
      </c>
      <c r="G350">
        <v>1207012572</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1207012572</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row>
    <row r="351" spans="1:119">
      <c r="A351" t="s">
        <v>351</v>
      </c>
      <c r="B351">
        <v>0</v>
      </c>
      <c r="C351">
        <v>0</v>
      </c>
      <c r="D351">
        <v>0</v>
      </c>
      <c r="E351">
        <v>0</v>
      </c>
      <c r="F351">
        <v>0</v>
      </c>
      <c r="G351">
        <v>5629994202.0402203</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5629994202.0402203</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row>
    <row r="352" spans="1:119">
      <c r="A352" t="s">
        <v>352</v>
      </c>
      <c r="B352">
        <v>0</v>
      </c>
      <c r="C352">
        <v>0</v>
      </c>
      <c r="D352">
        <v>0</v>
      </c>
      <c r="E352">
        <v>0</v>
      </c>
      <c r="F352">
        <v>0</v>
      </c>
      <c r="G352">
        <v>272526502.04081601</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272526502.04081601</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row>
    <row r="353" spans="1:119">
      <c r="A353" t="s">
        <v>353</v>
      </c>
      <c r="B353">
        <v>0</v>
      </c>
      <c r="C353">
        <v>0</v>
      </c>
      <c r="D353">
        <v>0</v>
      </c>
      <c r="E353">
        <v>0</v>
      </c>
      <c r="F353">
        <v>0</v>
      </c>
      <c r="G353">
        <v>0</v>
      </c>
      <c r="H353">
        <v>63201345673.855499</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BL353">
        <v>0</v>
      </c>
      <c r="BM353">
        <v>63201345673.855499</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c r="CN353">
        <v>0</v>
      </c>
      <c r="CO353">
        <v>0</v>
      </c>
      <c r="CP353">
        <v>0</v>
      </c>
      <c r="CQ353">
        <v>0</v>
      </c>
      <c r="CR353">
        <v>0</v>
      </c>
      <c r="CS353">
        <v>0</v>
      </c>
      <c r="CT353">
        <v>0</v>
      </c>
      <c r="CU353">
        <v>0</v>
      </c>
      <c r="CV353">
        <v>0</v>
      </c>
      <c r="CW353">
        <v>0</v>
      </c>
      <c r="CX353">
        <v>0</v>
      </c>
      <c r="CY353">
        <v>0</v>
      </c>
      <c r="CZ353">
        <v>0</v>
      </c>
      <c r="DA353">
        <v>0</v>
      </c>
      <c r="DB353">
        <v>0</v>
      </c>
      <c r="DC353">
        <v>0</v>
      </c>
      <c r="DD353">
        <v>0</v>
      </c>
      <c r="DE353">
        <v>0</v>
      </c>
      <c r="DF353">
        <v>0</v>
      </c>
      <c r="DG353">
        <v>0</v>
      </c>
      <c r="DH353">
        <v>0</v>
      </c>
      <c r="DI353">
        <v>0</v>
      </c>
      <c r="DJ353">
        <v>0</v>
      </c>
      <c r="DK353">
        <v>0</v>
      </c>
      <c r="DL353">
        <v>0</v>
      </c>
      <c r="DM353">
        <v>0</v>
      </c>
      <c r="DN353">
        <v>0</v>
      </c>
      <c r="DO353">
        <v>0</v>
      </c>
    </row>
    <row r="354" spans="1:119">
      <c r="A354" t="s">
        <v>354</v>
      </c>
      <c r="B354">
        <v>0</v>
      </c>
      <c r="C354">
        <v>0</v>
      </c>
      <c r="D354">
        <v>0</v>
      </c>
      <c r="E354">
        <v>0</v>
      </c>
      <c r="F354">
        <v>0</v>
      </c>
      <c r="G354">
        <v>0</v>
      </c>
      <c r="H354">
        <v>63201345673.855499</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BL354">
        <v>0</v>
      </c>
      <c r="BM354">
        <v>0</v>
      </c>
      <c r="BN354">
        <v>63201345673.855499</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v>0</v>
      </c>
      <c r="CK354">
        <v>0</v>
      </c>
      <c r="CL354">
        <v>0</v>
      </c>
      <c r="CM354">
        <v>0</v>
      </c>
      <c r="CN354">
        <v>0</v>
      </c>
      <c r="CO354">
        <v>0</v>
      </c>
      <c r="CP354">
        <v>0</v>
      </c>
      <c r="CQ354">
        <v>0</v>
      </c>
      <c r="CR354">
        <v>0</v>
      </c>
      <c r="CS354">
        <v>0</v>
      </c>
      <c r="CT354">
        <v>0</v>
      </c>
      <c r="CU354">
        <v>0</v>
      </c>
      <c r="CV354">
        <v>0</v>
      </c>
      <c r="CW354">
        <v>0</v>
      </c>
      <c r="CX354">
        <v>0</v>
      </c>
      <c r="CY354">
        <v>0</v>
      </c>
      <c r="CZ354">
        <v>0</v>
      </c>
      <c r="DA354">
        <v>0</v>
      </c>
      <c r="DB354">
        <v>0</v>
      </c>
      <c r="DC354">
        <v>0</v>
      </c>
      <c r="DD354">
        <v>0</v>
      </c>
      <c r="DE354">
        <v>0</v>
      </c>
      <c r="DF354">
        <v>0</v>
      </c>
      <c r="DG354">
        <v>0</v>
      </c>
      <c r="DH354">
        <v>0</v>
      </c>
      <c r="DI354">
        <v>0</v>
      </c>
      <c r="DJ354">
        <v>0</v>
      </c>
      <c r="DK354">
        <v>0</v>
      </c>
      <c r="DL354">
        <v>0</v>
      </c>
      <c r="DM354">
        <v>0</v>
      </c>
      <c r="DN354">
        <v>0</v>
      </c>
      <c r="DO354">
        <v>0</v>
      </c>
    </row>
    <row r="355" spans="1:119">
      <c r="A355" t="s">
        <v>355</v>
      </c>
      <c r="B355">
        <v>0</v>
      </c>
      <c r="C355">
        <v>0</v>
      </c>
      <c r="D355">
        <v>0</v>
      </c>
      <c r="E355">
        <v>0</v>
      </c>
      <c r="F355">
        <v>0</v>
      </c>
      <c r="G355">
        <v>0</v>
      </c>
      <c r="H355">
        <v>0</v>
      </c>
      <c r="I355">
        <v>0</v>
      </c>
      <c r="J355">
        <v>0</v>
      </c>
      <c r="K355">
        <v>0</v>
      </c>
      <c r="L355">
        <v>0</v>
      </c>
      <c r="M355">
        <v>0</v>
      </c>
      <c r="N355">
        <v>6152126299.4374504</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6152126299.4374504</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row>
    <row r="356" spans="1:119">
      <c r="A356" t="s">
        <v>356</v>
      </c>
      <c r="B356">
        <v>0</v>
      </c>
      <c r="C356">
        <v>0</v>
      </c>
      <c r="D356">
        <v>0</v>
      </c>
      <c r="E356">
        <v>0</v>
      </c>
      <c r="F356">
        <v>0</v>
      </c>
      <c r="G356">
        <v>0</v>
      </c>
      <c r="H356">
        <v>0</v>
      </c>
      <c r="I356">
        <v>0</v>
      </c>
      <c r="J356">
        <v>0</v>
      </c>
      <c r="K356">
        <v>0</v>
      </c>
      <c r="L356">
        <v>0</v>
      </c>
      <c r="M356">
        <v>0</v>
      </c>
      <c r="N356">
        <v>8202835065.9166498</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8202835065.9166498</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0</v>
      </c>
      <c r="DO356">
        <v>0</v>
      </c>
    </row>
    <row r="357" spans="1:119">
      <c r="A357" t="s">
        <v>357</v>
      </c>
      <c r="B357">
        <v>0</v>
      </c>
      <c r="C357">
        <v>0</v>
      </c>
      <c r="D357">
        <v>0</v>
      </c>
      <c r="E357">
        <v>0</v>
      </c>
      <c r="F357">
        <v>0</v>
      </c>
      <c r="G357">
        <v>0</v>
      </c>
      <c r="H357">
        <v>0</v>
      </c>
      <c r="I357">
        <v>0</v>
      </c>
      <c r="J357">
        <v>0</v>
      </c>
      <c r="K357">
        <v>0</v>
      </c>
      <c r="L357">
        <v>0</v>
      </c>
      <c r="M357">
        <v>0</v>
      </c>
      <c r="N357">
        <v>5126771916.1978798</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5126771916.1978798</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0</v>
      </c>
      <c r="DO357">
        <v>0</v>
      </c>
    </row>
    <row r="358" spans="1:119">
      <c r="A358" t="s">
        <v>358</v>
      </c>
      <c r="B358">
        <v>0</v>
      </c>
      <c r="C358">
        <v>0</v>
      </c>
      <c r="D358">
        <v>0</v>
      </c>
      <c r="E358">
        <v>0</v>
      </c>
      <c r="F358">
        <v>0</v>
      </c>
      <c r="G358">
        <v>0</v>
      </c>
      <c r="H358">
        <v>0</v>
      </c>
      <c r="I358">
        <v>0</v>
      </c>
      <c r="J358">
        <v>0</v>
      </c>
      <c r="K358">
        <v>0</v>
      </c>
      <c r="L358">
        <v>0</v>
      </c>
      <c r="M358">
        <v>0</v>
      </c>
      <c r="N358">
        <v>18456378898.312401</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18456378898.312401</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v>0</v>
      </c>
      <c r="CJ358">
        <v>0</v>
      </c>
      <c r="CK358">
        <v>0</v>
      </c>
      <c r="CL358">
        <v>0</v>
      </c>
      <c r="CM358">
        <v>0</v>
      </c>
      <c r="CN358">
        <v>0</v>
      </c>
      <c r="CO358">
        <v>0</v>
      </c>
      <c r="CP358">
        <v>0</v>
      </c>
      <c r="CQ358">
        <v>0</v>
      </c>
      <c r="CR358">
        <v>0</v>
      </c>
      <c r="CS358">
        <v>0</v>
      </c>
      <c r="CT358">
        <v>0</v>
      </c>
      <c r="CU358">
        <v>0</v>
      </c>
      <c r="CV358">
        <v>0</v>
      </c>
      <c r="CW358">
        <v>0</v>
      </c>
      <c r="CX358">
        <v>0</v>
      </c>
      <c r="CY358">
        <v>0</v>
      </c>
      <c r="CZ358">
        <v>0</v>
      </c>
      <c r="DA358">
        <v>0</v>
      </c>
      <c r="DB358">
        <v>0</v>
      </c>
      <c r="DC358">
        <v>0</v>
      </c>
      <c r="DD358">
        <v>0</v>
      </c>
      <c r="DE358">
        <v>0</v>
      </c>
      <c r="DF358">
        <v>0</v>
      </c>
      <c r="DG358">
        <v>0</v>
      </c>
      <c r="DH358">
        <v>0</v>
      </c>
      <c r="DI358">
        <v>0</v>
      </c>
      <c r="DJ358">
        <v>0</v>
      </c>
      <c r="DK358">
        <v>0</v>
      </c>
      <c r="DL358">
        <v>0</v>
      </c>
      <c r="DM358">
        <v>0</v>
      </c>
      <c r="DN358">
        <v>0</v>
      </c>
      <c r="DO358">
        <v>0</v>
      </c>
    </row>
    <row r="359" spans="1:119">
      <c r="A359" t="s">
        <v>359</v>
      </c>
      <c r="B359">
        <v>0</v>
      </c>
      <c r="C359">
        <v>0</v>
      </c>
      <c r="D359">
        <v>0</v>
      </c>
      <c r="E359">
        <v>0</v>
      </c>
      <c r="F359">
        <v>0</v>
      </c>
      <c r="G359">
        <v>0</v>
      </c>
      <c r="H359">
        <v>0</v>
      </c>
      <c r="I359">
        <v>0</v>
      </c>
      <c r="J359">
        <v>0</v>
      </c>
      <c r="K359">
        <v>0</v>
      </c>
      <c r="L359">
        <v>0</v>
      </c>
      <c r="M359">
        <v>0</v>
      </c>
      <c r="N359">
        <v>7177480682.6770601</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7177480682.6770601</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v>0</v>
      </c>
      <c r="CJ359">
        <v>0</v>
      </c>
      <c r="CK359">
        <v>0</v>
      </c>
      <c r="CL359">
        <v>0</v>
      </c>
      <c r="CM359">
        <v>0</v>
      </c>
      <c r="CN359">
        <v>0</v>
      </c>
      <c r="CO359">
        <v>0</v>
      </c>
      <c r="CP359">
        <v>0</v>
      </c>
      <c r="CQ359">
        <v>0</v>
      </c>
      <c r="CR359">
        <v>0</v>
      </c>
      <c r="CS359">
        <v>0</v>
      </c>
      <c r="CT359">
        <v>0</v>
      </c>
      <c r="CU359">
        <v>0</v>
      </c>
      <c r="CV359">
        <v>0</v>
      </c>
      <c r="CW359">
        <v>0</v>
      </c>
      <c r="CX359">
        <v>0</v>
      </c>
      <c r="CY359">
        <v>0</v>
      </c>
      <c r="CZ359">
        <v>0</v>
      </c>
      <c r="DA359">
        <v>0</v>
      </c>
      <c r="DB359">
        <v>0</v>
      </c>
      <c r="DC359">
        <v>0</v>
      </c>
      <c r="DD359">
        <v>0</v>
      </c>
      <c r="DE359">
        <v>0</v>
      </c>
      <c r="DF359">
        <v>0</v>
      </c>
      <c r="DG359">
        <v>0</v>
      </c>
      <c r="DH359">
        <v>0</v>
      </c>
      <c r="DI359">
        <v>0</v>
      </c>
      <c r="DJ359">
        <v>0</v>
      </c>
      <c r="DK359">
        <v>0</v>
      </c>
      <c r="DL359">
        <v>0</v>
      </c>
      <c r="DM359">
        <v>0</v>
      </c>
      <c r="DN359">
        <v>0</v>
      </c>
      <c r="DO359">
        <v>0</v>
      </c>
    </row>
    <row r="360" spans="1:119">
      <c r="A360" t="s">
        <v>360</v>
      </c>
      <c r="B360">
        <v>0</v>
      </c>
      <c r="C360">
        <v>0</v>
      </c>
      <c r="D360">
        <v>0</v>
      </c>
      <c r="E360">
        <v>0</v>
      </c>
      <c r="F360">
        <v>0</v>
      </c>
      <c r="G360">
        <v>0</v>
      </c>
      <c r="H360">
        <v>0</v>
      </c>
      <c r="I360">
        <v>0</v>
      </c>
      <c r="J360">
        <v>0</v>
      </c>
      <c r="K360">
        <v>0</v>
      </c>
      <c r="L360">
        <v>0</v>
      </c>
      <c r="M360">
        <v>0</v>
      </c>
      <c r="N360">
        <v>8202835065.9166498</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8202835065.9166498</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0</v>
      </c>
      <c r="CO360">
        <v>0</v>
      </c>
      <c r="CP360">
        <v>0</v>
      </c>
      <c r="CQ360">
        <v>0</v>
      </c>
      <c r="CR360">
        <v>0</v>
      </c>
      <c r="CS360">
        <v>0</v>
      </c>
      <c r="CT360">
        <v>0</v>
      </c>
      <c r="CU360">
        <v>0</v>
      </c>
      <c r="CV360">
        <v>0</v>
      </c>
      <c r="CW360">
        <v>0</v>
      </c>
      <c r="CX360">
        <v>0</v>
      </c>
      <c r="CY360">
        <v>0</v>
      </c>
      <c r="CZ360">
        <v>0</v>
      </c>
      <c r="DA360">
        <v>0</v>
      </c>
      <c r="DB360">
        <v>0</v>
      </c>
      <c r="DC360">
        <v>0</v>
      </c>
      <c r="DD360">
        <v>0</v>
      </c>
      <c r="DE360">
        <v>0</v>
      </c>
      <c r="DF360">
        <v>0</v>
      </c>
      <c r="DG360">
        <v>0</v>
      </c>
      <c r="DH360">
        <v>0</v>
      </c>
      <c r="DI360">
        <v>0</v>
      </c>
      <c r="DJ360">
        <v>0</v>
      </c>
      <c r="DK360">
        <v>0</v>
      </c>
      <c r="DL360">
        <v>0</v>
      </c>
      <c r="DM360">
        <v>0</v>
      </c>
      <c r="DN360">
        <v>0</v>
      </c>
      <c r="DO360">
        <v>0</v>
      </c>
    </row>
    <row r="361" spans="1:119">
      <c r="A361" t="s">
        <v>361</v>
      </c>
      <c r="B361">
        <v>0</v>
      </c>
      <c r="C361">
        <v>0</v>
      </c>
      <c r="D361">
        <v>0</v>
      </c>
      <c r="E361">
        <v>0</v>
      </c>
      <c r="F361">
        <v>0</v>
      </c>
      <c r="G361">
        <v>0</v>
      </c>
      <c r="H361">
        <v>0</v>
      </c>
      <c r="I361">
        <v>0</v>
      </c>
      <c r="J361">
        <v>0</v>
      </c>
      <c r="K361">
        <v>0</v>
      </c>
      <c r="L361">
        <v>0</v>
      </c>
      <c r="M361">
        <v>0</v>
      </c>
      <c r="N361">
        <v>4101417532.9583001</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4101417532.9583001</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0</v>
      </c>
      <c r="CT361">
        <v>0</v>
      </c>
      <c r="CU361">
        <v>0</v>
      </c>
      <c r="CV361">
        <v>0</v>
      </c>
      <c r="CW361">
        <v>0</v>
      </c>
      <c r="CX361">
        <v>0</v>
      </c>
      <c r="CY361">
        <v>0</v>
      </c>
      <c r="CZ361">
        <v>0</v>
      </c>
      <c r="DA361">
        <v>0</v>
      </c>
      <c r="DB361">
        <v>0</v>
      </c>
      <c r="DC361">
        <v>0</v>
      </c>
      <c r="DD361">
        <v>0</v>
      </c>
      <c r="DE361">
        <v>0</v>
      </c>
      <c r="DF361">
        <v>0</v>
      </c>
      <c r="DG361">
        <v>0</v>
      </c>
      <c r="DH361">
        <v>0</v>
      </c>
      <c r="DI361">
        <v>0</v>
      </c>
      <c r="DJ361">
        <v>0</v>
      </c>
      <c r="DK361">
        <v>0</v>
      </c>
      <c r="DL361">
        <v>0</v>
      </c>
      <c r="DM361">
        <v>0</v>
      </c>
      <c r="DN361">
        <v>0</v>
      </c>
      <c r="DO361">
        <v>0</v>
      </c>
    </row>
    <row r="362" spans="1:119">
      <c r="A362" t="s">
        <v>362</v>
      </c>
      <c r="B362">
        <v>0</v>
      </c>
      <c r="C362">
        <v>0</v>
      </c>
      <c r="D362">
        <v>0</v>
      </c>
      <c r="E362">
        <v>0</v>
      </c>
      <c r="F362">
        <v>0</v>
      </c>
      <c r="G362">
        <v>0</v>
      </c>
      <c r="H362">
        <v>0</v>
      </c>
      <c r="I362">
        <v>0</v>
      </c>
      <c r="J362">
        <v>0</v>
      </c>
      <c r="K362">
        <v>0</v>
      </c>
      <c r="L362">
        <v>0</v>
      </c>
      <c r="M362">
        <v>0</v>
      </c>
      <c r="N362">
        <v>5126771916.1978302</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5126771916.1978302</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0</v>
      </c>
      <c r="CW362">
        <v>0</v>
      </c>
      <c r="CX362">
        <v>0</v>
      </c>
      <c r="CY362">
        <v>0</v>
      </c>
      <c r="CZ362">
        <v>0</v>
      </c>
      <c r="DA362">
        <v>0</v>
      </c>
      <c r="DB362">
        <v>0</v>
      </c>
      <c r="DC362">
        <v>0</v>
      </c>
      <c r="DD362">
        <v>0</v>
      </c>
      <c r="DE362">
        <v>0</v>
      </c>
      <c r="DF362">
        <v>0</v>
      </c>
      <c r="DG362">
        <v>0</v>
      </c>
      <c r="DH362">
        <v>0</v>
      </c>
      <c r="DI362">
        <v>0</v>
      </c>
      <c r="DJ362">
        <v>0</v>
      </c>
      <c r="DK362">
        <v>0</v>
      </c>
      <c r="DL362">
        <v>0</v>
      </c>
      <c r="DM362">
        <v>0</v>
      </c>
      <c r="DN362">
        <v>0</v>
      </c>
      <c r="DO362">
        <v>0</v>
      </c>
    </row>
    <row r="363" spans="1:119">
      <c r="A363" t="s">
        <v>363</v>
      </c>
      <c r="B363">
        <v>0</v>
      </c>
      <c r="C363">
        <v>0</v>
      </c>
      <c r="D363">
        <v>0</v>
      </c>
      <c r="E363">
        <v>0</v>
      </c>
      <c r="F363">
        <v>0</v>
      </c>
      <c r="G363">
        <v>0</v>
      </c>
      <c r="H363">
        <v>0</v>
      </c>
      <c r="I363">
        <v>0</v>
      </c>
      <c r="J363">
        <v>0</v>
      </c>
      <c r="K363">
        <v>0</v>
      </c>
      <c r="L363">
        <v>0</v>
      </c>
      <c r="M363">
        <v>0</v>
      </c>
      <c r="N363">
        <v>2055573414.23894</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822229365.69557798</v>
      </c>
      <c r="BN363">
        <v>1233344048.54336</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DN363">
        <v>0</v>
      </c>
      <c r="DO363">
        <v>0</v>
      </c>
    </row>
    <row r="364" spans="1:119">
      <c r="A364" t="s">
        <v>364</v>
      </c>
      <c r="B364">
        <v>0</v>
      </c>
      <c r="C364">
        <v>0</v>
      </c>
      <c r="D364">
        <v>0</v>
      </c>
      <c r="E364">
        <v>0</v>
      </c>
      <c r="F364">
        <v>0</v>
      </c>
      <c r="G364">
        <v>0</v>
      </c>
      <c r="H364">
        <v>0</v>
      </c>
      <c r="I364">
        <v>0</v>
      </c>
      <c r="J364">
        <v>0</v>
      </c>
      <c r="K364">
        <v>0</v>
      </c>
      <c r="L364">
        <v>0</v>
      </c>
      <c r="M364">
        <v>0</v>
      </c>
      <c r="N364">
        <v>544122374.35736799</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81618356.153605297</v>
      </c>
      <c r="BN364">
        <v>462504018.20376301</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row>
    <row r="365" spans="1:119">
      <c r="A365" t="s">
        <v>365</v>
      </c>
      <c r="B365">
        <v>0</v>
      </c>
      <c r="C365">
        <v>0</v>
      </c>
      <c r="D365">
        <v>0</v>
      </c>
      <c r="E365">
        <v>0</v>
      </c>
      <c r="F365">
        <v>0</v>
      </c>
      <c r="G365">
        <v>0</v>
      </c>
      <c r="H365">
        <v>0</v>
      </c>
      <c r="I365">
        <v>0</v>
      </c>
      <c r="J365">
        <v>0</v>
      </c>
      <c r="K365">
        <v>0</v>
      </c>
      <c r="L365">
        <v>0</v>
      </c>
      <c r="M365">
        <v>0</v>
      </c>
      <c r="N365">
        <v>0</v>
      </c>
      <c r="O365">
        <v>0</v>
      </c>
      <c r="P365">
        <v>0</v>
      </c>
      <c r="Q365">
        <v>0</v>
      </c>
      <c r="R365">
        <v>5538749416.8207798</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3323249650.0924702</v>
      </c>
      <c r="BN365">
        <v>2215499766.7283101</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0</v>
      </c>
      <c r="CO365">
        <v>0</v>
      </c>
      <c r="CP365">
        <v>0</v>
      </c>
      <c r="CQ365">
        <v>0</v>
      </c>
      <c r="CR365">
        <v>0</v>
      </c>
      <c r="CS365">
        <v>0</v>
      </c>
      <c r="CT365">
        <v>0</v>
      </c>
      <c r="CU365">
        <v>0</v>
      </c>
      <c r="CV365">
        <v>0</v>
      </c>
      <c r="CW365">
        <v>0</v>
      </c>
      <c r="CX365">
        <v>0</v>
      </c>
      <c r="CY365">
        <v>0</v>
      </c>
      <c r="CZ365">
        <v>0</v>
      </c>
      <c r="DA365">
        <v>0</v>
      </c>
      <c r="DB365">
        <v>0</v>
      </c>
      <c r="DC365">
        <v>0</v>
      </c>
      <c r="DD365">
        <v>0</v>
      </c>
      <c r="DE365">
        <v>0</v>
      </c>
      <c r="DF365">
        <v>0</v>
      </c>
      <c r="DG365">
        <v>0</v>
      </c>
      <c r="DH365">
        <v>0</v>
      </c>
      <c r="DI365">
        <v>0</v>
      </c>
      <c r="DJ365">
        <v>0</v>
      </c>
      <c r="DK365">
        <v>0</v>
      </c>
      <c r="DL365">
        <v>0</v>
      </c>
      <c r="DM365">
        <v>0</v>
      </c>
      <c r="DN365">
        <v>0</v>
      </c>
      <c r="DO365">
        <v>0</v>
      </c>
    </row>
    <row r="366" spans="1:119">
      <c r="A366" t="s">
        <v>366</v>
      </c>
      <c r="B366">
        <v>0</v>
      </c>
      <c r="C366">
        <v>0</v>
      </c>
      <c r="D366">
        <v>0</v>
      </c>
      <c r="E366">
        <v>0</v>
      </c>
      <c r="F366">
        <v>0</v>
      </c>
      <c r="G366">
        <v>0</v>
      </c>
      <c r="H366">
        <v>0</v>
      </c>
      <c r="I366">
        <v>0</v>
      </c>
      <c r="J366">
        <v>0</v>
      </c>
      <c r="K366">
        <v>0</v>
      </c>
      <c r="L366">
        <v>0</v>
      </c>
      <c r="M366">
        <v>0</v>
      </c>
      <c r="N366">
        <v>280305465.57803702</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126137459.510116</v>
      </c>
      <c r="BN366">
        <v>154168006.06792</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row>
    <row r="367" spans="1:119">
      <c r="A367" t="s">
        <v>367</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0</v>
      </c>
      <c r="CY367">
        <v>0</v>
      </c>
      <c r="CZ367">
        <v>0</v>
      </c>
      <c r="DA367">
        <v>0</v>
      </c>
      <c r="DB367">
        <v>0</v>
      </c>
      <c r="DC367">
        <v>0</v>
      </c>
      <c r="DD367">
        <v>0</v>
      </c>
      <c r="DE367">
        <v>0</v>
      </c>
      <c r="DF367">
        <v>0</v>
      </c>
      <c r="DG367">
        <v>0</v>
      </c>
      <c r="DH367">
        <v>0</v>
      </c>
      <c r="DI367">
        <v>0</v>
      </c>
      <c r="DJ367">
        <v>0</v>
      </c>
      <c r="DK367">
        <v>0</v>
      </c>
      <c r="DL367">
        <v>0</v>
      </c>
      <c r="DM367">
        <v>0</v>
      </c>
      <c r="DN367">
        <v>0</v>
      </c>
      <c r="DO367">
        <v>0</v>
      </c>
    </row>
    <row r="368" spans="1:119">
      <c r="A368" t="s">
        <v>368</v>
      </c>
      <c r="B368">
        <v>0</v>
      </c>
      <c r="C368">
        <v>0</v>
      </c>
      <c r="D368">
        <v>0</v>
      </c>
      <c r="E368">
        <v>0</v>
      </c>
      <c r="F368">
        <v>0</v>
      </c>
      <c r="G368">
        <v>0</v>
      </c>
      <c r="H368">
        <v>0</v>
      </c>
      <c r="I368">
        <v>0</v>
      </c>
      <c r="J368">
        <v>0</v>
      </c>
      <c r="K368">
        <v>0</v>
      </c>
      <c r="L368">
        <v>0</v>
      </c>
      <c r="M368">
        <v>0</v>
      </c>
      <c r="N368">
        <v>698486118.66226602</v>
      </c>
      <c r="O368">
        <v>0</v>
      </c>
      <c r="P368">
        <v>0</v>
      </c>
      <c r="Q368">
        <v>0</v>
      </c>
      <c r="R368">
        <v>0</v>
      </c>
      <c r="S368">
        <v>0</v>
      </c>
      <c r="T368">
        <v>0</v>
      </c>
      <c r="U368">
        <v>0</v>
      </c>
      <c r="V368">
        <v>2095458355.9867899</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2793944474.6490598</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0</v>
      </c>
      <c r="CV368">
        <v>0</v>
      </c>
      <c r="CW368">
        <v>0</v>
      </c>
      <c r="CX368">
        <v>0</v>
      </c>
      <c r="CY368">
        <v>0</v>
      </c>
      <c r="CZ368">
        <v>0</v>
      </c>
      <c r="DA368">
        <v>0</v>
      </c>
      <c r="DB368">
        <v>0</v>
      </c>
      <c r="DC368">
        <v>0</v>
      </c>
      <c r="DD368">
        <v>0</v>
      </c>
      <c r="DE368">
        <v>0</v>
      </c>
      <c r="DF368">
        <v>0</v>
      </c>
      <c r="DG368">
        <v>0</v>
      </c>
      <c r="DH368">
        <v>0</v>
      </c>
      <c r="DI368">
        <v>0</v>
      </c>
      <c r="DJ368">
        <v>0</v>
      </c>
      <c r="DK368">
        <v>0</v>
      </c>
      <c r="DL368">
        <v>0</v>
      </c>
      <c r="DM368">
        <v>0</v>
      </c>
      <c r="DN368">
        <v>0</v>
      </c>
      <c r="DO368">
        <v>0</v>
      </c>
    </row>
    <row r="369" spans="1:119">
      <c r="A369" t="s">
        <v>369</v>
      </c>
      <c r="B369">
        <v>0</v>
      </c>
      <c r="C369">
        <v>0</v>
      </c>
      <c r="D369">
        <v>0</v>
      </c>
      <c r="E369">
        <v>0</v>
      </c>
      <c r="F369">
        <v>0</v>
      </c>
      <c r="G369">
        <v>0</v>
      </c>
      <c r="H369">
        <v>0</v>
      </c>
      <c r="I369">
        <v>0</v>
      </c>
      <c r="J369">
        <v>0</v>
      </c>
      <c r="K369">
        <v>0</v>
      </c>
      <c r="L369">
        <v>0</v>
      </c>
      <c r="M369">
        <v>0</v>
      </c>
      <c r="N369">
        <v>248433246.12563899</v>
      </c>
      <c r="O369">
        <v>0</v>
      </c>
      <c r="P369">
        <v>0</v>
      </c>
      <c r="Q369">
        <v>0</v>
      </c>
      <c r="R369">
        <v>0</v>
      </c>
      <c r="S369">
        <v>0</v>
      </c>
      <c r="T369">
        <v>0</v>
      </c>
      <c r="U369">
        <v>0</v>
      </c>
      <c r="V369">
        <v>869516361.43973899</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1117949607.5653701</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0</v>
      </c>
      <c r="CX369">
        <v>0</v>
      </c>
      <c r="CY369">
        <v>0</v>
      </c>
      <c r="CZ369">
        <v>0</v>
      </c>
      <c r="DA369">
        <v>0</v>
      </c>
      <c r="DB369">
        <v>0</v>
      </c>
      <c r="DC369">
        <v>0</v>
      </c>
      <c r="DD369">
        <v>0</v>
      </c>
      <c r="DE369">
        <v>0</v>
      </c>
      <c r="DF369">
        <v>0</v>
      </c>
      <c r="DG369">
        <v>0</v>
      </c>
      <c r="DH369">
        <v>0</v>
      </c>
      <c r="DI369">
        <v>0</v>
      </c>
      <c r="DJ369">
        <v>0</v>
      </c>
      <c r="DK369">
        <v>0</v>
      </c>
      <c r="DL369">
        <v>0</v>
      </c>
      <c r="DM369">
        <v>0</v>
      </c>
      <c r="DN369">
        <v>0</v>
      </c>
      <c r="DO369">
        <v>0</v>
      </c>
    </row>
    <row r="370" spans="1:119">
      <c r="A370" t="s">
        <v>370</v>
      </c>
      <c r="B370">
        <v>0</v>
      </c>
      <c r="C370">
        <v>0</v>
      </c>
      <c r="D370">
        <v>0</v>
      </c>
      <c r="E370">
        <v>0</v>
      </c>
      <c r="F370">
        <v>0</v>
      </c>
      <c r="G370">
        <v>-1.8568754196166899E-2</v>
      </c>
      <c r="H370">
        <v>0</v>
      </c>
      <c r="I370">
        <v>0</v>
      </c>
      <c r="J370">
        <v>0</v>
      </c>
      <c r="K370">
        <v>0</v>
      </c>
      <c r="L370">
        <v>0</v>
      </c>
      <c r="M370">
        <v>0</v>
      </c>
      <c r="N370">
        <v>19546056.085572701</v>
      </c>
      <c r="O370">
        <v>0</v>
      </c>
      <c r="P370">
        <v>0</v>
      </c>
      <c r="Q370">
        <v>0</v>
      </c>
      <c r="R370">
        <v>0</v>
      </c>
      <c r="S370">
        <v>0</v>
      </c>
      <c r="T370">
        <v>0</v>
      </c>
      <c r="U370">
        <v>0</v>
      </c>
      <c r="V370">
        <v>351829009.54031003</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371375065.60731399</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0</v>
      </c>
      <c r="CO370">
        <v>0</v>
      </c>
      <c r="CP370">
        <v>0</v>
      </c>
      <c r="CQ370">
        <v>0</v>
      </c>
      <c r="CR370">
        <v>0</v>
      </c>
      <c r="CS370">
        <v>0</v>
      </c>
      <c r="CT370">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0</v>
      </c>
      <c r="DO370">
        <v>0</v>
      </c>
    </row>
    <row r="371" spans="1:119">
      <c r="A371" t="s">
        <v>371</v>
      </c>
      <c r="B371">
        <v>0</v>
      </c>
      <c r="C371">
        <v>0</v>
      </c>
      <c r="D371">
        <v>0</v>
      </c>
      <c r="E371">
        <v>0</v>
      </c>
      <c r="F371">
        <v>0</v>
      </c>
      <c r="G371">
        <v>0</v>
      </c>
      <c r="H371">
        <v>39897166258.379898</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39897166258.379898</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0</v>
      </c>
      <c r="DD371">
        <v>0</v>
      </c>
      <c r="DE371">
        <v>0</v>
      </c>
      <c r="DF371">
        <v>0</v>
      </c>
      <c r="DG371">
        <v>0</v>
      </c>
      <c r="DH371">
        <v>0</v>
      </c>
      <c r="DI371">
        <v>0</v>
      </c>
      <c r="DJ371">
        <v>0</v>
      </c>
      <c r="DK371">
        <v>0</v>
      </c>
      <c r="DL371">
        <v>0</v>
      </c>
      <c r="DM371">
        <v>0</v>
      </c>
      <c r="DN371">
        <v>0</v>
      </c>
      <c r="DO371">
        <v>0</v>
      </c>
    </row>
    <row r="372" spans="1:119">
      <c r="A372" t="s">
        <v>372</v>
      </c>
      <c r="B372">
        <v>0</v>
      </c>
      <c r="C372">
        <v>0</v>
      </c>
      <c r="D372">
        <v>0</v>
      </c>
      <c r="E372">
        <v>0</v>
      </c>
      <c r="F372">
        <v>0</v>
      </c>
      <c r="G372">
        <v>0</v>
      </c>
      <c r="H372">
        <v>39897166258.379898</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39897166258.379898</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0</v>
      </c>
      <c r="DO372">
        <v>0</v>
      </c>
    </row>
    <row r="373" spans="1:119">
      <c r="A373" t="s">
        <v>373</v>
      </c>
      <c r="B373">
        <v>0</v>
      </c>
      <c r="C373">
        <v>0</v>
      </c>
      <c r="D373">
        <v>0</v>
      </c>
      <c r="E373">
        <v>0</v>
      </c>
      <c r="F373">
        <v>0</v>
      </c>
      <c r="G373">
        <v>0</v>
      </c>
      <c r="H373">
        <v>61992807793.774597</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61992807793.774597</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0</v>
      </c>
      <c r="CX373">
        <v>0</v>
      </c>
      <c r="CY373">
        <v>0</v>
      </c>
      <c r="CZ373">
        <v>0</v>
      </c>
      <c r="DA373">
        <v>0</v>
      </c>
      <c r="DB373">
        <v>0</v>
      </c>
      <c r="DC373">
        <v>0</v>
      </c>
      <c r="DD373">
        <v>0</v>
      </c>
      <c r="DE373">
        <v>0</v>
      </c>
      <c r="DF373">
        <v>0</v>
      </c>
      <c r="DG373">
        <v>0</v>
      </c>
      <c r="DH373">
        <v>0</v>
      </c>
      <c r="DI373">
        <v>0</v>
      </c>
      <c r="DJ373">
        <v>0</v>
      </c>
      <c r="DK373">
        <v>0</v>
      </c>
      <c r="DL373">
        <v>0</v>
      </c>
      <c r="DM373">
        <v>0</v>
      </c>
      <c r="DN373">
        <v>0</v>
      </c>
      <c r="DO373">
        <v>0</v>
      </c>
    </row>
    <row r="374" spans="1:119">
      <c r="A374" t="s">
        <v>374</v>
      </c>
      <c r="B374">
        <v>0</v>
      </c>
      <c r="C374">
        <v>0</v>
      </c>
      <c r="D374">
        <v>0</v>
      </c>
      <c r="E374">
        <v>0</v>
      </c>
      <c r="F374">
        <v>0</v>
      </c>
      <c r="G374">
        <v>0</v>
      </c>
      <c r="H374">
        <v>61992807793.774597</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61992807793.774597</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0</v>
      </c>
      <c r="CS374">
        <v>0</v>
      </c>
      <c r="CT374">
        <v>0</v>
      </c>
      <c r="CU374">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v>0</v>
      </c>
      <c r="DO374">
        <v>0</v>
      </c>
    </row>
    <row r="375" spans="1:119">
      <c r="A375" t="s">
        <v>1606</v>
      </c>
      <c r="B375">
        <v>0</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0</v>
      </c>
      <c r="CO375">
        <v>0</v>
      </c>
      <c r="CP375">
        <v>0</v>
      </c>
      <c r="CQ375">
        <v>0</v>
      </c>
      <c r="CR375">
        <v>0</v>
      </c>
      <c r="CS375">
        <v>0</v>
      </c>
      <c r="CT375">
        <v>0</v>
      </c>
      <c r="CU375">
        <v>0</v>
      </c>
      <c r="CV375">
        <v>0</v>
      </c>
      <c r="CW375">
        <v>0</v>
      </c>
      <c r="CX375">
        <v>0</v>
      </c>
      <c r="CY375">
        <v>0</v>
      </c>
      <c r="CZ375">
        <v>0</v>
      </c>
      <c r="DA375">
        <v>0</v>
      </c>
      <c r="DB375">
        <v>0</v>
      </c>
      <c r="DC375">
        <v>0</v>
      </c>
      <c r="DD375">
        <v>0</v>
      </c>
      <c r="DE375">
        <v>0</v>
      </c>
      <c r="DF375">
        <v>0</v>
      </c>
      <c r="DG375">
        <v>0</v>
      </c>
      <c r="DH375">
        <v>0</v>
      </c>
      <c r="DI375">
        <v>0</v>
      </c>
      <c r="DJ375">
        <v>0</v>
      </c>
      <c r="DK375">
        <v>0</v>
      </c>
      <c r="DL375">
        <v>0</v>
      </c>
      <c r="DM375">
        <v>0</v>
      </c>
      <c r="DN375">
        <v>0</v>
      </c>
      <c r="DO375">
        <v>0</v>
      </c>
    </row>
    <row r="376" spans="1:119">
      <c r="A376" t="s">
        <v>1607</v>
      </c>
      <c r="B376">
        <v>0</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c r="CU376">
        <v>0</v>
      </c>
      <c r="CV376">
        <v>0</v>
      </c>
      <c r="CW376">
        <v>0</v>
      </c>
      <c r="CX376">
        <v>0</v>
      </c>
      <c r="CY376">
        <v>0</v>
      </c>
      <c r="CZ376">
        <v>0</v>
      </c>
      <c r="DA376">
        <v>0</v>
      </c>
      <c r="DB376">
        <v>0</v>
      </c>
      <c r="DC376">
        <v>0</v>
      </c>
      <c r="DD376">
        <v>0</v>
      </c>
      <c r="DE376">
        <v>0</v>
      </c>
      <c r="DF376">
        <v>0</v>
      </c>
      <c r="DG376">
        <v>0</v>
      </c>
      <c r="DH376">
        <v>0</v>
      </c>
      <c r="DI376">
        <v>0</v>
      </c>
      <c r="DJ376">
        <v>0</v>
      </c>
      <c r="DK376">
        <v>0</v>
      </c>
      <c r="DL376">
        <v>0</v>
      </c>
      <c r="DM376">
        <v>0</v>
      </c>
      <c r="DN376">
        <v>0</v>
      </c>
      <c r="DO376">
        <v>0</v>
      </c>
    </row>
    <row r="377" spans="1:119">
      <c r="A377" t="s">
        <v>375</v>
      </c>
      <c r="B377">
        <v>0</v>
      </c>
      <c r="C377">
        <v>0</v>
      </c>
      <c r="D377">
        <v>46892160.000002801</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46892160.000002801</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DN377">
        <v>0</v>
      </c>
      <c r="DO377">
        <v>0</v>
      </c>
    </row>
    <row r="378" spans="1:119">
      <c r="A378" t="s">
        <v>376</v>
      </c>
      <c r="B378">
        <v>0</v>
      </c>
      <c r="C378">
        <v>0</v>
      </c>
      <c r="D378">
        <v>0</v>
      </c>
      <c r="E378">
        <v>287438483.44211602</v>
      </c>
      <c r="F378">
        <v>0</v>
      </c>
      <c r="G378">
        <v>0</v>
      </c>
      <c r="H378">
        <v>0</v>
      </c>
      <c r="I378">
        <v>0</v>
      </c>
      <c r="J378">
        <v>0</v>
      </c>
      <c r="K378">
        <v>0</v>
      </c>
      <c r="L378">
        <v>69528586.762912303</v>
      </c>
      <c r="M378">
        <v>90059022.533688501</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447026092.73871702</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0</v>
      </c>
      <c r="DD378">
        <v>0</v>
      </c>
      <c r="DE378">
        <v>0</v>
      </c>
      <c r="DF378">
        <v>0</v>
      </c>
      <c r="DG378">
        <v>0</v>
      </c>
      <c r="DH378">
        <v>0</v>
      </c>
      <c r="DI378">
        <v>0</v>
      </c>
      <c r="DJ378">
        <v>0</v>
      </c>
      <c r="DK378">
        <v>0</v>
      </c>
      <c r="DL378">
        <v>0</v>
      </c>
      <c r="DM378">
        <v>0</v>
      </c>
      <c r="DN378">
        <v>0</v>
      </c>
      <c r="DO378">
        <v>0</v>
      </c>
    </row>
    <row r="379" spans="1:119">
      <c r="A379" t="s">
        <v>1608</v>
      </c>
      <c r="B379">
        <v>0</v>
      </c>
      <c r="C379">
        <v>0</v>
      </c>
      <c r="D379">
        <v>0</v>
      </c>
      <c r="E379">
        <v>0</v>
      </c>
      <c r="F379">
        <v>0</v>
      </c>
      <c r="G379">
        <v>0</v>
      </c>
      <c r="H379">
        <v>0</v>
      </c>
      <c r="I379">
        <v>0</v>
      </c>
      <c r="J379">
        <v>0</v>
      </c>
      <c r="K379">
        <v>0</v>
      </c>
      <c r="L379">
        <v>0</v>
      </c>
      <c r="M379">
        <v>90059022.533688501</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90059022.533688501</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0</v>
      </c>
      <c r="CO379">
        <v>0</v>
      </c>
      <c r="CP379">
        <v>0</v>
      </c>
      <c r="CQ379">
        <v>0</v>
      </c>
      <c r="CR379">
        <v>0</v>
      </c>
      <c r="CS379">
        <v>0</v>
      </c>
      <c r="CT379">
        <v>0</v>
      </c>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row>
    <row r="380" spans="1:119">
      <c r="A380" t="s">
        <v>377</v>
      </c>
      <c r="B380">
        <v>0</v>
      </c>
      <c r="C380">
        <v>0</v>
      </c>
      <c r="D380">
        <v>0</v>
      </c>
      <c r="E380">
        <v>0</v>
      </c>
      <c r="F380">
        <v>0</v>
      </c>
      <c r="G380">
        <v>0</v>
      </c>
      <c r="H380">
        <v>0</v>
      </c>
      <c r="I380">
        <v>0</v>
      </c>
      <c r="J380">
        <v>0</v>
      </c>
      <c r="K380">
        <v>0</v>
      </c>
      <c r="L380">
        <v>0</v>
      </c>
      <c r="M380">
        <v>0</v>
      </c>
      <c r="N380">
        <v>84502780853.476898</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84502780853.476898</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v>0</v>
      </c>
    </row>
    <row r="381" spans="1:119">
      <c r="A381" t="s">
        <v>378</v>
      </c>
      <c r="B381">
        <v>0</v>
      </c>
      <c r="C381">
        <v>0</v>
      </c>
      <c r="D381">
        <v>0</v>
      </c>
      <c r="E381">
        <v>0</v>
      </c>
      <c r="F381">
        <v>0</v>
      </c>
      <c r="G381">
        <v>0</v>
      </c>
      <c r="H381">
        <v>0</v>
      </c>
      <c r="I381">
        <v>0</v>
      </c>
      <c r="J381">
        <v>0</v>
      </c>
      <c r="K381">
        <v>0</v>
      </c>
      <c r="L381">
        <v>0</v>
      </c>
      <c r="M381">
        <v>0</v>
      </c>
      <c r="N381">
        <v>62546617377.614197</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62546617377.614197</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0</v>
      </c>
      <c r="DO381">
        <v>0</v>
      </c>
    </row>
    <row r="382" spans="1:119">
      <c r="A382" t="s">
        <v>379</v>
      </c>
      <c r="B382">
        <v>0</v>
      </c>
      <c r="C382">
        <v>0</v>
      </c>
      <c r="D382">
        <v>0</v>
      </c>
      <c r="E382">
        <v>0</v>
      </c>
      <c r="F382">
        <v>0</v>
      </c>
      <c r="G382">
        <v>0</v>
      </c>
      <c r="H382">
        <v>0</v>
      </c>
      <c r="I382">
        <v>0</v>
      </c>
      <c r="J382">
        <v>0</v>
      </c>
      <c r="K382">
        <v>0</v>
      </c>
      <c r="L382">
        <v>0</v>
      </c>
      <c r="M382">
        <v>0</v>
      </c>
      <c r="N382">
        <v>2880001254.1743498</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2880001254.1743498</v>
      </c>
      <c r="BU382">
        <v>0</v>
      </c>
      <c r="BV382">
        <v>0</v>
      </c>
      <c r="BW382">
        <v>0</v>
      </c>
      <c r="BX382">
        <v>0</v>
      </c>
      <c r="BY382">
        <v>0</v>
      </c>
      <c r="BZ382">
        <v>0</v>
      </c>
      <c r="CA382">
        <v>0</v>
      </c>
      <c r="CB382">
        <v>0</v>
      </c>
      <c r="CC382">
        <v>0</v>
      </c>
      <c r="CD382">
        <v>0</v>
      </c>
      <c r="CE382">
        <v>0</v>
      </c>
      <c r="CF382">
        <v>0</v>
      </c>
      <c r="CG382">
        <v>0</v>
      </c>
      <c r="CH382">
        <v>0</v>
      </c>
      <c r="CI382">
        <v>0</v>
      </c>
      <c r="CJ382">
        <v>0</v>
      </c>
      <c r="CK382">
        <v>0</v>
      </c>
      <c r="CL382">
        <v>0</v>
      </c>
      <c r="CM382">
        <v>0</v>
      </c>
      <c r="CN382">
        <v>0</v>
      </c>
      <c r="CO382">
        <v>0</v>
      </c>
      <c r="CP382">
        <v>0</v>
      </c>
      <c r="CQ382">
        <v>0</v>
      </c>
      <c r="CR382">
        <v>0</v>
      </c>
      <c r="CS382">
        <v>0</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row>
    <row r="383" spans="1:119">
      <c r="A383" t="s">
        <v>380</v>
      </c>
      <c r="B383">
        <v>0</v>
      </c>
      <c r="C383">
        <v>0</v>
      </c>
      <c r="D383">
        <v>0</v>
      </c>
      <c r="E383">
        <v>0</v>
      </c>
      <c r="F383">
        <v>0</v>
      </c>
      <c r="G383">
        <v>0</v>
      </c>
      <c r="H383">
        <v>0</v>
      </c>
      <c r="I383">
        <v>0</v>
      </c>
      <c r="J383">
        <v>0</v>
      </c>
      <c r="K383">
        <v>0</v>
      </c>
      <c r="L383">
        <v>0</v>
      </c>
      <c r="M383">
        <v>0</v>
      </c>
      <c r="N383">
        <v>0</v>
      </c>
      <c r="O383">
        <v>0</v>
      </c>
      <c r="P383">
        <v>0</v>
      </c>
      <c r="Q383">
        <v>0</v>
      </c>
      <c r="R383">
        <v>5538749416.8207798</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BX383">
        <v>5538749416.8207798</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v>0</v>
      </c>
      <c r="DC383">
        <v>0</v>
      </c>
      <c r="DD383">
        <v>0</v>
      </c>
      <c r="DE383">
        <v>0</v>
      </c>
      <c r="DF383">
        <v>0</v>
      </c>
      <c r="DG383">
        <v>0</v>
      </c>
      <c r="DH383">
        <v>0</v>
      </c>
      <c r="DI383">
        <v>0</v>
      </c>
      <c r="DJ383">
        <v>0</v>
      </c>
      <c r="DK383">
        <v>0</v>
      </c>
      <c r="DL383">
        <v>0</v>
      </c>
      <c r="DM383">
        <v>0</v>
      </c>
      <c r="DN383">
        <v>0</v>
      </c>
      <c r="DO383">
        <v>0</v>
      </c>
    </row>
    <row r="384" spans="1:119">
      <c r="A384" t="s">
        <v>381</v>
      </c>
      <c r="B384">
        <v>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0</v>
      </c>
      <c r="CO384">
        <v>0</v>
      </c>
      <c r="CP384">
        <v>0</v>
      </c>
      <c r="CQ384">
        <v>0</v>
      </c>
      <c r="CR384">
        <v>0</v>
      </c>
      <c r="CS384">
        <v>0</v>
      </c>
      <c r="CT384">
        <v>0</v>
      </c>
      <c r="CU384">
        <v>0</v>
      </c>
      <c r="CV384">
        <v>0</v>
      </c>
      <c r="CW384">
        <v>0</v>
      </c>
      <c r="CX384">
        <v>0</v>
      </c>
      <c r="CY384">
        <v>0</v>
      </c>
      <c r="CZ384">
        <v>0</v>
      </c>
      <c r="DA384">
        <v>0</v>
      </c>
      <c r="DB384">
        <v>0</v>
      </c>
      <c r="DC384">
        <v>0</v>
      </c>
      <c r="DD384">
        <v>0</v>
      </c>
      <c r="DE384">
        <v>0</v>
      </c>
      <c r="DF384">
        <v>0</v>
      </c>
      <c r="DG384">
        <v>0</v>
      </c>
      <c r="DH384">
        <v>0</v>
      </c>
      <c r="DI384">
        <v>0</v>
      </c>
      <c r="DJ384">
        <v>0</v>
      </c>
      <c r="DK384">
        <v>0</v>
      </c>
      <c r="DL384">
        <v>0</v>
      </c>
      <c r="DM384">
        <v>0</v>
      </c>
      <c r="DN384">
        <v>0</v>
      </c>
      <c r="DO384">
        <v>0</v>
      </c>
    </row>
    <row r="385" spans="1:119">
      <c r="A385" t="s">
        <v>382</v>
      </c>
      <c r="B385">
        <v>0</v>
      </c>
      <c r="C385">
        <v>0</v>
      </c>
      <c r="D385">
        <v>0</v>
      </c>
      <c r="E385">
        <v>0</v>
      </c>
      <c r="F385">
        <v>0</v>
      </c>
      <c r="G385">
        <v>0</v>
      </c>
      <c r="H385">
        <v>0</v>
      </c>
      <c r="I385">
        <v>0</v>
      </c>
      <c r="J385">
        <v>0</v>
      </c>
      <c r="K385">
        <v>0</v>
      </c>
      <c r="L385">
        <v>0</v>
      </c>
      <c r="M385">
        <v>0</v>
      </c>
      <c r="N385">
        <v>966465420.87347806</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966465420.87347806</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v>0</v>
      </c>
      <c r="CU385">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v>0</v>
      </c>
      <c r="DO385">
        <v>0</v>
      </c>
    </row>
    <row r="386" spans="1:119">
      <c r="A386" t="s">
        <v>383</v>
      </c>
      <c r="B386">
        <v>0</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c r="CU386">
        <v>0</v>
      </c>
      <c r="CV386">
        <v>0</v>
      </c>
      <c r="CW386">
        <v>0</v>
      </c>
      <c r="CX386">
        <v>0</v>
      </c>
      <c r="CY386">
        <v>0</v>
      </c>
      <c r="CZ386">
        <v>0</v>
      </c>
      <c r="DA386">
        <v>0</v>
      </c>
      <c r="DB386">
        <v>0</v>
      </c>
      <c r="DC386">
        <v>0</v>
      </c>
      <c r="DD386">
        <v>0</v>
      </c>
      <c r="DE386">
        <v>0</v>
      </c>
      <c r="DF386">
        <v>0</v>
      </c>
      <c r="DG386">
        <v>0</v>
      </c>
      <c r="DH386">
        <v>0</v>
      </c>
      <c r="DI386">
        <v>0</v>
      </c>
      <c r="DJ386">
        <v>0</v>
      </c>
      <c r="DK386">
        <v>0</v>
      </c>
      <c r="DL386">
        <v>0</v>
      </c>
      <c r="DM386">
        <v>0</v>
      </c>
      <c r="DN386">
        <v>0</v>
      </c>
      <c r="DO386">
        <v>0</v>
      </c>
    </row>
    <row r="387" spans="1:119">
      <c r="A387" t="s">
        <v>384</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0</v>
      </c>
      <c r="CO387">
        <v>0</v>
      </c>
      <c r="CP387">
        <v>0</v>
      </c>
      <c r="CQ387">
        <v>0</v>
      </c>
      <c r="CR387">
        <v>0</v>
      </c>
      <c r="CS387">
        <v>0</v>
      </c>
      <c r="CT387">
        <v>0</v>
      </c>
      <c r="CU387">
        <v>0</v>
      </c>
      <c r="CV387">
        <v>0</v>
      </c>
      <c r="CW387">
        <v>0</v>
      </c>
      <c r="CX387">
        <v>0</v>
      </c>
      <c r="CY387">
        <v>0</v>
      </c>
      <c r="CZ387">
        <v>0</v>
      </c>
      <c r="DA387">
        <v>0</v>
      </c>
      <c r="DB387">
        <v>0</v>
      </c>
      <c r="DC387">
        <v>0</v>
      </c>
      <c r="DD387">
        <v>0</v>
      </c>
      <c r="DE387">
        <v>0</v>
      </c>
      <c r="DF387">
        <v>0</v>
      </c>
      <c r="DG387">
        <v>0</v>
      </c>
      <c r="DH387">
        <v>0</v>
      </c>
      <c r="DI387">
        <v>0</v>
      </c>
      <c r="DJ387">
        <v>0</v>
      </c>
      <c r="DK387">
        <v>0</v>
      </c>
      <c r="DL387">
        <v>0</v>
      </c>
      <c r="DM387">
        <v>0</v>
      </c>
      <c r="DN387">
        <v>0</v>
      </c>
      <c r="DO387">
        <v>0</v>
      </c>
    </row>
    <row r="388" spans="1:119">
      <c r="A388" t="s">
        <v>385</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DN388">
        <v>0</v>
      </c>
      <c r="DO388">
        <v>0</v>
      </c>
    </row>
    <row r="389" spans="1:119">
      <c r="A389" t="s">
        <v>386</v>
      </c>
      <c r="B389">
        <v>0</v>
      </c>
      <c r="C389">
        <v>0</v>
      </c>
      <c r="D389">
        <v>0</v>
      </c>
      <c r="E389">
        <v>0</v>
      </c>
      <c r="F389">
        <v>0</v>
      </c>
      <c r="G389">
        <v>0</v>
      </c>
      <c r="H389">
        <v>0</v>
      </c>
      <c r="I389">
        <v>0</v>
      </c>
      <c r="J389">
        <v>0</v>
      </c>
      <c r="K389">
        <v>0</v>
      </c>
      <c r="L389">
        <v>0</v>
      </c>
      <c r="M389">
        <v>0</v>
      </c>
      <c r="N389">
        <v>2838964248.9306402</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2838964248.9306402</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0</v>
      </c>
      <c r="CU389">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0</v>
      </c>
      <c r="DO389">
        <v>0</v>
      </c>
    </row>
    <row r="390" spans="1:119">
      <c r="A390" t="s">
        <v>387</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0</v>
      </c>
      <c r="CO390">
        <v>0</v>
      </c>
      <c r="CP390">
        <v>0</v>
      </c>
      <c r="CQ390">
        <v>0</v>
      </c>
      <c r="CR390">
        <v>0</v>
      </c>
      <c r="CS390">
        <v>0</v>
      </c>
      <c r="CT390">
        <v>0</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row>
    <row r="391" spans="1:119">
      <c r="A391" t="s">
        <v>388</v>
      </c>
      <c r="B391">
        <v>0</v>
      </c>
      <c r="C391">
        <v>0</v>
      </c>
      <c r="D391">
        <v>0</v>
      </c>
      <c r="E391">
        <v>0</v>
      </c>
      <c r="F391">
        <v>0</v>
      </c>
      <c r="G391">
        <v>0</v>
      </c>
      <c r="H391">
        <v>0</v>
      </c>
      <c r="I391">
        <v>0</v>
      </c>
      <c r="J391">
        <v>0</v>
      </c>
      <c r="K391">
        <v>0</v>
      </c>
      <c r="L391">
        <v>0</v>
      </c>
      <c r="M391">
        <v>0</v>
      </c>
      <c r="N391">
        <v>0</v>
      </c>
      <c r="O391">
        <v>0</v>
      </c>
      <c r="P391">
        <v>0</v>
      </c>
      <c r="Q391">
        <v>0</v>
      </c>
      <c r="R391">
        <v>41089215825.627296</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41089215825.627296</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row>
    <row r="392" spans="1:119">
      <c r="A392" t="s">
        <v>389</v>
      </c>
      <c r="B392">
        <v>0</v>
      </c>
      <c r="C392">
        <v>0</v>
      </c>
      <c r="D392">
        <v>0</v>
      </c>
      <c r="E392">
        <v>0</v>
      </c>
      <c r="F392">
        <v>966020364</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966020364</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v>0</v>
      </c>
    </row>
    <row r="393" spans="1:119">
      <c r="A393" t="s">
        <v>1609</v>
      </c>
      <c r="B393">
        <v>0</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0</v>
      </c>
      <c r="DC393">
        <v>0</v>
      </c>
      <c r="DD393">
        <v>0</v>
      </c>
      <c r="DE393">
        <v>0</v>
      </c>
      <c r="DF393">
        <v>0</v>
      </c>
      <c r="DG393">
        <v>0</v>
      </c>
      <c r="DH393">
        <v>0</v>
      </c>
      <c r="DI393">
        <v>0</v>
      </c>
      <c r="DJ393">
        <v>0</v>
      </c>
      <c r="DK393">
        <v>0</v>
      </c>
      <c r="DL393">
        <v>0</v>
      </c>
      <c r="DM393">
        <v>0</v>
      </c>
      <c r="DN393">
        <v>0</v>
      </c>
      <c r="DO393">
        <v>0</v>
      </c>
    </row>
    <row r="394" spans="1:119">
      <c r="A394" t="s">
        <v>390</v>
      </c>
      <c r="B394">
        <v>0</v>
      </c>
      <c r="C394">
        <v>0</v>
      </c>
      <c r="D394">
        <v>0</v>
      </c>
      <c r="E394">
        <v>0</v>
      </c>
      <c r="F394">
        <v>0</v>
      </c>
      <c r="G394">
        <v>0</v>
      </c>
      <c r="H394">
        <v>0</v>
      </c>
      <c r="I394">
        <v>0</v>
      </c>
      <c r="J394">
        <v>0</v>
      </c>
      <c r="K394">
        <v>0</v>
      </c>
      <c r="L394">
        <v>0</v>
      </c>
      <c r="M394">
        <v>0</v>
      </c>
      <c r="N394">
        <v>0</v>
      </c>
      <c r="O394">
        <v>0</v>
      </c>
      <c r="P394">
        <v>0</v>
      </c>
      <c r="Q394">
        <v>0</v>
      </c>
      <c r="R394">
        <v>0</v>
      </c>
      <c r="S394">
        <v>1873267151.7344301</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1873267151.7344301</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DN394">
        <v>0</v>
      </c>
      <c r="DO394">
        <v>0</v>
      </c>
    </row>
    <row r="395" spans="1:119">
      <c r="A395" t="s">
        <v>391</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v>0</v>
      </c>
      <c r="DC395">
        <v>0</v>
      </c>
      <c r="DD395">
        <v>0</v>
      </c>
      <c r="DE395">
        <v>0</v>
      </c>
      <c r="DF395">
        <v>0</v>
      </c>
      <c r="DG395">
        <v>0</v>
      </c>
      <c r="DH395">
        <v>0</v>
      </c>
      <c r="DI395">
        <v>0</v>
      </c>
      <c r="DJ395">
        <v>0</v>
      </c>
      <c r="DK395">
        <v>0</v>
      </c>
      <c r="DL395">
        <v>0</v>
      </c>
      <c r="DM395">
        <v>0</v>
      </c>
      <c r="DN395">
        <v>0</v>
      </c>
      <c r="DO395">
        <v>0</v>
      </c>
    </row>
    <row r="396" spans="1:119">
      <c r="A396" t="s">
        <v>392</v>
      </c>
      <c r="B396">
        <v>0</v>
      </c>
      <c r="C396">
        <v>0</v>
      </c>
      <c r="D396">
        <v>0</v>
      </c>
      <c r="E396">
        <v>0</v>
      </c>
      <c r="F396">
        <v>0</v>
      </c>
      <c r="G396">
        <v>0</v>
      </c>
      <c r="H396">
        <v>0</v>
      </c>
      <c r="I396">
        <v>0</v>
      </c>
      <c r="J396">
        <v>0</v>
      </c>
      <c r="K396">
        <v>0</v>
      </c>
      <c r="L396">
        <v>0</v>
      </c>
      <c r="M396">
        <v>0</v>
      </c>
      <c r="N396">
        <v>8800003832.1993809</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8800003832.1993809</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DN396">
        <v>0</v>
      </c>
      <c r="DO396">
        <v>0</v>
      </c>
    </row>
    <row r="397" spans="1:119">
      <c r="A397" t="s">
        <v>393</v>
      </c>
      <c r="B397">
        <v>0</v>
      </c>
      <c r="C397">
        <v>0</v>
      </c>
      <c r="D397">
        <v>46892160.000002801</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46892160.000002801</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v>0</v>
      </c>
      <c r="DC397">
        <v>0</v>
      </c>
      <c r="DD397">
        <v>0</v>
      </c>
      <c r="DE397">
        <v>0</v>
      </c>
      <c r="DF397">
        <v>0</v>
      </c>
      <c r="DG397">
        <v>0</v>
      </c>
      <c r="DH397">
        <v>0</v>
      </c>
      <c r="DI397">
        <v>0</v>
      </c>
      <c r="DJ397">
        <v>0</v>
      </c>
      <c r="DK397">
        <v>0</v>
      </c>
      <c r="DL397">
        <v>0</v>
      </c>
      <c r="DM397">
        <v>0</v>
      </c>
      <c r="DN397">
        <v>0</v>
      </c>
      <c r="DO397">
        <v>0</v>
      </c>
    </row>
    <row r="398" spans="1:119">
      <c r="A398" t="s">
        <v>394</v>
      </c>
      <c r="B398">
        <v>447026092.73871702</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447026092.73871702</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v>0</v>
      </c>
      <c r="DO398">
        <v>0</v>
      </c>
    </row>
    <row r="399" spans="1:119">
      <c r="A399" t="s">
        <v>395</v>
      </c>
      <c r="B399">
        <v>0</v>
      </c>
      <c r="C399">
        <v>0</v>
      </c>
      <c r="D399">
        <v>0</v>
      </c>
      <c r="E399">
        <v>0</v>
      </c>
      <c r="F399">
        <v>0</v>
      </c>
      <c r="G399">
        <v>0</v>
      </c>
      <c r="H399">
        <v>0</v>
      </c>
      <c r="I399">
        <v>0</v>
      </c>
      <c r="J399">
        <v>0</v>
      </c>
      <c r="K399">
        <v>0</v>
      </c>
      <c r="L399">
        <v>0</v>
      </c>
      <c r="M399">
        <v>0</v>
      </c>
      <c r="N399">
        <v>6470728719.6848097</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6470728719.6848097</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0</v>
      </c>
      <c r="DD399">
        <v>0</v>
      </c>
      <c r="DE399">
        <v>0</v>
      </c>
      <c r="DF399">
        <v>0</v>
      </c>
      <c r="DG399">
        <v>0</v>
      </c>
      <c r="DH399">
        <v>0</v>
      </c>
      <c r="DI399">
        <v>0</v>
      </c>
      <c r="DJ399">
        <v>0</v>
      </c>
      <c r="DK399">
        <v>0</v>
      </c>
      <c r="DL399">
        <v>0</v>
      </c>
      <c r="DM399">
        <v>0</v>
      </c>
      <c r="DN399">
        <v>0</v>
      </c>
      <c r="DO399">
        <v>0</v>
      </c>
    </row>
    <row r="400" spans="1:119">
      <c r="A400" t="s">
        <v>396</v>
      </c>
      <c r="B400">
        <v>0</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row>
    <row r="401" spans="1:119">
      <c r="A401" t="s">
        <v>397</v>
      </c>
      <c r="B401">
        <v>0</v>
      </c>
      <c r="C401">
        <v>0</v>
      </c>
      <c r="D401">
        <v>0</v>
      </c>
      <c r="E401">
        <v>0</v>
      </c>
      <c r="F401">
        <v>0</v>
      </c>
      <c r="G401">
        <v>0</v>
      </c>
      <c r="H401">
        <v>0</v>
      </c>
      <c r="I401">
        <v>0</v>
      </c>
      <c r="J401">
        <v>0</v>
      </c>
      <c r="K401">
        <v>0</v>
      </c>
      <c r="L401">
        <v>0</v>
      </c>
      <c r="M401">
        <v>0</v>
      </c>
      <c r="N401">
        <v>0</v>
      </c>
      <c r="O401">
        <v>0</v>
      </c>
      <c r="P401">
        <v>0</v>
      </c>
      <c r="Q401">
        <v>0</v>
      </c>
      <c r="R401">
        <v>223714589248.07199</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223714589248.07199</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row>
    <row r="402" spans="1:119">
      <c r="A402" t="s">
        <v>1610</v>
      </c>
      <c r="B402">
        <v>0</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0</v>
      </c>
      <c r="DO402">
        <v>0</v>
      </c>
    </row>
    <row r="403" spans="1:119">
      <c r="A403" t="s">
        <v>398</v>
      </c>
      <c r="B403">
        <v>0</v>
      </c>
      <c r="C403">
        <v>0</v>
      </c>
      <c r="D403">
        <v>0</v>
      </c>
      <c r="E403">
        <v>0</v>
      </c>
      <c r="F403">
        <v>0</v>
      </c>
      <c r="G403">
        <v>0</v>
      </c>
      <c r="H403">
        <v>0</v>
      </c>
      <c r="I403">
        <v>0</v>
      </c>
      <c r="J403">
        <v>0</v>
      </c>
      <c r="K403">
        <v>0</v>
      </c>
      <c r="L403">
        <v>0</v>
      </c>
      <c r="M403">
        <v>0</v>
      </c>
      <c r="N403">
        <v>0</v>
      </c>
      <c r="O403">
        <v>0</v>
      </c>
      <c r="P403">
        <v>0</v>
      </c>
      <c r="Q403">
        <v>0</v>
      </c>
      <c r="R403">
        <v>0</v>
      </c>
      <c r="S403">
        <v>10207786118.266199</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10207786118.266199</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row>
    <row r="404" spans="1:119">
      <c r="A404" t="s">
        <v>399</v>
      </c>
      <c r="B404">
        <v>0</v>
      </c>
      <c r="C404">
        <v>0</v>
      </c>
      <c r="D404">
        <v>0</v>
      </c>
      <c r="E404">
        <v>0</v>
      </c>
      <c r="F404">
        <v>0</v>
      </c>
      <c r="G404">
        <v>0</v>
      </c>
      <c r="H404">
        <v>0</v>
      </c>
      <c r="I404">
        <v>0</v>
      </c>
      <c r="J404">
        <v>0</v>
      </c>
      <c r="K404">
        <v>0</v>
      </c>
      <c r="L404">
        <v>0</v>
      </c>
      <c r="M404">
        <v>0</v>
      </c>
      <c r="N404">
        <v>0</v>
      </c>
      <c r="O404">
        <v>0</v>
      </c>
      <c r="P404">
        <v>0</v>
      </c>
      <c r="Q404">
        <v>0</v>
      </c>
      <c r="R404">
        <v>0</v>
      </c>
      <c r="S404">
        <v>0</v>
      </c>
      <c r="T404">
        <v>16008355400.0009</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16008355400.0009</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row>
    <row r="405" spans="1:119">
      <c r="A405" t="s">
        <v>400</v>
      </c>
      <c r="B405">
        <v>0</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v>0</v>
      </c>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DN405">
        <v>0</v>
      </c>
      <c r="DO405">
        <v>0</v>
      </c>
    </row>
    <row r="406" spans="1:119">
      <c r="A406" t="s">
        <v>1611</v>
      </c>
      <c r="B406">
        <v>0</v>
      </c>
      <c r="C406">
        <v>0</v>
      </c>
      <c r="D406">
        <v>0</v>
      </c>
      <c r="E406">
        <v>0</v>
      </c>
      <c r="F406">
        <v>0</v>
      </c>
      <c r="G406">
        <v>0</v>
      </c>
      <c r="H406">
        <v>0</v>
      </c>
      <c r="I406">
        <v>0</v>
      </c>
      <c r="J406">
        <v>0</v>
      </c>
      <c r="K406">
        <v>0</v>
      </c>
      <c r="L406">
        <v>69528586.762912303</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69528586.762912303</v>
      </c>
      <c r="BS406">
        <v>0</v>
      </c>
      <c r="BT406">
        <v>0</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N406">
        <v>0</v>
      </c>
      <c r="CO406">
        <v>0</v>
      </c>
      <c r="CP406">
        <v>0</v>
      </c>
      <c r="CQ406">
        <v>0</v>
      </c>
      <c r="CR406">
        <v>0</v>
      </c>
      <c r="CS406">
        <v>0</v>
      </c>
      <c r="CT406">
        <v>0</v>
      </c>
      <c r="CU406">
        <v>0</v>
      </c>
      <c r="CV406">
        <v>0</v>
      </c>
      <c r="CW406">
        <v>0</v>
      </c>
      <c r="CX406">
        <v>0</v>
      </c>
      <c r="CY406">
        <v>0</v>
      </c>
      <c r="CZ406">
        <v>0</v>
      </c>
      <c r="DA406">
        <v>0</v>
      </c>
      <c r="DB406">
        <v>0</v>
      </c>
      <c r="DC406">
        <v>0</v>
      </c>
      <c r="DD406">
        <v>0</v>
      </c>
      <c r="DE406">
        <v>0</v>
      </c>
      <c r="DF406">
        <v>0</v>
      </c>
      <c r="DG406">
        <v>0</v>
      </c>
      <c r="DH406">
        <v>0</v>
      </c>
      <c r="DI406">
        <v>0</v>
      </c>
      <c r="DJ406">
        <v>0</v>
      </c>
      <c r="DK406">
        <v>0</v>
      </c>
      <c r="DL406">
        <v>0</v>
      </c>
      <c r="DM406">
        <v>0</v>
      </c>
      <c r="DN406">
        <v>0</v>
      </c>
      <c r="DO406">
        <v>0</v>
      </c>
    </row>
    <row r="407" spans="1:119">
      <c r="A407" t="s">
        <v>1612</v>
      </c>
      <c r="B407">
        <v>0</v>
      </c>
      <c r="C407">
        <v>0</v>
      </c>
      <c r="D407">
        <v>0</v>
      </c>
      <c r="E407">
        <v>287438483.44211602</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287438483.44211602</v>
      </c>
      <c r="BL407">
        <v>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DN407">
        <v>0</v>
      </c>
      <c r="DO407">
        <v>0</v>
      </c>
    </row>
    <row r="408" spans="1:119">
      <c r="A408" t="s">
        <v>401</v>
      </c>
      <c r="B408">
        <v>0</v>
      </c>
      <c r="C408">
        <v>0</v>
      </c>
      <c r="D408">
        <v>0</v>
      </c>
      <c r="E408">
        <v>0</v>
      </c>
      <c r="F408">
        <v>0</v>
      </c>
      <c r="G408">
        <v>0</v>
      </c>
      <c r="H408">
        <v>0</v>
      </c>
      <c r="I408">
        <v>0</v>
      </c>
      <c r="J408">
        <v>0</v>
      </c>
      <c r="K408">
        <v>0</v>
      </c>
      <c r="L408">
        <v>0</v>
      </c>
      <c r="M408">
        <v>0</v>
      </c>
      <c r="N408">
        <v>0</v>
      </c>
      <c r="O408">
        <v>0</v>
      </c>
      <c r="P408">
        <v>0</v>
      </c>
      <c r="Q408">
        <v>0</v>
      </c>
      <c r="R408">
        <v>270342554490.51999</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270342554490.51999</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v>0</v>
      </c>
      <c r="DC408">
        <v>0</v>
      </c>
      <c r="DD408">
        <v>0</v>
      </c>
      <c r="DE408">
        <v>0</v>
      </c>
      <c r="DF408">
        <v>0</v>
      </c>
      <c r="DG408">
        <v>0</v>
      </c>
      <c r="DH408">
        <v>0</v>
      </c>
      <c r="DI408">
        <v>0</v>
      </c>
      <c r="DJ408">
        <v>0</v>
      </c>
      <c r="DK408">
        <v>0</v>
      </c>
      <c r="DL408">
        <v>0</v>
      </c>
      <c r="DM408">
        <v>0</v>
      </c>
      <c r="DN408">
        <v>0</v>
      </c>
      <c r="DO408">
        <v>0</v>
      </c>
    </row>
    <row r="409" spans="1:119">
      <c r="A409" t="s">
        <v>1613</v>
      </c>
      <c r="B409">
        <v>0</v>
      </c>
      <c r="C409">
        <v>0</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v>0</v>
      </c>
      <c r="DC409">
        <v>0</v>
      </c>
      <c r="DD409">
        <v>0</v>
      </c>
      <c r="DE409">
        <v>0</v>
      </c>
      <c r="DF409">
        <v>0</v>
      </c>
      <c r="DG409">
        <v>0</v>
      </c>
      <c r="DH409">
        <v>0</v>
      </c>
      <c r="DI409">
        <v>0</v>
      </c>
      <c r="DJ409">
        <v>0</v>
      </c>
      <c r="DK409">
        <v>0</v>
      </c>
      <c r="DL409">
        <v>0</v>
      </c>
      <c r="DM409">
        <v>0</v>
      </c>
      <c r="DN409">
        <v>0</v>
      </c>
      <c r="DO409">
        <v>0</v>
      </c>
    </row>
    <row r="410" spans="1:119">
      <c r="A410" t="s">
        <v>1614</v>
      </c>
      <c r="B410">
        <v>0</v>
      </c>
      <c r="C410">
        <v>0</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row>
    <row r="411" spans="1:119">
      <c r="A411" t="s">
        <v>402</v>
      </c>
      <c r="B411">
        <v>0</v>
      </c>
      <c r="C411">
        <v>0</v>
      </c>
      <c r="D411">
        <v>0</v>
      </c>
      <c r="E411">
        <v>0</v>
      </c>
      <c r="F411">
        <v>966020364</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966020364</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row>
    <row r="412" spans="1:119">
      <c r="A412" t="s">
        <v>1615</v>
      </c>
      <c r="B412">
        <v>0</v>
      </c>
      <c r="C412">
        <v>0</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v>0</v>
      </c>
    </row>
    <row r="413" spans="1:119">
      <c r="A413" t="s">
        <v>403</v>
      </c>
      <c r="B413">
        <v>0</v>
      </c>
      <c r="C413">
        <v>0</v>
      </c>
      <c r="D413">
        <v>0</v>
      </c>
      <c r="E413">
        <v>0</v>
      </c>
      <c r="F413">
        <v>0</v>
      </c>
      <c r="G413">
        <v>0</v>
      </c>
      <c r="H413">
        <v>0</v>
      </c>
      <c r="I413">
        <v>0</v>
      </c>
      <c r="J413">
        <v>0</v>
      </c>
      <c r="K413">
        <v>0</v>
      </c>
      <c r="L413">
        <v>0</v>
      </c>
      <c r="M413">
        <v>0</v>
      </c>
      <c r="N413">
        <v>0</v>
      </c>
      <c r="O413">
        <v>0</v>
      </c>
      <c r="P413">
        <v>0</v>
      </c>
      <c r="Q413">
        <v>0</v>
      </c>
      <c r="R413">
        <v>0</v>
      </c>
      <c r="S413">
        <v>12081053270.000601</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12081053270.000601</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v>0</v>
      </c>
      <c r="DC413">
        <v>0</v>
      </c>
      <c r="DD413">
        <v>0</v>
      </c>
      <c r="DE413">
        <v>0</v>
      </c>
      <c r="DF413">
        <v>0</v>
      </c>
      <c r="DG413">
        <v>0</v>
      </c>
      <c r="DH413">
        <v>0</v>
      </c>
      <c r="DI413">
        <v>0</v>
      </c>
      <c r="DJ413">
        <v>0</v>
      </c>
      <c r="DK413">
        <v>0</v>
      </c>
      <c r="DL413">
        <v>0</v>
      </c>
      <c r="DM413">
        <v>0</v>
      </c>
      <c r="DN413">
        <v>0</v>
      </c>
      <c r="DO413">
        <v>0</v>
      </c>
    </row>
    <row r="414" spans="1:119">
      <c r="A414" t="s">
        <v>404</v>
      </c>
      <c r="B414">
        <v>0</v>
      </c>
      <c r="C414">
        <v>0</v>
      </c>
      <c r="D414">
        <v>0</v>
      </c>
      <c r="E414">
        <v>0</v>
      </c>
      <c r="F414">
        <v>0</v>
      </c>
      <c r="G414">
        <v>0</v>
      </c>
      <c r="H414">
        <v>0</v>
      </c>
      <c r="I414">
        <v>0</v>
      </c>
      <c r="J414">
        <v>0</v>
      </c>
      <c r="K414">
        <v>0</v>
      </c>
      <c r="L414">
        <v>0</v>
      </c>
      <c r="M414">
        <v>0</v>
      </c>
      <c r="N414">
        <v>0</v>
      </c>
      <c r="O414">
        <v>0</v>
      </c>
      <c r="P414">
        <v>0</v>
      </c>
      <c r="Q414">
        <v>0</v>
      </c>
      <c r="R414">
        <v>0</v>
      </c>
      <c r="S414">
        <v>0</v>
      </c>
      <c r="T414">
        <v>16008355400.0009</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BX414">
        <v>0</v>
      </c>
      <c r="BY414">
        <v>0</v>
      </c>
      <c r="BZ414">
        <v>16008355400.0009</v>
      </c>
      <c r="CA414">
        <v>0</v>
      </c>
      <c r="CB414">
        <v>0</v>
      </c>
      <c r="CC414">
        <v>0</v>
      </c>
      <c r="CD414">
        <v>0</v>
      </c>
      <c r="CE414">
        <v>0</v>
      </c>
      <c r="CF414">
        <v>0</v>
      </c>
      <c r="CG414">
        <v>0</v>
      </c>
      <c r="CH414">
        <v>0</v>
      </c>
      <c r="CI414">
        <v>0</v>
      </c>
      <c r="CJ414">
        <v>0</v>
      </c>
      <c r="CK414">
        <v>0</v>
      </c>
      <c r="CL414">
        <v>0</v>
      </c>
      <c r="CM414">
        <v>0</v>
      </c>
      <c r="CN414">
        <v>0</v>
      </c>
      <c r="CO414">
        <v>0</v>
      </c>
      <c r="CP414">
        <v>0</v>
      </c>
      <c r="CQ414">
        <v>0</v>
      </c>
      <c r="CR414">
        <v>0</v>
      </c>
      <c r="CS414">
        <v>0</v>
      </c>
      <c r="CT414">
        <v>0</v>
      </c>
      <c r="CU414">
        <v>0</v>
      </c>
      <c r="CV414">
        <v>0</v>
      </c>
      <c r="CW414">
        <v>0</v>
      </c>
      <c r="CX414">
        <v>0</v>
      </c>
      <c r="CY414">
        <v>0</v>
      </c>
      <c r="CZ414">
        <v>0</v>
      </c>
      <c r="DA414">
        <v>0</v>
      </c>
      <c r="DB414">
        <v>0</v>
      </c>
      <c r="DC414">
        <v>0</v>
      </c>
      <c r="DD414">
        <v>0</v>
      </c>
      <c r="DE414">
        <v>0</v>
      </c>
      <c r="DF414">
        <v>0</v>
      </c>
      <c r="DG414">
        <v>0</v>
      </c>
      <c r="DH414">
        <v>0</v>
      </c>
      <c r="DI414">
        <v>0</v>
      </c>
      <c r="DJ414">
        <v>0</v>
      </c>
      <c r="DK414">
        <v>0</v>
      </c>
      <c r="DL414">
        <v>0</v>
      </c>
      <c r="DM414">
        <v>0</v>
      </c>
      <c r="DN414">
        <v>0</v>
      </c>
      <c r="DO414">
        <v>0</v>
      </c>
    </row>
    <row r="415" spans="1:119">
      <c r="A415" t="s">
        <v>405</v>
      </c>
      <c r="B415">
        <v>0</v>
      </c>
      <c r="C415">
        <v>0</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v>0</v>
      </c>
      <c r="CJ415">
        <v>0</v>
      </c>
      <c r="CK415">
        <v>0</v>
      </c>
      <c r="CL415">
        <v>0</v>
      </c>
      <c r="CM415">
        <v>0</v>
      </c>
      <c r="CN415">
        <v>0</v>
      </c>
      <c r="CO415">
        <v>0</v>
      </c>
      <c r="CP415">
        <v>0</v>
      </c>
      <c r="CQ415">
        <v>0</v>
      </c>
      <c r="CR415">
        <v>0</v>
      </c>
      <c r="CS415">
        <v>0</v>
      </c>
      <c r="CT415">
        <v>0</v>
      </c>
      <c r="CU415">
        <v>0</v>
      </c>
      <c r="CV415">
        <v>0</v>
      </c>
      <c r="CW415">
        <v>0</v>
      </c>
      <c r="CX415">
        <v>0</v>
      </c>
      <c r="CY415">
        <v>0</v>
      </c>
      <c r="CZ415">
        <v>0</v>
      </c>
      <c r="DA415">
        <v>0</v>
      </c>
      <c r="DB415">
        <v>0</v>
      </c>
      <c r="DC415">
        <v>0</v>
      </c>
      <c r="DD415">
        <v>0</v>
      </c>
      <c r="DE415">
        <v>0</v>
      </c>
      <c r="DF415">
        <v>0</v>
      </c>
      <c r="DG415">
        <v>0</v>
      </c>
      <c r="DH415">
        <v>0</v>
      </c>
      <c r="DI415">
        <v>0</v>
      </c>
      <c r="DJ415">
        <v>0</v>
      </c>
      <c r="DK415">
        <v>0</v>
      </c>
      <c r="DL415">
        <v>0</v>
      </c>
      <c r="DM415">
        <v>0</v>
      </c>
      <c r="DN415">
        <v>0</v>
      </c>
      <c r="DO415">
        <v>0</v>
      </c>
    </row>
    <row r="416" spans="1:119">
      <c r="A416" t="s">
        <v>406</v>
      </c>
      <c r="B416">
        <v>0</v>
      </c>
      <c r="C416">
        <v>0</v>
      </c>
      <c r="D416">
        <v>0</v>
      </c>
      <c r="E416">
        <v>0</v>
      </c>
      <c r="F416">
        <v>0</v>
      </c>
      <c r="G416">
        <v>0</v>
      </c>
      <c r="H416">
        <v>0</v>
      </c>
      <c r="I416">
        <v>0</v>
      </c>
      <c r="J416">
        <v>0</v>
      </c>
      <c r="K416">
        <v>0</v>
      </c>
      <c r="L416">
        <v>0</v>
      </c>
      <c r="M416">
        <v>0</v>
      </c>
      <c r="N416">
        <v>1651520896.09269</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412880224.02317399</v>
      </c>
      <c r="BJ416">
        <v>0</v>
      </c>
      <c r="BK416">
        <v>0</v>
      </c>
      <c r="BL416">
        <v>0</v>
      </c>
      <c r="BM416">
        <v>1238640672.06952</v>
      </c>
      <c r="BN416">
        <v>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v>0</v>
      </c>
      <c r="CJ416">
        <v>0</v>
      </c>
      <c r="CK416">
        <v>0</v>
      </c>
      <c r="CL416">
        <v>0</v>
      </c>
      <c r="CM416">
        <v>0</v>
      </c>
      <c r="CN416">
        <v>0</v>
      </c>
      <c r="CO416">
        <v>0</v>
      </c>
      <c r="CP416">
        <v>0</v>
      </c>
      <c r="CQ416">
        <v>0</v>
      </c>
      <c r="CR416">
        <v>0</v>
      </c>
      <c r="CS416">
        <v>0</v>
      </c>
      <c r="CT416">
        <v>0</v>
      </c>
      <c r="CU416">
        <v>0</v>
      </c>
      <c r="CV416">
        <v>0</v>
      </c>
      <c r="CW416">
        <v>0</v>
      </c>
      <c r="CX416">
        <v>0</v>
      </c>
      <c r="CY416">
        <v>0</v>
      </c>
      <c r="CZ416">
        <v>0</v>
      </c>
      <c r="DA416">
        <v>0</v>
      </c>
      <c r="DB416">
        <v>0</v>
      </c>
      <c r="DC416">
        <v>0</v>
      </c>
      <c r="DD416">
        <v>0</v>
      </c>
      <c r="DE416">
        <v>0</v>
      </c>
      <c r="DF416">
        <v>0</v>
      </c>
      <c r="DG416">
        <v>0</v>
      </c>
      <c r="DH416">
        <v>0</v>
      </c>
      <c r="DI416">
        <v>0</v>
      </c>
      <c r="DJ416">
        <v>0</v>
      </c>
      <c r="DK416">
        <v>0</v>
      </c>
      <c r="DL416">
        <v>0</v>
      </c>
      <c r="DM416">
        <v>0</v>
      </c>
      <c r="DN416">
        <v>0</v>
      </c>
      <c r="DO416">
        <v>0</v>
      </c>
    </row>
    <row r="417" spans="1:119">
      <c r="A417" t="s">
        <v>407</v>
      </c>
      <c r="B417">
        <v>0</v>
      </c>
      <c r="C417">
        <v>0</v>
      </c>
      <c r="D417">
        <v>0</v>
      </c>
      <c r="E417">
        <v>0</v>
      </c>
      <c r="F417">
        <v>0</v>
      </c>
      <c r="G417">
        <v>0</v>
      </c>
      <c r="H417">
        <v>0</v>
      </c>
      <c r="I417">
        <v>0</v>
      </c>
      <c r="J417">
        <v>0</v>
      </c>
      <c r="K417">
        <v>0</v>
      </c>
      <c r="L417">
        <v>0</v>
      </c>
      <c r="M417">
        <v>0</v>
      </c>
      <c r="N417">
        <v>6968493913.5575399</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348424695.67787701</v>
      </c>
      <c r="BJ417">
        <v>0</v>
      </c>
      <c r="BK417">
        <v>0</v>
      </c>
      <c r="BL417">
        <v>0</v>
      </c>
      <c r="BM417">
        <v>6620069217.8796701</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v>0</v>
      </c>
    </row>
    <row r="418" spans="1:119">
      <c r="A418" t="s">
        <v>408</v>
      </c>
      <c r="B418">
        <v>0</v>
      </c>
      <c r="C418">
        <v>0</v>
      </c>
      <c r="D418">
        <v>0</v>
      </c>
      <c r="E418">
        <v>0</v>
      </c>
      <c r="F418">
        <v>0</v>
      </c>
      <c r="G418">
        <v>0</v>
      </c>
      <c r="H418">
        <v>0</v>
      </c>
      <c r="I418">
        <v>0</v>
      </c>
      <c r="J418">
        <v>0</v>
      </c>
      <c r="K418">
        <v>0</v>
      </c>
      <c r="L418">
        <v>0</v>
      </c>
      <c r="M418">
        <v>0</v>
      </c>
      <c r="N418">
        <v>179989022.54913399</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89994511.274567306</v>
      </c>
      <c r="BJ418">
        <v>0</v>
      </c>
      <c r="BK418">
        <v>0</v>
      </c>
      <c r="BL418">
        <v>0</v>
      </c>
      <c r="BM418">
        <v>89994511.274567306</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DN418">
        <v>0</v>
      </c>
      <c r="DO418">
        <v>0</v>
      </c>
    </row>
    <row r="419" spans="1:119">
      <c r="A419" t="s">
        <v>409</v>
      </c>
      <c r="B419">
        <v>0</v>
      </c>
      <c r="C419">
        <v>0</v>
      </c>
      <c r="D419">
        <v>0</v>
      </c>
      <c r="E419">
        <v>0</v>
      </c>
      <c r="F419">
        <v>0</v>
      </c>
      <c r="G419">
        <v>0</v>
      </c>
      <c r="H419">
        <v>0</v>
      </c>
      <c r="I419">
        <v>0</v>
      </c>
      <c r="J419">
        <v>0</v>
      </c>
      <c r="K419">
        <v>0</v>
      </c>
      <c r="L419">
        <v>0</v>
      </c>
      <c r="M419">
        <v>0</v>
      </c>
      <c r="N419">
        <v>84502780853.476898</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84502780853.476898</v>
      </c>
      <c r="BU419">
        <v>0</v>
      </c>
      <c r="BV419">
        <v>0</v>
      </c>
      <c r="BW419">
        <v>0</v>
      </c>
      <c r="BX419">
        <v>0</v>
      </c>
      <c r="BY419">
        <v>0</v>
      </c>
      <c r="BZ419">
        <v>0</v>
      </c>
      <c r="CA419">
        <v>0</v>
      </c>
      <c r="CB419">
        <v>0</v>
      </c>
      <c r="CC419">
        <v>0</v>
      </c>
      <c r="CD419">
        <v>0</v>
      </c>
      <c r="CE419">
        <v>0</v>
      </c>
      <c r="CF419">
        <v>0</v>
      </c>
      <c r="CG419">
        <v>0</v>
      </c>
      <c r="CH419">
        <v>0</v>
      </c>
      <c r="CI419">
        <v>0</v>
      </c>
      <c r="CJ419">
        <v>0</v>
      </c>
      <c r="CK419">
        <v>0</v>
      </c>
      <c r="CL419">
        <v>0</v>
      </c>
      <c r="CM419">
        <v>0</v>
      </c>
      <c r="CN419">
        <v>0</v>
      </c>
      <c r="CO419">
        <v>0</v>
      </c>
      <c r="CP419">
        <v>0</v>
      </c>
      <c r="CQ419">
        <v>0</v>
      </c>
      <c r="CR419">
        <v>0</v>
      </c>
      <c r="CS419">
        <v>0</v>
      </c>
      <c r="CT419">
        <v>0</v>
      </c>
      <c r="CU419">
        <v>0</v>
      </c>
      <c r="CV419">
        <v>0</v>
      </c>
      <c r="CW419">
        <v>0</v>
      </c>
      <c r="CX419">
        <v>0</v>
      </c>
      <c r="CY419">
        <v>0</v>
      </c>
      <c r="CZ419">
        <v>0</v>
      </c>
      <c r="DA419">
        <v>0</v>
      </c>
      <c r="DB419">
        <v>0</v>
      </c>
      <c r="DC419">
        <v>0</v>
      </c>
      <c r="DD419">
        <v>0</v>
      </c>
      <c r="DE419">
        <v>0</v>
      </c>
      <c r="DF419">
        <v>0</v>
      </c>
      <c r="DG419">
        <v>0</v>
      </c>
      <c r="DH419">
        <v>0</v>
      </c>
      <c r="DI419">
        <v>0</v>
      </c>
      <c r="DJ419">
        <v>0</v>
      </c>
      <c r="DK419">
        <v>0</v>
      </c>
      <c r="DL419">
        <v>0</v>
      </c>
      <c r="DM419">
        <v>0</v>
      </c>
      <c r="DN419">
        <v>0</v>
      </c>
      <c r="DO419">
        <v>0</v>
      </c>
    </row>
    <row r="420" spans="1:119">
      <c r="A420" t="s">
        <v>410</v>
      </c>
      <c r="B420">
        <v>0</v>
      </c>
      <c r="C420">
        <v>0</v>
      </c>
      <c r="D420">
        <v>0</v>
      </c>
      <c r="E420">
        <v>0</v>
      </c>
      <c r="F420">
        <v>0</v>
      </c>
      <c r="G420">
        <v>0</v>
      </c>
      <c r="H420">
        <v>31834485441.868</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BL420">
        <v>0</v>
      </c>
      <c r="BM420">
        <v>31834485441.868</v>
      </c>
      <c r="BN420">
        <v>0</v>
      </c>
      <c r="BO420">
        <v>0</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0</v>
      </c>
      <c r="CI420">
        <v>0</v>
      </c>
      <c r="CJ420">
        <v>0</v>
      </c>
      <c r="CK420">
        <v>0</v>
      </c>
      <c r="CL420">
        <v>0</v>
      </c>
      <c r="CM420">
        <v>0</v>
      </c>
      <c r="CN420">
        <v>0</v>
      </c>
      <c r="CO420">
        <v>0</v>
      </c>
      <c r="CP420">
        <v>0</v>
      </c>
      <c r="CQ420">
        <v>0</v>
      </c>
      <c r="CR420">
        <v>0</v>
      </c>
      <c r="CS420">
        <v>0</v>
      </c>
      <c r="CT420">
        <v>0</v>
      </c>
      <c r="CU420">
        <v>0</v>
      </c>
      <c r="CV420">
        <v>0</v>
      </c>
      <c r="CW420">
        <v>0</v>
      </c>
      <c r="CX420">
        <v>0</v>
      </c>
      <c r="CY420">
        <v>0</v>
      </c>
      <c r="CZ420">
        <v>0</v>
      </c>
      <c r="DA420">
        <v>0</v>
      </c>
      <c r="DB420">
        <v>0</v>
      </c>
      <c r="DC420">
        <v>0</v>
      </c>
      <c r="DD420">
        <v>0</v>
      </c>
      <c r="DE420">
        <v>0</v>
      </c>
      <c r="DF420">
        <v>0</v>
      </c>
      <c r="DG420">
        <v>0</v>
      </c>
      <c r="DH420">
        <v>0</v>
      </c>
      <c r="DI420">
        <v>0</v>
      </c>
      <c r="DJ420">
        <v>0</v>
      </c>
      <c r="DK420">
        <v>0</v>
      </c>
      <c r="DL420">
        <v>0</v>
      </c>
      <c r="DM420">
        <v>0</v>
      </c>
      <c r="DN420">
        <v>0</v>
      </c>
      <c r="DO420">
        <v>0</v>
      </c>
    </row>
    <row r="421" spans="1:119">
      <c r="A421" t="s">
        <v>411</v>
      </c>
      <c r="B421">
        <v>0</v>
      </c>
      <c r="C421">
        <v>0</v>
      </c>
      <c r="D421">
        <v>0</v>
      </c>
      <c r="E421">
        <v>0</v>
      </c>
      <c r="F421">
        <v>0</v>
      </c>
      <c r="G421">
        <v>0</v>
      </c>
      <c r="H421">
        <v>31834485441.868</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31834485441.868</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v>0</v>
      </c>
      <c r="CJ421">
        <v>0</v>
      </c>
      <c r="CK421">
        <v>0</v>
      </c>
      <c r="CL421">
        <v>0</v>
      </c>
      <c r="CM421">
        <v>0</v>
      </c>
      <c r="CN421">
        <v>0</v>
      </c>
      <c r="CO421">
        <v>0</v>
      </c>
      <c r="CP421">
        <v>0</v>
      </c>
      <c r="CQ421">
        <v>0</v>
      </c>
      <c r="CR421">
        <v>0</v>
      </c>
      <c r="CS421">
        <v>0</v>
      </c>
      <c r="CT421">
        <v>0</v>
      </c>
      <c r="CU421">
        <v>0</v>
      </c>
      <c r="CV421">
        <v>0</v>
      </c>
      <c r="CW421">
        <v>0</v>
      </c>
      <c r="CX421">
        <v>0</v>
      </c>
      <c r="CY421">
        <v>0</v>
      </c>
      <c r="CZ421">
        <v>0</v>
      </c>
      <c r="DA421">
        <v>0</v>
      </c>
      <c r="DB421">
        <v>0</v>
      </c>
      <c r="DC421">
        <v>0</v>
      </c>
      <c r="DD421">
        <v>0</v>
      </c>
      <c r="DE421">
        <v>0</v>
      </c>
      <c r="DF421">
        <v>0</v>
      </c>
      <c r="DG421">
        <v>0</v>
      </c>
      <c r="DH421">
        <v>0</v>
      </c>
      <c r="DI421">
        <v>0</v>
      </c>
      <c r="DJ421">
        <v>0</v>
      </c>
      <c r="DK421">
        <v>0</v>
      </c>
      <c r="DL421">
        <v>0</v>
      </c>
      <c r="DM421">
        <v>0</v>
      </c>
      <c r="DN421">
        <v>0</v>
      </c>
      <c r="DO421">
        <v>0</v>
      </c>
    </row>
    <row r="422" spans="1:119">
      <c r="A422" t="s">
        <v>412</v>
      </c>
      <c r="B422">
        <v>0</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52315796735.474998</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v>43422111290.444298</v>
      </c>
      <c r="BN422">
        <v>0</v>
      </c>
      <c r="BO422">
        <v>0</v>
      </c>
      <c r="BP422">
        <v>0</v>
      </c>
      <c r="BQ422">
        <v>0</v>
      </c>
      <c r="BR422">
        <v>0</v>
      </c>
      <c r="BS422">
        <v>0</v>
      </c>
      <c r="BT422">
        <v>8893685445.0307598</v>
      </c>
      <c r="BU422">
        <v>0</v>
      </c>
      <c r="BV422">
        <v>0</v>
      </c>
      <c r="BW422">
        <v>0</v>
      </c>
      <c r="BX422">
        <v>0</v>
      </c>
      <c r="BY422">
        <v>0</v>
      </c>
      <c r="BZ422">
        <v>0</v>
      </c>
      <c r="CA422">
        <v>0</v>
      </c>
      <c r="CB422">
        <v>0</v>
      </c>
      <c r="CC422">
        <v>0</v>
      </c>
      <c r="CD422">
        <v>0</v>
      </c>
      <c r="CE422">
        <v>0</v>
      </c>
      <c r="CF422">
        <v>0</v>
      </c>
      <c r="CG422">
        <v>0</v>
      </c>
      <c r="CH422">
        <v>0</v>
      </c>
      <c r="CI422">
        <v>0</v>
      </c>
      <c r="CJ422">
        <v>0</v>
      </c>
      <c r="CK422">
        <v>0</v>
      </c>
      <c r="CL422">
        <v>0</v>
      </c>
      <c r="CM422">
        <v>0</v>
      </c>
      <c r="CN422">
        <v>0</v>
      </c>
      <c r="CO422">
        <v>0</v>
      </c>
      <c r="CP422">
        <v>0</v>
      </c>
      <c r="CQ422">
        <v>0</v>
      </c>
      <c r="CR422">
        <v>0</v>
      </c>
      <c r="CS422">
        <v>0</v>
      </c>
      <c r="CT422">
        <v>0</v>
      </c>
      <c r="CU422">
        <v>0</v>
      </c>
      <c r="CV422">
        <v>0</v>
      </c>
      <c r="CW422">
        <v>0</v>
      </c>
      <c r="CX422">
        <v>0</v>
      </c>
      <c r="CY422">
        <v>0</v>
      </c>
      <c r="CZ422">
        <v>0</v>
      </c>
      <c r="DA422">
        <v>0</v>
      </c>
      <c r="DB422">
        <v>0</v>
      </c>
      <c r="DC422">
        <v>0</v>
      </c>
      <c r="DD422">
        <v>0</v>
      </c>
      <c r="DE422">
        <v>0</v>
      </c>
      <c r="DF422">
        <v>0</v>
      </c>
      <c r="DG422">
        <v>0</v>
      </c>
      <c r="DH422">
        <v>0</v>
      </c>
      <c r="DI422">
        <v>0</v>
      </c>
      <c r="DJ422">
        <v>0</v>
      </c>
      <c r="DK422">
        <v>0</v>
      </c>
      <c r="DL422">
        <v>0</v>
      </c>
      <c r="DM422">
        <v>0</v>
      </c>
      <c r="DN422">
        <v>0</v>
      </c>
      <c r="DO422">
        <v>0</v>
      </c>
    </row>
    <row r="423" spans="1:119">
      <c r="A423" t="s">
        <v>1616</v>
      </c>
      <c r="B423">
        <v>0</v>
      </c>
      <c r="C423">
        <v>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v>0</v>
      </c>
      <c r="CJ423">
        <v>0</v>
      </c>
      <c r="CK423">
        <v>0</v>
      </c>
      <c r="CL423">
        <v>0</v>
      </c>
      <c r="CM423">
        <v>0</v>
      </c>
      <c r="CN423">
        <v>0</v>
      </c>
      <c r="CO423">
        <v>0</v>
      </c>
      <c r="CP423">
        <v>0</v>
      </c>
      <c r="CQ423">
        <v>0</v>
      </c>
      <c r="CR423">
        <v>0</v>
      </c>
      <c r="CS423">
        <v>0</v>
      </c>
      <c r="CT423">
        <v>0</v>
      </c>
      <c r="CU423">
        <v>0</v>
      </c>
      <c r="CV423">
        <v>0</v>
      </c>
      <c r="CW423">
        <v>0</v>
      </c>
      <c r="CX423">
        <v>0</v>
      </c>
      <c r="CY423">
        <v>0</v>
      </c>
      <c r="CZ423">
        <v>0</v>
      </c>
      <c r="DA423">
        <v>0</v>
      </c>
      <c r="DB423">
        <v>0</v>
      </c>
      <c r="DC423">
        <v>0</v>
      </c>
      <c r="DD423">
        <v>0</v>
      </c>
      <c r="DE423">
        <v>0</v>
      </c>
      <c r="DF423">
        <v>0</v>
      </c>
      <c r="DG423">
        <v>0</v>
      </c>
      <c r="DH423">
        <v>0</v>
      </c>
      <c r="DI423">
        <v>0</v>
      </c>
      <c r="DJ423">
        <v>0</v>
      </c>
      <c r="DK423">
        <v>0</v>
      </c>
      <c r="DL423">
        <v>0</v>
      </c>
      <c r="DM423">
        <v>0</v>
      </c>
      <c r="DN423">
        <v>0</v>
      </c>
      <c r="DO423">
        <v>0</v>
      </c>
    </row>
    <row r="424" spans="1:119">
      <c r="A424" t="s">
        <v>413</v>
      </c>
      <c r="B424">
        <v>0</v>
      </c>
      <c r="C424">
        <v>0</v>
      </c>
      <c r="D424">
        <v>46892160.000002801</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9378432.0000028405</v>
      </c>
      <c r="BN424">
        <v>37513728.000002198</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c r="DB424">
        <v>0</v>
      </c>
      <c r="DC424">
        <v>0</v>
      </c>
      <c r="DD424">
        <v>0</v>
      </c>
      <c r="DE424">
        <v>0</v>
      </c>
      <c r="DF424">
        <v>0</v>
      </c>
      <c r="DG424">
        <v>0</v>
      </c>
      <c r="DH424">
        <v>0</v>
      </c>
      <c r="DI424">
        <v>0</v>
      </c>
      <c r="DJ424">
        <v>0</v>
      </c>
      <c r="DK424">
        <v>0</v>
      </c>
      <c r="DL424">
        <v>0</v>
      </c>
      <c r="DM424">
        <v>0</v>
      </c>
      <c r="DN424">
        <v>0</v>
      </c>
      <c r="DO424">
        <v>0</v>
      </c>
    </row>
    <row r="425" spans="1:119">
      <c r="A425" t="s">
        <v>414</v>
      </c>
      <c r="B425">
        <v>0</v>
      </c>
      <c r="C425">
        <v>0</v>
      </c>
      <c r="D425">
        <v>0</v>
      </c>
      <c r="E425">
        <v>0</v>
      </c>
      <c r="F425">
        <v>0</v>
      </c>
      <c r="G425">
        <v>0</v>
      </c>
      <c r="H425">
        <v>37513728</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37513728</v>
      </c>
      <c r="BO425">
        <v>0</v>
      </c>
      <c r="BP425">
        <v>0</v>
      </c>
      <c r="BQ425">
        <v>0</v>
      </c>
      <c r="BR425">
        <v>0</v>
      </c>
      <c r="BS425">
        <v>0</v>
      </c>
      <c r="BT425">
        <v>0</v>
      </c>
      <c r="BU425">
        <v>0</v>
      </c>
      <c r="BV425">
        <v>0</v>
      </c>
      <c r="BW425">
        <v>0</v>
      </c>
      <c r="BX425">
        <v>0</v>
      </c>
      <c r="BY425">
        <v>0</v>
      </c>
      <c r="BZ425">
        <v>0</v>
      </c>
      <c r="CA425">
        <v>0</v>
      </c>
      <c r="CB425">
        <v>0</v>
      </c>
      <c r="CC425">
        <v>0</v>
      </c>
      <c r="CD425">
        <v>0</v>
      </c>
      <c r="CE425">
        <v>0</v>
      </c>
      <c r="CF425">
        <v>0</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v>0</v>
      </c>
    </row>
    <row r="426" spans="1:119">
      <c r="A426" t="s">
        <v>1617</v>
      </c>
      <c r="B426">
        <v>0</v>
      </c>
      <c r="C426">
        <v>0</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c r="CN426">
        <v>0</v>
      </c>
      <c r="CO426">
        <v>0</v>
      </c>
      <c r="CP426">
        <v>0</v>
      </c>
      <c r="CQ426">
        <v>0</v>
      </c>
      <c r="CR426">
        <v>0</v>
      </c>
      <c r="CS426">
        <v>0</v>
      </c>
      <c r="CT426">
        <v>0</v>
      </c>
      <c r="CU426">
        <v>0</v>
      </c>
      <c r="CV426">
        <v>0</v>
      </c>
      <c r="CW426">
        <v>0</v>
      </c>
      <c r="CX426">
        <v>0</v>
      </c>
      <c r="CY426">
        <v>0</v>
      </c>
      <c r="CZ426">
        <v>0</v>
      </c>
      <c r="DA426">
        <v>0</v>
      </c>
      <c r="DB426">
        <v>0</v>
      </c>
      <c r="DC426">
        <v>0</v>
      </c>
      <c r="DD426">
        <v>0</v>
      </c>
      <c r="DE426">
        <v>0</v>
      </c>
      <c r="DF426">
        <v>0</v>
      </c>
      <c r="DG426">
        <v>0</v>
      </c>
      <c r="DH426">
        <v>0</v>
      </c>
      <c r="DI426">
        <v>0</v>
      </c>
      <c r="DJ426">
        <v>0</v>
      </c>
      <c r="DK426">
        <v>0</v>
      </c>
      <c r="DL426">
        <v>0</v>
      </c>
      <c r="DM426">
        <v>0</v>
      </c>
      <c r="DN426">
        <v>0</v>
      </c>
      <c r="DO426">
        <v>0</v>
      </c>
    </row>
    <row r="427" spans="1:119">
      <c r="A427" t="s">
        <v>1618</v>
      </c>
      <c r="B427">
        <v>0</v>
      </c>
      <c r="C427">
        <v>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v>0</v>
      </c>
      <c r="CI427">
        <v>0</v>
      </c>
      <c r="CJ427">
        <v>0</v>
      </c>
      <c r="CK427">
        <v>0</v>
      </c>
      <c r="CL427">
        <v>0</v>
      </c>
      <c r="CM427">
        <v>0</v>
      </c>
      <c r="CN427">
        <v>0</v>
      </c>
      <c r="CO427">
        <v>0</v>
      </c>
      <c r="CP427">
        <v>0</v>
      </c>
      <c r="CQ427">
        <v>0</v>
      </c>
      <c r="CR427">
        <v>0</v>
      </c>
      <c r="CS427">
        <v>0</v>
      </c>
      <c r="CT427">
        <v>0</v>
      </c>
      <c r="CU427">
        <v>0</v>
      </c>
      <c r="CV427">
        <v>0</v>
      </c>
      <c r="CW427">
        <v>0</v>
      </c>
      <c r="CX427">
        <v>0</v>
      </c>
      <c r="CY427">
        <v>0</v>
      </c>
      <c r="CZ427">
        <v>0</v>
      </c>
      <c r="DA427">
        <v>0</v>
      </c>
      <c r="DB427">
        <v>0</v>
      </c>
      <c r="DC427">
        <v>0</v>
      </c>
      <c r="DD427">
        <v>0</v>
      </c>
      <c r="DE427">
        <v>0</v>
      </c>
      <c r="DF427">
        <v>0</v>
      </c>
      <c r="DG427">
        <v>0</v>
      </c>
      <c r="DH427">
        <v>0</v>
      </c>
      <c r="DI427">
        <v>0</v>
      </c>
      <c r="DJ427">
        <v>0</v>
      </c>
      <c r="DK427">
        <v>0</v>
      </c>
      <c r="DL427">
        <v>0</v>
      </c>
      <c r="DM427">
        <v>0</v>
      </c>
      <c r="DN427">
        <v>0</v>
      </c>
      <c r="DO427">
        <v>0</v>
      </c>
    </row>
    <row r="428" spans="1:119">
      <c r="A428" t="s">
        <v>415</v>
      </c>
      <c r="B428">
        <v>0</v>
      </c>
      <c r="C428">
        <v>0</v>
      </c>
      <c r="D428">
        <v>0</v>
      </c>
      <c r="E428">
        <v>0</v>
      </c>
      <c r="F428">
        <v>0</v>
      </c>
      <c r="G428">
        <v>0</v>
      </c>
      <c r="H428">
        <v>0</v>
      </c>
      <c r="I428">
        <v>0</v>
      </c>
      <c r="J428">
        <v>0</v>
      </c>
      <c r="K428">
        <v>0</v>
      </c>
      <c r="L428">
        <v>0</v>
      </c>
      <c r="M428">
        <v>0</v>
      </c>
      <c r="N428">
        <v>0</v>
      </c>
      <c r="O428">
        <v>0</v>
      </c>
      <c r="P428">
        <v>0</v>
      </c>
      <c r="Q428">
        <v>0</v>
      </c>
      <c r="R428">
        <v>215550337998.591</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-15088523659.888</v>
      </c>
      <c r="BN428">
        <v>230638861658.492</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c r="CN428">
        <v>0</v>
      </c>
      <c r="CO428">
        <v>0</v>
      </c>
      <c r="CP428">
        <v>0</v>
      </c>
      <c r="CQ428">
        <v>0</v>
      </c>
      <c r="CR428">
        <v>0</v>
      </c>
      <c r="CS428">
        <v>0</v>
      </c>
      <c r="CT428">
        <v>0</v>
      </c>
      <c r="CU428">
        <v>0</v>
      </c>
      <c r="CV428">
        <v>0</v>
      </c>
      <c r="CW428">
        <v>0</v>
      </c>
      <c r="CX428">
        <v>0</v>
      </c>
      <c r="CY428">
        <v>0</v>
      </c>
      <c r="CZ428">
        <v>0</v>
      </c>
      <c r="DA428">
        <v>0</v>
      </c>
      <c r="DB428">
        <v>0</v>
      </c>
      <c r="DC428">
        <v>0</v>
      </c>
      <c r="DD428">
        <v>0</v>
      </c>
      <c r="DE428">
        <v>0</v>
      </c>
      <c r="DF428">
        <v>0</v>
      </c>
      <c r="DG428">
        <v>0</v>
      </c>
      <c r="DH428">
        <v>0</v>
      </c>
      <c r="DI428">
        <v>0</v>
      </c>
      <c r="DJ428">
        <v>0</v>
      </c>
      <c r="DK428">
        <v>0</v>
      </c>
      <c r="DL428">
        <v>0</v>
      </c>
      <c r="DM428">
        <v>0</v>
      </c>
      <c r="DN428">
        <v>0</v>
      </c>
      <c r="DO428">
        <v>0</v>
      </c>
    </row>
    <row r="429" spans="1:119">
      <c r="A429" t="s">
        <v>416</v>
      </c>
      <c r="B429">
        <v>0</v>
      </c>
      <c r="C429">
        <v>0</v>
      </c>
      <c r="D429">
        <v>0</v>
      </c>
      <c r="E429">
        <v>0</v>
      </c>
      <c r="F429">
        <v>0</v>
      </c>
      <c r="G429">
        <v>-5.18798828125E-4</v>
      </c>
      <c r="H429">
        <v>230638861658.478</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230638861658.478</v>
      </c>
      <c r="BO429">
        <v>0</v>
      </c>
      <c r="BP429">
        <v>0</v>
      </c>
      <c r="BQ429">
        <v>0</v>
      </c>
      <c r="BR429">
        <v>0</v>
      </c>
      <c r="BS429">
        <v>0</v>
      </c>
      <c r="BT429">
        <v>0</v>
      </c>
      <c r="BU429">
        <v>0</v>
      </c>
      <c r="BV429">
        <v>0</v>
      </c>
      <c r="BW429">
        <v>0</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0</v>
      </c>
      <c r="CS429">
        <v>0</v>
      </c>
      <c r="CT429">
        <v>0</v>
      </c>
      <c r="CU429">
        <v>0</v>
      </c>
      <c r="CV429">
        <v>0</v>
      </c>
      <c r="CW429">
        <v>0</v>
      </c>
      <c r="CX429">
        <v>0</v>
      </c>
      <c r="CY429">
        <v>0</v>
      </c>
      <c r="CZ429">
        <v>0</v>
      </c>
      <c r="DA429">
        <v>0</v>
      </c>
      <c r="DB429">
        <v>0</v>
      </c>
      <c r="DC429">
        <v>0</v>
      </c>
      <c r="DD429">
        <v>0</v>
      </c>
      <c r="DE429">
        <v>0</v>
      </c>
      <c r="DF429">
        <v>0</v>
      </c>
      <c r="DG429">
        <v>0</v>
      </c>
      <c r="DH429">
        <v>0</v>
      </c>
      <c r="DI429">
        <v>0</v>
      </c>
      <c r="DJ429">
        <v>0</v>
      </c>
      <c r="DK429">
        <v>0</v>
      </c>
      <c r="DL429">
        <v>0</v>
      </c>
      <c r="DM429">
        <v>0</v>
      </c>
      <c r="DN429">
        <v>0</v>
      </c>
      <c r="DO429">
        <v>0</v>
      </c>
    </row>
    <row r="430" spans="1:119">
      <c r="A430" t="s">
        <v>417</v>
      </c>
      <c r="B430">
        <v>447026092.73871702</v>
      </c>
      <c r="C430">
        <v>0</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67053913.910829097</v>
      </c>
      <c r="BN430">
        <v>379972178.82790899</v>
      </c>
      <c r="BO430">
        <v>0</v>
      </c>
      <c r="BP430">
        <v>0</v>
      </c>
      <c r="BQ430">
        <v>0</v>
      </c>
      <c r="BR430">
        <v>0</v>
      </c>
      <c r="BS430">
        <v>0</v>
      </c>
      <c r="BT430">
        <v>0</v>
      </c>
      <c r="BU430">
        <v>0</v>
      </c>
      <c r="BV430">
        <v>0</v>
      </c>
      <c r="BW430">
        <v>0</v>
      </c>
      <c r="BX430">
        <v>0</v>
      </c>
      <c r="BY430">
        <v>0</v>
      </c>
      <c r="BZ430">
        <v>0</v>
      </c>
      <c r="CA430">
        <v>0</v>
      </c>
      <c r="CB430">
        <v>0</v>
      </c>
      <c r="CC430">
        <v>0</v>
      </c>
      <c r="CD430">
        <v>0</v>
      </c>
      <c r="CE430">
        <v>0</v>
      </c>
      <c r="CF430">
        <v>0</v>
      </c>
      <c r="CG430">
        <v>0</v>
      </c>
      <c r="CH430">
        <v>0</v>
      </c>
      <c r="CI430">
        <v>0</v>
      </c>
      <c r="CJ430">
        <v>0</v>
      </c>
      <c r="CK430">
        <v>0</v>
      </c>
      <c r="CL430">
        <v>0</v>
      </c>
      <c r="CM430">
        <v>0</v>
      </c>
      <c r="CN430">
        <v>0</v>
      </c>
      <c r="CO430">
        <v>0</v>
      </c>
      <c r="CP430">
        <v>0</v>
      </c>
      <c r="CQ430">
        <v>0</v>
      </c>
      <c r="CR430">
        <v>0</v>
      </c>
      <c r="CS430">
        <v>0</v>
      </c>
      <c r="CT430">
        <v>0</v>
      </c>
      <c r="CU430">
        <v>0</v>
      </c>
      <c r="CV430">
        <v>0</v>
      </c>
      <c r="CW430">
        <v>0</v>
      </c>
      <c r="CX430">
        <v>0</v>
      </c>
      <c r="CY430">
        <v>0</v>
      </c>
      <c r="CZ430">
        <v>0</v>
      </c>
      <c r="DA430">
        <v>0</v>
      </c>
      <c r="DB430">
        <v>0</v>
      </c>
      <c r="DC430">
        <v>0</v>
      </c>
      <c r="DD430">
        <v>0</v>
      </c>
      <c r="DE430">
        <v>0</v>
      </c>
      <c r="DF430">
        <v>0</v>
      </c>
      <c r="DG430">
        <v>0</v>
      </c>
      <c r="DH430">
        <v>0</v>
      </c>
      <c r="DI430">
        <v>0</v>
      </c>
      <c r="DJ430">
        <v>0</v>
      </c>
      <c r="DK430">
        <v>0</v>
      </c>
      <c r="DL430">
        <v>0</v>
      </c>
      <c r="DM430">
        <v>0</v>
      </c>
      <c r="DN430">
        <v>0</v>
      </c>
      <c r="DO430">
        <v>0</v>
      </c>
    </row>
    <row r="431" spans="1:119">
      <c r="A431" t="s">
        <v>418</v>
      </c>
      <c r="B431">
        <v>0</v>
      </c>
      <c r="C431">
        <v>0</v>
      </c>
      <c r="D431">
        <v>0</v>
      </c>
      <c r="E431">
        <v>0</v>
      </c>
      <c r="F431">
        <v>0</v>
      </c>
      <c r="G431" s="38">
        <v>-1.3709068298339799E-6</v>
      </c>
      <c r="H431">
        <v>379972178.82788599</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379972178.82788599</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v>0</v>
      </c>
    </row>
    <row r="432" spans="1:119">
      <c r="A432" t="s">
        <v>419</v>
      </c>
      <c r="B432">
        <v>0</v>
      </c>
      <c r="C432">
        <v>0</v>
      </c>
      <c r="D432">
        <v>0</v>
      </c>
      <c r="E432">
        <v>0</v>
      </c>
      <c r="F432">
        <v>0</v>
      </c>
      <c r="G432" s="38">
        <v>6.3911080360412598E-5</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s="38">
        <v>6.3911080360412598E-5</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v>0</v>
      </c>
      <c r="CJ432">
        <v>0</v>
      </c>
      <c r="CK432">
        <v>0</v>
      </c>
      <c r="CL432">
        <v>0</v>
      </c>
      <c r="CM432">
        <v>0</v>
      </c>
      <c r="CN432">
        <v>0</v>
      </c>
      <c r="CO432">
        <v>0</v>
      </c>
      <c r="CP432">
        <v>0</v>
      </c>
      <c r="CQ432">
        <v>0</v>
      </c>
      <c r="CR432">
        <v>0</v>
      </c>
      <c r="CS432">
        <v>0</v>
      </c>
      <c r="CT432">
        <v>0</v>
      </c>
      <c r="CU432">
        <v>0</v>
      </c>
      <c r="CV432">
        <v>0</v>
      </c>
      <c r="CW432">
        <v>0</v>
      </c>
      <c r="CX432">
        <v>0</v>
      </c>
      <c r="CY432">
        <v>0</v>
      </c>
      <c r="CZ432">
        <v>0</v>
      </c>
      <c r="DA432">
        <v>0</v>
      </c>
      <c r="DB432">
        <v>0</v>
      </c>
      <c r="DC432">
        <v>0</v>
      </c>
      <c r="DD432">
        <v>0</v>
      </c>
      <c r="DE432">
        <v>0</v>
      </c>
      <c r="DF432">
        <v>0</v>
      </c>
      <c r="DG432">
        <v>0</v>
      </c>
      <c r="DH432">
        <v>0</v>
      </c>
      <c r="DI432">
        <v>0</v>
      </c>
      <c r="DJ432">
        <v>0</v>
      </c>
      <c r="DK432">
        <v>0</v>
      </c>
      <c r="DL432">
        <v>0</v>
      </c>
      <c r="DM432">
        <v>0</v>
      </c>
      <c r="DN432">
        <v>0</v>
      </c>
      <c r="DO432">
        <v>0</v>
      </c>
    </row>
    <row r="433" spans="1:119">
      <c r="A433" t="s">
        <v>420</v>
      </c>
      <c r="B433">
        <v>0</v>
      </c>
      <c r="C433">
        <v>0</v>
      </c>
      <c r="D433">
        <v>0</v>
      </c>
      <c r="E433">
        <v>0</v>
      </c>
      <c r="F433">
        <v>0</v>
      </c>
      <c r="G433">
        <v>0</v>
      </c>
      <c r="H433">
        <v>0</v>
      </c>
      <c r="I433">
        <v>0</v>
      </c>
      <c r="J433">
        <v>0</v>
      </c>
      <c r="K433">
        <v>0</v>
      </c>
      <c r="L433">
        <v>0</v>
      </c>
      <c r="M433">
        <v>0</v>
      </c>
      <c r="N433">
        <v>0</v>
      </c>
      <c r="O433">
        <v>0</v>
      </c>
      <c r="P433">
        <v>0</v>
      </c>
      <c r="Q433">
        <v>0</v>
      </c>
      <c r="R433">
        <v>0</v>
      </c>
      <c r="S433">
        <v>10207786118.266199</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6.5040588378900005E-4</v>
      </c>
      <c r="BN433">
        <v>10207786118.266199</v>
      </c>
      <c r="BO433">
        <v>0</v>
      </c>
      <c r="BP433">
        <v>0</v>
      </c>
      <c r="BQ433">
        <v>0</v>
      </c>
      <c r="BR433">
        <v>0</v>
      </c>
      <c r="BS433">
        <v>0</v>
      </c>
      <c r="BT433">
        <v>0</v>
      </c>
      <c r="BU433">
        <v>0</v>
      </c>
      <c r="BV433">
        <v>0</v>
      </c>
      <c r="BW433">
        <v>0</v>
      </c>
      <c r="BX433">
        <v>0</v>
      </c>
      <c r="BY433">
        <v>0</v>
      </c>
      <c r="BZ433">
        <v>0</v>
      </c>
      <c r="CA433">
        <v>0</v>
      </c>
      <c r="CB433">
        <v>0</v>
      </c>
      <c r="CC433">
        <v>0</v>
      </c>
      <c r="CD433">
        <v>0</v>
      </c>
      <c r="CE433">
        <v>0</v>
      </c>
      <c r="CF433">
        <v>0</v>
      </c>
      <c r="CG433">
        <v>0</v>
      </c>
      <c r="CH433">
        <v>0</v>
      </c>
      <c r="CI433">
        <v>0</v>
      </c>
      <c r="CJ433">
        <v>0</v>
      </c>
      <c r="CK433">
        <v>0</v>
      </c>
      <c r="CL433">
        <v>0</v>
      </c>
      <c r="CM433">
        <v>0</v>
      </c>
      <c r="CN433">
        <v>0</v>
      </c>
      <c r="CO433">
        <v>0</v>
      </c>
      <c r="CP433">
        <v>0</v>
      </c>
      <c r="CQ433">
        <v>0</v>
      </c>
      <c r="CR433">
        <v>0</v>
      </c>
      <c r="CS433">
        <v>0</v>
      </c>
      <c r="CT433">
        <v>0</v>
      </c>
      <c r="CU433">
        <v>0</v>
      </c>
      <c r="CV433">
        <v>0</v>
      </c>
      <c r="CW433">
        <v>0</v>
      </c>
      <c r="CX433">
        <v>0</v>
      </c>
      <c r="CY433">
        <v>0</v>
      </c>
      <c r="CZ433">
        <v>0</v>
      </c>
      <c r="DA433">
        <v>0</v>
      </c>
      <c r="DB433">
        <v>0</v>
      </c>
      <c r="DC433">
        <v>0</v>
      </c>
      <c r="DD433">
        <v>0</v>
      </c>
      <c r="DE433">
        <v>0</v>
      </c>
      <c r="DF433">
        <v>0</v>
      </c>
      <c r="DG433">
        <v>0</v>
      </c>
      <c r="DH433">
        <v>0</v>
      </c>
      <c r="DI433">
        <v>0</v>
      </c>
      <c r="DJ433">
        <v>0</v>
      </c>
      <c r="DK433">
        <v>0</v>
      </c>
      <c r="DL433">
        <v>0</v>
      </c>
      <c r="DM433">
        <v>0</v>
      </c>
      <c r="DN433">
        <v>0</v>
      </c>
      <c r="DO433">
        <v>0</v>
      </c>
    </row>
    <row r="434" spans="1:119">
      <c r="A434" t="s">
        <v>421</v>
      </c>
      <c r="B434">
        <v>0</v>
      </c>
      <c r="C434">
        <v>0</v>
      </c>
      <c r="D434">
        <v>0</v>
      </c>
      <c r="E434">
        <v>0</v>
      </c>
      <c r="F434">
        <v>0</v>
      </c>
      <c r="G434">
        <v>0</v>
      </c>
      <c r="H434">
        <v>10207786118.265499</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10207786118.265499</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c r="CN434">
        <v>0</v>
      </c>
      <c r="CO434">
        <v>0</v>
      </c>
      <c r="CP434">
        <v>0</v>
      </c>
      <c r="CQ434">
        <v>0</v>
      </c>
      <c r="CR434">
        <v>0</v>
      </c>
      <c r="CS434">
        <v>0</v>
      </c>
      <c r="CT434">
        <v>0</v>
      </c>
      <c r="CU434">
        <v>0</v>
      </c>
      <c r="CV434">
        <v>0</v>
      </c>
      <c r="CW434">
        <v>0</v>
      </c>
      <c r="CX434">
        <v>0</v>
      </c>
      <c r="CY434">
        <v>0</v>
      </c>
      <c r="CZ434">
        <v>0</v>
      </c>
      <c r="DA434">
        <v>0</v>
      </c>
      <c r="DB434">
        <v>0</v>
      </c>
      <c r="DC434">
        <v>0</v>
      </c>
      <c r="DD434">
        <v>0</v>
      </c>
      <c r="DE434">
        <v>0</v>
      </c>
      <c r="DF434">
        <v>0</v>
      </c>
      <c r="DG434">
        <v>0</v>
      </c>
      <c r="DH434">
        <v>0</v>
      </c>
      <c r="DI434">
        <v>0</v>
      </c>
      <c r="DJ434">
        <v>0</v>
      </c>
      <c r="DK434">
        <v>0</v>
      </c>
      <c r="DL434">
        <v>0</v>
      </c>
      <c r="DM434">
        <v>0</v>
      </c>
      <c r="DN434">
        <v>0</v>
      </c>
      <c r="DO434">
        <v>0</v>
      </c>
    </row>
    <row r="435" spans="1:119">
      <c r="A435" t="s">
        <v>422</v>
      </c>
      <c r="B435">
        <v>0</v>
      </c>
      <c r="C435">
        <v>0</v>
      </c>
      <c r="D435">
        <v>0</v>
      </c>
      <c r="E435">
        <v>0</v>
      </c>
      <c r="F435">
        <v>0</v>
      </c>
      <c r="G435">
        <v>0</v>
      </c>
      <c r="H435">
        <v>0</v>
      </c>
      <c r="I435">
        <v>0</v>
      </c>
      <c r="J435">
        <v>0</v>
      </c>
      <c r="K435">
        <v>0</v>
      </c>
      <c r="L435">
        <v>0</v>
      </c>
      <c r="M435">
        <v>0</v>
      </c>
      <c r="N435">
        <v>4141876971.8041401</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2.5272369384759998E-4</v>
      </c>
      <c r="BN435">
        <v>4141876971.8041401</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c r="CN435">
        <v>0</v>
      </c>
      <c r="CO435">
        <v>0</v>
      </c>
      <c r="CP435">
        <v>0</v>
      </c>
      <c r="CQ435">
        <v>0</v>
      </c>
      <c r="CR435">
        <v>0</v>
      </c>
      <c r="CS435">
        <v>0</v>
      </c>
      <c r="CT435">
        <v>0</v>
      </c>
      <c r="CU435">
        <v>0</v>
      </c>
      <c r="CV435">
        <v>0</v>
      </c>
      <c r="CW435">
        <v>0</v>
      </c>
      <c r="CX435">
        <v>0</v>
      </c>
      <c r="CY435">
        <v>0</v>
      </c>
      <c r="CZ435">
        <v>0</v>
      </c>
      <c r="DA435">
        <v>0</v>
      </c>
      <c r="DB435">
        <v>0</v>
      </c>
      <c r="DC435">
        <v>0</v>
      </c>
      <c r="DD435">
        <v>0</v>
      </c>
      <c r="DE435">
        <v>0</v>
      </c>
      <c r="DF435">
        <v>0</v>
      </c>
      <c r="DG435">
        <v>0</v>
      </c>
      <c r="DH435">
        <v>0</v>
      </c>
      <c r="DI435">
        <v>0</v>
      </c>
      <c r="DJ435">
        <v>0</v>
      </c>
      <c r="DK435">
        <v>0</v>
      </c>
      <c r="DL435">
        <v>0</v>
      </c>
      <c r="DM435">
        <v>0</v>
      </c>
      <c r="DN435">
        <v>0</v>
      </c>
      <c r="DO435">
        <v>0</v>
      </c>
    </row>
    <row r="436" spans="1:119">
      <c r="A436" t="s">
        <v>423</v>
      </c>
      <c r="B436">
        <v>0</v>
      </c>
      <c r="C436">
        <v>0</v>
      </c>
      <c r="D436">
        <v>0</v>
      </c>
      <c r="E436">
        <v>0</v>
      </c>
      <c r="F436">
        <v>0</v>
      </c>
      <c r="G436">
        <v>0</v>
      </c>
      <c r="H436">
        <v>4141876971.8038902</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4141876971.8038902</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v>0</v>
      </c>
      <c r="CZ436">
        <v>0</v>
      </c>
      <c r="DA436">
        <v>0</v>
      </c>
      <c r="DB436">
        <v>0</v>
      </c>
      <c r="DC436">
        <v>0</v>
      </c>
      <c r="DD436">
        <v>0</v>
      </c>
      <c r="DE436">
        <v>0</v>
      </c>
      <c r="DF436">
        <v>0</v>
      </c>
      <c r="DG436">
        <v>0</v>
      </c>
      <c r="DH436">
        <v>0</v>
      </c>
      <c r="DI436">
        <v>0</v>
      </c>
      <c r="DJ436">
        <v>0</v>
      </c>
      <c r="DK436">
        <v>0</v>
      </c>
      <c r="DL436">
        <v>0</v>
      </c>
      <c r="DM436">
        <v>0</v>
      </c>
      <c r="DN436">
        <v>0</v>
      </c>
      <c r="DO436">
        <v>0</v>
      </c>
    </row>
    <row r="437" spans="1:119">
      <c r="A437" t="s">
        <v>424</v>
      </c>
      <c r="B437">
        <v>0</v>
      </c>
      <c r="C437">
        <v>0</v>
      </c>
      <c r="D437">
        <v>0</v>
      </c>
      <c r="E437">
        <v>0</v>
      </c>
      <c r="F437">
        <v>0</v>
      </c>
      <c r="G437">
        <v>0</v>
      </c>
      <c r="H437">
        <v>0</v>
      </c>
      <c r="I437">
        <v>0</v>
      </c>
      <c r="J437">
        <v>0</v>
      </c>
      <c r="K437">
        <v>0</v>
      </c>
      <c r="L437">
        <v>0</v>
      </c>
      <c r="M437">
        <v>0</v>
      </c>
      <c r="N437">
        <v>1770982140.2104599</v>
      </c>
      <c r="O437">
        <v>0</v>
      </c>
      <c r="P437">
        <v>4809577916.4839096</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4.034042358398E-4</v>
      </c>
      <c r="BN437">
        <v>6580560056.6943798</v>
      </c>
      <c r="BO437">
        <v>0</v>
      </c>
      <c r="BP437">
        <v>0</v>
      </c>
      <c r="BQ437">
        <v>0</v>
      </c>
      <c r="BR437">
        <v>0</v>
      </c>
      <c r="BS437">
        <v>0</v>
      </c>
      <c r="BT437">
        <v>0</v>
      </c>
      <c r="BU437">
        <v>0</v>
      </c>
      <c r="BV437">
        <v>0</v>
      </c>
      <c r="BW437">
        <v>0</v>
      </c>
      <c r="BX437">
        <v>0</v>
      </c>
      <c r="BY437">
        <v>0</v>
      </c>
      <c r="BZ437">
        <v>0</v>
      </c>
      <c r="CA437">
        <v>0</v>
      </c>
      <c r="CB437">
        <v>0</v>
      </c>
      <c r="CC437">
        <v>0</v>
      </c>
      <c r="CD437">
        <v>0</v>
      </c>
      <c r="CE437">
        <v>0</v>
      </c>
      <c r="CF437">
        <v>0</v>
      </c>
      <c r="CG437">
        <v>0</v>
      </c>
      <c r="CH437">
        <v>0</v>
      </c>
      <c r="CI437">
        <v>0</v>
      </c>
      <c r="CJ437">
        <v>0</v>
      </c>
      <c r="CK437">
        <v>0</v>
      </c>
      <c r="CL437">
        <v>0</v>
      </c>
      <c r="CM437">
        <v>0</v>
      </c>
      <c r="CN437">
        <v>0</v>
      </c>
      <c r="CO437">
        <v>0</v>
      </c>
      <c r="CP437">
        <v>0</v>
      </c>
      <c r="CQ437">
        <v>0</v>
      </c>
      <c r="CR437">
        <v>0</v>
      </c>
      <c r="CS437">
        <v>0</v>
      </c>
      <c r="CT437">
        <v>0</v>
      </c>
      <c r="CU437">
        <v>0</v>
      </c>
      <c r="CV437">
        <v>0</v>
      </c>
      <c r="CW437">
        <v>0</v>
      </c>
      <c r="CX437">
        <v>0</v>
      </c>
      <c r="CY437">
        <v>0</v>
      </c>
      <c r="CZ437">
        <v>0</v>
      </c>
      <c r="DA437">
        <v>0</v>
      </c>
      <c r="DB437">
        <v>0</v>
      </c>
      <c r="DC437">
        <v>0</v>
      </c>
      <c r="DD437">
        <v>0</v>
      </c>
      <c r="DE437">
        <v>0</v>
      </c>
      <c r="DF437">
        <v>0</v>
      </c>
      <c r="DG437">
        <v>0</v>
      </c>
      <c r="DH437">
        <v>0</v>
      </c>
      <c r="DI437">
        <v>0</v>
      </c>
      <c r="DJ437">
        <v>0</v>
      </c>
      <c r="DK437">
        <v>0</v>
      </c>
      <c r="DL437">
        <v>0</v>
      </c>
      <c r="DM437">
        <v>0</v>
      </c>
      <c r="DN437">
        <v>0</v>
      </c>
      <c r="DO437">
        <v>0</v>
      </c>
    </row>
    <row r="438" spans="1:119">
      <c r="A438" t="s">
        <v>425</v>
      </c>
      <c r="B438">
        <v>0</v>
      </c>
      <c r="C438">
        <v>0</v>
      </c>
      <c r="D438">
        <v>0</v>
      </c>
      <c r="E438">
        <v>0</v>
      </c>
      <c r="F438">
        <v>0</v>
      </c>
      <c r="G438">
        <v>0</v>
      </c>
      <c r="H438">
        <v>6580560056.6939802</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6580560056.6939802</v>
      </c>
      <c r="BO438">
        <v>0</v>
      </c>
      <c r="BP438">
        <v>0</v>
      </c>
      <c r="BQ438">
        <v>0</v>
      </c>
      <c r="BR438">
        <v>0</v>
      </c>
      <c r="BS438">
        <v>0</v>
      </c>
      <c r="BT438">
        <v>0</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N438">
        <v>0</v>
      </c>
      <c r="CO438">
        <v>0</v>
      </c>
      <c r="CP438">
        <v>0</v>
      </c>
      <c r="CQ438">
        <v>0</v>
      </c>
      <c r="CR438">
        <v>0</v>
      </c>
      <c r="CS438">
        <v>0</v>
      </c>
      <c r="CT438">
        <v>0</v>
      </c>
      <c r="CU438">
        <v>0</v>
      </c>
      <c r="CV438">
        <v>0</v>
      </c>
      <c r="CW438">
        <v>0</v>
      </c>
      <c r="CX438">
        <v>0</v>
      </c>
      <c r="CY438">
        <v>0</v>
      </c>
      <c r="CZ438">
        <v>0</v>
      </c>
      <c r="DA438">
        <v>0</v>
      </c>
      <c r="DB438">
        <v>0</v>
      </c>
      <c r="DC438">
        <v>0</v>
      </c>
      <c r="DD438">
        <v>0</v>
      </c>
      <c r="DE438">
        <v>0</v>
      </c>
      <c r="DF438">
        <v>0</v>
      </c>
      <c r="DG438">
        <v>0</v>
      </c>
      <c r="DH438">
        <v>0</v>
      </c>
      <c r="DI438">
        <v>0</v>
      </c>
      <c r="DJ438">
        <v>0</v>
      </c>
      <c r="DK438">
        <v>0</v>
      </c>
      <c r="DL438">
        <v>0</v>
      </c>
      <c r="DM438">
        <v>0</v>
      </c>
      <c r="DN438">
        <v>0</v>
      </c>
      <c r="DO438">
        <v>0</v>
      </c>
    </row>
    <row r="439" spans="1:119">
      <c r="A439" t="s">
        <v>426</v>
      </c>
      <c r="B439">
        <v>0</v>
      </c>
      <c r="C439">
        <v>0</v>
      </c>
      <c r="D439">
        <v>0</v>
      </c>
      <c r="E439">
        <v>0</v>
      </c>
      <c r="F439">
        <v>0</v>
      </c>
      <c r="G439">
        <v>0</v>
      </c>
      <c r="H439">
        <v>0</v>
      </c>
      <c r="I439">
        <v>0</v>
      </c>
      <c r="J439">
        <v>0</v>
      </c>
      <c r="K439">
        <v>0</v>
      </c>
      <c r="L439">
        <v>0</v>
      </c>
      <c r="M439">
        <v>0</v>
      </c>
      <c r="N439">
        <v>455423911.55343097</v>
      </c>
      <c r="O439">
        <v>0</v>
      </c>
      <c r="P439">
        <v>1730610863.9030399</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v>1.320838928222E-4</v>
      </c>
      <c r="BN439">
        <v>2186034775.45647</v>
      </c>
      <c r="BO439">
        <v>0</v>
      </c>
      <c r="BP439">
        <v>0</v>
      </c>
      <c r="BQ439">
        <v>0</v>
      </c>
      <c r="BR439">
        <v>0</v>
      </c>
      <c r="BS439">
        <v>0</v>
      </c>
      <c r="BT439">
        <v>0</v>
      </c>
      <c r="BU439">
        <v>0</v>
      </c>
      <c r="BV439">
        <v>0</v>
      </c>
      <c r="BW439">
        <v>0</v>
      </c>
      <c r="BX439">
        <v>0</v>
      </c>
      <c r="BY439">
        <v>0</v>
      </c>
      <c r="BZ439">
        <v>0</v>
      </c>
      <c r="CA439">
        <v>0</v>
      </c>
      <c r="CB439">
        <v>0</v>
      </c>
      <c r="CC439">
        <v>0</v>
      </c>
      <c r="CD439">
        <v>0</v>
      </c>
      <c r="CE439">
        <v>0</v>
      </c>
      <c r="CF439">
        <v>0</v>
      </c>
      <c r="CG439">
        <v>0</v>
      </c>
      <c r="CH439">
        <v>0</v>
      </c>
      <c r="CI439">
        <v>0</v>
      </c>
      <c r="CJ439">
        <v>0</v>
      </c>
      <c r="CK439">
        <v>0</v>
      </c>
      <c r="CL439">
        <v>0</v>
      </c>
      <c r="CM439">
        <v>0</v>
      </c>
      <c r="CN439">
        <v>0</v>
      </c>
      <c r="CO439">
        <v>0</v>
      </c>
      <c r="CP439">
        <v>0</v>
      </c>
      <c r="CQ439">
        <v>0</v>
      </c>
      <c r="CR439">
        <v>0</v>
      </c>
      <c r="CS439">
        <v>0</v>
      </c>
      <c r="CT439">
        <v>0</v>
      </c>
      <c r="CU439">
        <v>0</v>
      </c>
      <c r="CV439">
        <v>0</v>
      </c>
      <c r="CW439">
        <v>0</v>
      </c>
      <c r="CX439">
        <v>0</v>
      </c>
      <c r="CY439">
        <v>0</v>
      </c>
      <c r="CZ439">
        <v>0</v>
      </c>
      <c r="DA439">
        <v>0</v>
      </c>
      <c r="DB439">
        <v>0</v>
      </c>
      <c r="DC439">
        <v>0</v>
      </c>
      <c r="DD439">
        <v>0</v>
      </c>
      <c r="DE439">
        <v>0</v>
      </c>
      <c r="DF439">
        <v>0</v>
      </c>
      <c r="DG439">
        <v>0</v>
      </c>
      <c r="DH439">
        <v>0</v>
      </c>
      <c r="DI439">
        <v>0</v>
      </c>
      <c r="DJ439">
        <v>0</v>
      </c>
      <c r="DK439">
        <v>0</v>
      </c>
      <c r="DL439">
        <v>0</v>
      </c>
      <c r="DM439">
        <v>0</v>
      </c>
      <c r="DN439">
        <v>0</v>
      </c>
      <c r="DO439">
        <v>0</v>
      </c>
    </row>
    <row r="440" spans="1:119">
      <c r="A440" t="s">
        <v>427</v>
      </c>
      <c r="B440">
        <v>0</v>
      </c>
      <c r="C440">
        <v>0</v>
      </c>
      <c r="D440">
        <v>0</v>
      </c>
      <c r="E440">
        <v>0</v>
      </c>
      <c r="F440">
        <v>0</v>
      </c>
      <c r="G440">
        <v>0</v>
      </c>
      <c r="H440">
        <v>2186034775.4563398</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2186034775.4563398</v>
      </c>
      <c r="BO440">
        <v>0</v>
      </c>
      <c r="BP440">
        <v>0</v>
      </c>
      <c r="BQ440">
        <v>0</v>
      </c>
      <c r="BR440">
        <v>0</v>
      </c>
      <c r="BS440">
        <v>0</v>
      </c>
      <c r="BT440">
        <v>0</v>
      </c>
      <c r="BU440">
        <v>0</v>
      </c>
      <c r="BV440">
        <v>0</v>
      </c>
      <c r="BW440">
        <v>0</v>
      </c>
      <c r="BX440">
        <v>0</v>
      </c>
      <c r="BY440">
        <v>0</v>
      </c>
      <c r="BZ440">
        <v>0</v>
      </c>
      <c r="CA440">
        <v>0</v>
      </c>
      <c r="CB440">
        <v>0</v>
      </c>
      <c r="CC440">
        <v>0</v>
      </c>
      <c r="CD440">
        <v>0</v>
      </c>
      <c r="CE440">
        <v>0</v>
      </c>
      <c r="CF440">
        <v>0</v>
      </c>
      <c r="CG440">
        <v>0</v>
      </c>
      <c r="CH440">
        <v>0</v>
      </c>
      <c r="CI440">
        <v>0</v>
      </c>
      <c r="CJ440">
        <v>0</v>
      </c>
      <c r="CK440">
        <v>0</v>
      </c>
      <c r="CL440">
        <v>0</v>
      </c>
      <c r="CM440">
        <v>0</v>
      </c>
      <c r="CN440">
        <v>0</v>
      </c>
      <c r="CO440">
        <v>0</v>
      </c>
      <c r="CP440">
        <v>0</v>
      </c>
      <c r="CQ440">
        <v>0</v>
      </c>
      <c r="CR440">
        <v>0</v>
      </c>
      <c r="CS440">
        <v>0</v>
      </c>
      <c r="CT440">
        <v>0</v>
      </c>
      <c r="CU440">
        <v>0</v>
      </c>
      <c r="CV440">
        <v>0</v>
      </c>
      <c r="CW440">
        <v>0</v>
      </c>
      <c r="CX440">
        <v>0</v>
      </c>
      <c r="CY440">
        <v>0</v>
      </c>
      <c r="CZ440">
        <v>0</v>
      </c>
      <c r="DA440">
        <v>0</v>
      </c>
      <c r="DB440">
        <v>0</v>
      </c>
      <c r="DC440">
        <v>0</v>
      </c>
      <c r="DD440">
        <v>0</v>
      </c>
      <c r="DE440">
        <v>0</v>
      </c>
      <c r="DF440">
        <v>0</v>
      </c>
      <c r="DG440">
        <v>0</v>
      </c>
      <c r="DH440">
        <v>0</v>
      </c>
      <c r="DI440">
        <v>0</v>
      </c>
      <c r="DJ440">
        <v>0</v>
      </c>
      <c r="DK440">
        <v>0</v>
      </c>
      <c r="DL440">
        <v>0</v>
      </c>
      <c r="DM440">
        <v>0</v>
      </c>
      <c r="DN440">
        <v>0</v>
      </c>
      <c r="DO440">
        <v>0</v>
      </c>
    </row>
    <row r="441" spans="1:119">
      <c r="A441" t="s">
        <v>1619</v>
      </c>
      <c r="B441">
        <v>0</v>
      </c>
      <c r="C441">
        <v>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c r="CU441">
        <v>0</v>
      </c>
      <c r="CV441">
        <v>0</v>
      </c>
      <c r="CW441">
        <v>0</v>
      </c>
      <c r="CX441">
        <v>0</v>
      </c>
      <c r="CY441">
        <v>0</v>
      </c>
      <c r="CZ441">
        <v>0</v>
      </c>
      <c r="DA441">
        <v>0</v>
      </c>
      <c r="DB441">
        <v>0</v>
      </c>
      <c r="DC441">
        <v>0</v>
      </c>
      <c r="DD441">
        <v>0</v>
      </c>
      <c r="DE441">
        <v>0</v>
      </c>
      <c r="DF441">
        <v>0</v>
      </c>
      <c r="DG441">
        <v>0</v>
      </c>
      <c r="DH441">
        <v>0</v>
      </c>
      <c r="DI441">
        <v>0</v>
      </c>
      <c r="DJ441">
        <v>0</v>
      </c>
      <c r="DK441">
        <v>0</v>
      </c>
      <c r="DL441">
        <v>0</v>
      </c>
      <c r="DM441">
        <v>0</v>
      </c>
      <c r="DN441">
        <v>0</v>
      </c>
      <c r="DO441">
        <v>0</v>
      </c>
    </row>
    <row r="442" spans="1:119">
      <c r="A442" t="s">
        <v>1620</v>
      </c>
      <c r="B442">
        <v>0</v>
      </c>
      <c r="C442">
        <v>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v>0</v>
      </c>
      <c r="DC442">
        <v>0</v>
      </c>
      <c r="DD442">
        <v>0</v>
      </c>
      <c r="DE442">
        <v>0</v>
      </c>
      <c r="DF442">
        <v>0</v>
      </c>
      <c r="DG442">
        <v>0</v>
      </c>
      <c r="DH442">
        <v>0</v>
      </c>
      <c r="DI442">
        <v>0</v>
      </c>
      <c r="DJ442">
        <v>0</v>
      </c>
      <c r="DK442">
        <v>0</v>
      </c>
      <c r="DL442">
        <v>0</v>
      </c>
      <c r="DM442">
        <v>0</v>
      </c>
      <c r="DN442">
        <v>0</v>
      </c>
      <c r="DO442">
        <v>0</v>
      </c>
    </row>
    <row r="443" spans="1:119">
      <c r="A443" t="s">
        <v>428</v>
      </c>
      <c r="B443">
        <v>0</v>
      </c>
      <c r="C443">
        <v>0</v>
      </c>
      <c r="D443">
        <v>0</v>
      </c>
      <c r="E443">
        <v>0</v>
      </c>
      <c r="F443">
        <v>0</v>
      </c>
      <c r="G443">
        <v>11205036.054184601</v>
      </c>
      <c r="H443">
        <v>0</v>
      </c>
      <c r="I443">
        <v>0</v>
      </c>
      <c r="J443">
        <v>0</v>
      </c>
      <c r="K443">
        <v>0</v>
      </c>
      <c r="L443">
        <v>0</v>
      </c>
      <c r="M443">
        <v>0</v>
      </c>
      <c r="N443">
        <v>102445696.116778</v>
      </c>
      <c r="O443">
        <v>0</v>
      </c>
      <c r="P443">
        <v>184522840.71169999</v>
      </c>
      <c r="Q443">
        <v>0</v>
      </c>
      <c r="R443">
        <v>160071943.631208</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s="38">
        <v>2.70605087280273E-5</v>
      </c>
      <c r="BN443">
        <v>458245516.51387101</v>
      </c>
      <c r="BO443">
        <v>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0</v>
      </c>
      <c r="CZ443">
        <v>0</v>
      </c>
      <c r="DA443">
        <v>0</v>
      </c>
      <c r="DB443">
        <v>0</v>
      </c>
      <c r="DC443">
        <v>0</v>
      </c>
      <c r="DD443">
        <v>0</v>
      </c>
      <c r="DE443">
        <v>0</v>
      </c>
      <c r="DF443">
        <v>0</v>
      </c>
      <c r="DG443">
        <v>0</v>
      </c>
      <c r="DH443">
        <v>0</v>
      </c>
      <c r="DI443">
        <v>0</v>
      </c>
      <c r="DJ443">
        <v>0</v>
      </c>
      <c r="DK443">
        <v>0</v>
      </c>
      <c r="DL443">
        <v>0</v>
      </c>
      <c r="DM443">
        <v>0</v>
      </c>
      <c r="DN443">
        <v>0</v>
      </c>
      <c r="DO443">
        <v>0</v>
      </c>
    </row>
    <row r="444" spans="1:119">
      <c r="A444" t="s">
        <v>429</v>
      </c>
      <c r="B444">
        <v>0</v>
      </c>
      <c r="C444">
        <v>0</v>
      </c>
      <c r="D444">
        <v>0</v>
      </c>
      <c r="E444">
        <v>0</v>
      </c>
      <c r="F444">
        <v>0</v>
      </c>
      <c r="G444" s="38">
        <v>-5.9604644775390604E-7</v>
      </c>
      <c r="H444">
        <v>458245516.513843</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458245516.513843</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0</v>
      </c>
      <c r="CR444">
        <v>0</v>
      </c>
      <c r="CS444">
        <v>0</v>
      </c>
      <c r="CT444">
        <v>0</v>
      </c>
      <c r="CU444">
        <v>0</v>
      </c>
      <c r="CV444">
        <v>0</v>
      </c>
      <c r="CW444">
        <v>0</v>
      </c>
      <c r="CX444">
        <v>0</v>
      </c>
      <c r="CY444">
        <v>0</v>
      </c>
      <c r="CZ444">
        <v>0</v>
      </c>
      <c r="DA444">
        <v>0</v>
      </c>
      <c r="DB444">
        <v>0</v>
      </c>
      <c r="DC444">
        <v>0</v>
      </c>
      <c r="DD444">
        <v>0</v>
      </c>
      <c r="DE444">
        <v>0</v>
      </c>
      <c r="DF444">
        <v>0</v>
      </c>
      <c r="DG444">
        <v>0</v>
      </c>
      <c r="DH444">
        <v>0</v>
      </c>
      <c r="DI444">
        <v>0</v>
      </c>
      <c r="DJ444">
        <v>0</v>
      </c>
      <c r="DK444">
        <v>0</v>
      </c>
      <c r="DL444">
        <v>0</v>
      </c>
      <c r="DM444">
        <v>0</v>
      </c>
      <c r="DN444">
        <v>0</v>
      </c>
      <c r="DO444">
        <v>0</v>
      </c>
    </row>
    <row r="445" spans="1:119">
      <c r="A445" t="s">
        <v>430</v>
      </c>
      <c r="B445">
        <v>0</v>
      </c>
      <c r="C445">
        <v>0</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v>0</v>
      </c>
      <c r="CJ445">
        <v>0</v>
      </c>
      <c r="CK445">
        <v>0</v>
      </c>
      <c r="CL445">
        <v>0</v>
      </c>
      <c r="CM445">
        <v>0</v>
      </c>
      <c r="CN445">
        <v>0</v>
      </c>
      <c r="CO445">
        <v>0</v>
      </c>
      <c r="CP445">
        <v>0</v>
      </c>
      <c r="CQ445">
        <v>0</v>
      </c>
      <c r="CR445">
        <v>0</v>
      </c>
      <c r="CS445">
        <v>0</v>
      </c>
      <c r="CT445">
        <v>0</v>
      </c>
      <c r="CU445">
        <v>0</v>
      </c>
      <c r="CV445">
        <v>0</v>
      </c>
      <c r="CW445">
        <v>0</v>
      </c>
      <c r="CX445">
        <v>0</v>
      </c>
      <c r="CY445">
        <v>0</v>
      </c>
      <c r="CZ445">
        <v>0</v>
      </c>
      <c r="DA445">
        <v>0</v>
      </c>
      <c r="DB445">
        <v>0</v>
      </c>
      <c r="DC445">
        <v>0</v>
      </c>
      <c r="DD445">
        <v>0</v>
      </c>
      <c r="DE445">
        <v>0</v>
      </c>
      <c r="DF445">
        <v>0</v>
      </c>
      <c r="DG445">
        <v>0</v>
      </c>
      <c r="DH445">
        <v>0</v>
      </c>
      <c r="DI445">
        <v>0</v>
      </c>
      <c r="DJ445">
        <v>0</v>
      </c>
      <c r="DK445">
        <v>0</v>
      </c>
      <c r="DL445">
        <v>0</v>
      </c>
      <c r="DM445">
        <v>0</v>
      </c>
      <c r="DN445">
        <v>0</v>
      </c>
      <c r="DO445">
        <v>0</v>
      </c>
    </row>
    <row r="446" spans="1:119">
      <c r="A446" t="s">
        <v>431</v>
      </c>
      <c r="B446">
        <v>0</v>
      </c>
      <c r="C446">
        <v>0</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v>0</v>
      </c>
      <c r="CI446">
        <v>0</v>
      </c>
      <c r="CJ446">
        <v>0</v>
      </c>
      <c r="CK446">
        <v>0</v>
      </c>
      <c r="CL446">
        <v>0</v>
      </c>
      <c r="CM446">
        <v>0</v>
      </c>
      <c r="CN446">
        <v>0</v>
      </c>
      <c r="CO446">
        <v>0</v>
      </c>
      <c r="CP446">
        <v>0</v>
      </c>
      <c r="CQ446">
        <v>0</v>
      </c>
      <c r="CR446">
        <v>0</v>
      </c>
      <c r="CS446">
        <v>0</v>
      </c>
      <c r="CT446">
        <v>0</v>
      </c>
      <c r="CU446">
        <v>0</v>
      </c>
      <c r="CV446">
        <v>0</v>
      </c>
      <c r="CW446">
        <v>0</v>
      </c>
      <c r="CX446">
        <v>0</v>
      </c>
      <c r="CY446">
        <v>0</v>
      </c>
      <c r="CZ446">
        <v>0</v>
      </c>
      <c r="DA446">
        <v>0</v>
      </c>
      <c r="DB446">
        <v>0</v>
      </c>
      <c r="DC446">
        <v>0</v>
      </c>
      <c r="DD446">
        <v>0</v>
      </c>
      <c r="DE446">
        <v>0</v>
      </c>
      <c r="DF446">
        <v>0</v>
      </c>
      <c r="DG446">
        <v>0</v>
      </c>
      <c r="DH446">
        <v>0</v>
      </c>
      <c r="DI446">
        <v>0</v>
      </c>
      <c r="DJ446">
        <v>0</v>
      </c>
      <c r="DK446">
        <v>0</v>
      </c>
      <c r="DL446">
        <v>0</v>
      </c>
      <c r="DM446">
        <v>0</v>
      </c>
      <c r="DN446">
        <v>0</v>
      </c>
      <c r="DO446">
        <v>0</v>
      </c>
    </row>
    <row r="447" spans="1:119">
      <c r="A447" t="s">
        <v>432</v>
      </c>
      <c r="B447">
        <v>0</v>
      </c>
      <c r="C447">
        <v>0</v>
      </c>
      <c r="D447">
        <v>0</v>
      </c>
      <c r="E447">
        <v>0</v>
      </c>
      <c r="F447">
        <v>0</v>
      </c>
      <c r="G447">
        <v>0</v>
      </c>
      <c r="H447">
        <v>0</v>
      </c>
      <c r="I447">
        <v>0</v>
      </c>
      <c r="J447">
        <v>0</v>
      </c>
      <c r="K447">
        <v>0</v>
      </c>
      <c r="L447">
        <v>0</v>
      </c>
      <c r="M447">
        <v>0</v>
      </c>
      <c r="N447">
        <v>0</v>
      </c>
      <c r="O447">
        <v>0</v>
      </c>
      <c r="P447">
        <v>0</v>
      </c>
      <c r="Q447">
        <v>0</v>
      </c>
      <c r="R447">
        <v>8004179305.8504696</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1600835861.17046</v>
      </c>
      <c r="BN447">
        <v>6403343444.6803703</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v>0</v>
      </c>
      <c r="CZ447">
        <v>0</v>
      </c>
      <c r="DA447">
        <v>0</v>
      </c>
      <c r="DB447">
        <v>0</v>
      </c>
      <c r="DC447">
        <v>0</v>
      </c>
      <c r="DD447">
        <v>0</v>
      </c>
      <c r="DE447">
        <v>0</v>
      </c>
      <c r="DF447">
        <v>0</v>
      </c>
      <c r="DG447">
        <v>0</v>
      </c>
      <c r="DH447">
        <v>0</v>
      </c>
      <c r="DI447">
        <v>0</v>
      </c>
      <c r="DJ447">
        <v>0</v>
      </c>
      <c r="DK447">
        <v>0</v>
      </c>
      <c r="DL447">
        <v>0</v>
      </c>
      <c r="DM447">
        <v>0</v>
      </c>
      <c r="DN447">
        <v>0</v>
      </c>
      <c r="DO447">
        <v>0</v>
      </c>
    </row>
    <row r="448" spans="1:119">
      <c r="A448" t="s">
        <v>433</v>
      </c>
      <c r="B448">
        <v>0</v>
      </c>
      <c r="C448">
        <v>0</v>
      </c>
      <c r="D448">
        <v>0</v>
      </c>
      <c r="E448">
        <v>0</v>
      </c>
      <c r="F448">
        <v>0</v>
      </c>
      <c r="G448" s="38">
        <v>-1.4305114746093699E-5</v>
      </c>
      <c r="H448">
        <v>6403343444.6799898</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6403343444.6799898</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0</v>
      </c>
      <c r="CZ448">
        <v>0</v>
      </c>
      <c r="DA448">
        <v>0</v>
      </c>
      <c r="DB448">
        <v>0</v>
      </c>
      <c r="DC448">
        <v>0</v>
      </c>
      <c r="DD448">
        <v>0</v>
      </c>
      <c r="DE448">
        <v>0</v>
      </c>
      <c r="DF448">
        <v>0</v>
      </c>
      <c r="DG448">
        <v>0</v>
      </c>
      <c r="DH448">
        <v>0</v>
      </c>
      <c r="DI448">
        <v>0</v>
      </c>
      <c r="DJ448">
        <v>0</v>
      </c>
      <c r="DK448">
        <v>0</v>
      </c>
      <c r="DL448">
        <v>0</v>
      </c>
      <c r="DM448">
        <v>0</v>
      </c>
      <c r="DN448">
        <v>0</v>
      </c>
      <c r="DO448">
        <v>0</v>
      </c>
    </row>
    <row r="449" spans="1:119">
      <c r="A449" t="s">
        <v>434</v>
      </c>
      <c r="B449">
        <v>0</v>
      </c>
      <c r="C449">
        <v>0</v>
      </c>
      <c r="D449">
        <v>0</v>
      </c>
      <c r="E449">
        <v>0</v>
      </c>
      <c r="F449">
        <v>0</v>
      </c>
      <c r="G449">
        <v>0</v>
      </c>
      <c r="H449">
        <v>0</v>
      </c>
      <c r="I449">
        <v>0</v>
      </c>
      <c r="J449">
        <v>0</v>
      </c>
      <c r="K449">
        <v>0</v>
      </c>
      <c r="L449">
        <v>0</v>
      </c>
      <c r="M449">
        <v>0</v>
      </c>
      <c r="N449">
        <v>0</v>
      </c>
      <c r="O449">
        <v>0</v>
      </c>
      <c r="P449">
        <v>0</v>
      </c>
      <c r="Q449">
        <v>0</v>
      </c>
      <c r="R449">
        <v>0</v>
      </c>
      <c r="S449">
        <v>0</v>
      </c>
      <c r="T449">
        <v>16008355400.0009</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2881503972.0009899</v>
      </c>
      <c r="BN449">
        <v>13126851428.0007</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0</v>
      </c>
      <c r="CT449">
        <v>0</v>
      </c>
      <c r="CU449">
        <v>0</v>
      </c>
      <c r="CV449">
        <v>0</v>
      </c>
      <c r="CW449">
        <v>0</v>
      </c>
      <c r="CX449">
        <v>0</v>
      </c>
      <c r="CY449">
        <v>0</v>
      </c>
      <c r="CZ449">
        <v>0</v>
      </c>
      <c r="DA449">
        <v>0</v>
      </c>
      <c r="DB449">
        <v>0</v>
      </c>
      <c r="DC449">
        <v>0</v>
      </c>
      <c r="DD449">
        <v>0</v>
      </c>
      <c r="DE449">
        <v>0</v>
      </c>
      <c r="DF449">
        <v>0</v>
      </c>
      <c r="DG449">
        <v>0</v>
      </c>
      <c r="DH449">
        <v>0</v>
      </c>
      <c r="DI449">
        <v>0</v>
      </c>
      <c r="DJ449">
        <v>0</v>
      </c>
      <c r="DK449">
        <v>0</v>
      </c>
      <c r="DL449">
        <v>0</v>
      </c>
      <c r="DM449">
        <v>0</v>
      </c>
      <c r="DN449">
        <v>0</v>
      </c>
      <c r="DO449">
        <v>0</v>
      </c>
    </row>
    <row r="450" spans="1:119">
      <c r="A450" t="s">
        <v>435</v>
      </c>
      <c r="B450">
        <v>0</v>
      </c>
      <c r="C450">
        <v>0</v>
      </c>
      <c r="D450">
        <v>0</v>
      </c>
      <c r="E450">
        <v>0</v>
      </c>
      <c r="F450">
        <v>0</v>
      </c>
      <c r="G450">
        <v>0</v>
      </c>
      <c r="H450">
        <v>13126851428</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13126851428</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v>0</v>
      </c>
      <c r="CJ450">
        <v>0</v>
      </c>
      <c r="CK450">
        <v>0</v>
      </c>
      <c r="CL450">
        <v>0</v>
      </c>
      <c r="CM450">
        <v>0</v>
      </c>
      <c r="CN450">
        <v>0</v>
      </c>
      <c r="CO450">
        <v>0</v>
      </c>
      <c r="CP450">
        <v>0</v>
      </c>
      <c r="CQ450">
        <v>0</v>
      </c>
      <c r="CR450">
        <v>0</v>
      </c>
      <c r="CS450">
        <v>0</v>
      </c>
      <c r="CT450">
        <v>0</v>
      </c>
      <c r="CU450">
        <v>0</v>
      </c>
      <c r="CV450">
        <v>0</v>
      </c>
      <c r="CW450">
        <v>0</v>
      </c>
      <c r="CX450">
        <v>0</v>
      </c>
      <c r="CY450">
        <v>0</v>
      </c>
      <c r="CZ450">
        <v>0</v>
      </c>
      <c r="DA450">
        <v>0</v>
      </c>
      <c r="DB450">
        <v>0</v>
      </c>
      <c r="DC450">
        <v>0</v>
      </c>
      <c r="DD450">
        <v>0</v>
      </c>
      <c r="DE450">
        <v>0</v>
      </c>
      <c r="DF450">
        <v>0</v>
      </c>
      <c r="DG450">
        <v>0</v>
      </c>
      <c r="DH450">
        <v>0</v>
      </c>
      <c r="DI450">
        <v>0</v>
      </c>
      <c r="DJ450">
        <v>0</v>
      </c>
      <c r="DK450">
        <v>0</v>
      </c>
      <c r="DL450">
        <v>0</v>
      </c>
      <c r="DM450">
        <v>0</v>
      </c>
      <c r="DN450">
        <v>0</v>
      </c>
      <c r="DO450">
        <v>0</v>
      </c>
    </row>
    <row r="451" spans="1:119">
      <c r="A451" t="s">
        <v>436</v>
      </c>
      <c r="B451">
        <v>0</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v>0</v>
      </c>
      <c r="CJ451">
        <v>0</v>
      </c>
      <c r="CK451">
        <v>0</v>
      </c>
      <c r="CL451">
        <v>0</v>
      </c>
      <c r="CM451">
        <v>0</v>
      </c>
      <c r="CN451">
        <v>0</v>
      </c>
      <c r="CO451">
        <v>0</v>
      </c>
      <c r="CP451">
        <v>0</v>
      </c>
      <c r="CQ451">
        <v>0</v>
      </c>
      <c r="CR451">
        <v>0</v>
      </c>
      <c r="CS451">
        <v>0</v>
      </c>
      <c r="CT451">
        <v>0</v>
      </c>
      <c r="CU451">
        <v>0</v>
      </c>
      <c r="CV451">
        <v>0</v>
      </c>
      <c r="CW451">
        <v>0</v>
      </c>
      <c r="CX451">
        <v>0</v>
      </c>
      <c r="CY451">
        <v>0</v>
      </c>
      <c r="CZ451">
        <v>0</v>
      </c>
      <c r="DA451">
        <v>0</v>
      </c>
      <c r="DB451">
        <v>0</v>
      </c>
      <c r="DC451">
        <v>0</v>
      </c>
      <c r="DD451">
        <v>0</v>
      </c>
      <c r="DE451">
        <v>0</v>
      </c>
      <c r="DF451">
        <v>0</v>
      </c>
      <c r="DG451">
        <v>0</v>
      </c>
      <c r="DH451">
        <v>0</v>
      </c>
      <c r="DI451">
        <v>0</v>
      </c>
      <c r="DJ451">
        <v>0</v>
      </c>
      <c r="DK451">
        <v>0</v>
      </c>
      <c r="DL451">
        <v>0</v>
      </c>
      <c r="DM451">
        <v>0</v>
      </c>
      <c r="DN451">
        <v>0</v>
      </c>
      <c r="DO451">
        <v>0</v>
      </c>
    </row>
    <row r="452" spans="1:119">
      <c r="A452" t="s">
        <v>437</v>
      </c>
      <c r="B452">
        <v>0</v>
      </c>
      <c r="C452">
        <v>0</v>
      </c>
      <c r="D452">
        <v>0</v>
      </c>
      <c r="E452">
        <v>0</v>
      </c>
      <c r="F452">
        <v>0</v>
      </c>
      <c r="G452">
        <v>0</v>
      </c>
      <c r="H452">
        <v>77235240708.841995</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77235240708.841995</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c r="CN452">
        <v>0</v>
      </c>
      <c r="CO452">
        <v>0</v>
      </c>
      <c r="CP452">
        <v>0</v>
      </c>
      <c r="CQ452">
        <v>0</v>
      </c>
      <c r="CR452">
        <v>0</v>
      </c>
      <c r="CS452">
        <v>0</v>
      </c>
      <c r="CT452">
        <v>0</v>
      </c>
      <c r="CU452">
        <v>0</v>
      </c>
      <c r="CV452">
        <v>0</v>
      </c>
      <c r="CW452">
        <v>0</v>
      </c>
      <c r="CX452">
        <v>0</v>
      </c>
      <c r="CY452">
        <v>0</v>
      </c>
      <c r="CZ452">
        <v>0</v>
      </c>
      <c r="DA452">
        <v>0</v>
      </c>
      <c r="DB452">
        <v>0</v>
      </c>
      <c r="DC452">
        <v>0</v>
      </c>
      <c r="DD452">
        <v>0</v>
      </c>
      <c r="DE452">
        <v>0</v>
      </c>
      <c r="DF452">
        <v>0</v>
      </c>
      <c r="DG452">
        <v>0</v>
      </c>
      <c r="DH452">
        <v>0</v>
      </c>
      <c r="DI452">
        <v>0</v>
      </c>
      <c r="DJ452">
        <v>0</v>
      </c>
      <c r="DK452">
        <v>0</v>
      </c>
      <c r="DL452">
        <v>0</v>
      </c>
      <c r="DM452">
        <v>0</v>
      </c>
      <c r="DN452">
        <v>0</v>
      </c>
      <c r="DO452">
        <v>0</v>
      </c>
    </row>
    <row r="453" spans="1:119">
      <c r="A453" t="s">
        <v>438</v>
      </c>
      <c r="B453">
        <v>0</v>
      </c>
      <c r="C453">
        <v>0</v>
      </c>
      <c r="D453">
        <v>0</v>
      </c>
      <c r="E453">
        <v>0</v>
      </c>
      <c r="F453">
        <v>0</v>
      </c>
      <c r="G453">
        <v>0</v>
      </c>
      <c r="H453">
        <v>77235240708.841995</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77235240708.841995</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N453">
        <v>0</v>
      </c>
      <c r="CO453">
        <v>0</v>
      </c>
      <c r="CP453">
        <v>0</v>
      </c>
      <c r="CQ453">
        <v>0</v>
      </c>
      <c r="CR453">
        <v>0</v>
      </c>
      <c r="CS453">
        <v>0</v>
      </c>
      <c r="CT453">
        <v>0</v>
      </c>
      <c r="CU453">
        <v>0</v>
      </c>
      <c r="CV453">
        <v>0</v>
      </c>
      <c r="CW453">
        <v>0</v>
      </c>
      <c r="CX453">
        <v>0</v>
      </c>
      <c r="CY453">
        <v>0</v>
      </c>
      <c r="CZ453">
        <v>0</v>
      </c>
      <c r="DA453">
        <v>0</v>
      </c>
      <c r="DB453">
        <v>0</v>
      </c>
      <c r="DC453">
        <v>0</v>
      </c>
      <c r="DD453">
        <v>0</v>
      </c>
      <c r="DE453">
        <v>0</v>
      </c>
      <c r="DF453">
        <v>0</v>
      </c>
      <c r="DG453">
        <v>0</v>
      </c>
      <c r="DH453">
        <v>0</v>
      </c>
      <c r="DI453">
        <v>0</v>
      </c>
      <c r="DJ453">
        <v>0</v>
      </c>
      <c r="DK453">
        <v>0</v>
      </c>
      <c r="DL453">
        <v>0</v>
      </c>
      <c r="DM453">
        <v>0</v>
      </c>
      <c r="DN453">
        <v>0</v>
      </c>
      <c r="DO453">
        <v>0</v>
      </c>
    </row>
    <row r="454" spans="1:119">
      <c r="A454" t="s">
        <v>439</v>
      </c>
      <c r="B454">
        <v>0</v>
      </c>
      <c r="C454">
        <v>0</v>
      </c>
      <c r="D454">
        <v>0</v>
      </c>
      <c r="E454">
        <v>0</v>
      </c>
      <c r="F454">
        <v>0</v>
      </c>
      <c r="G454">
        <v>0</v>
      </c>
      <c r="H454">
        <v>4065515839.5433602</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4065515839.5433602</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DN454">
        <v>0</v>
      </c>
      <c r="DO454">
        <v>0</v>
      </c>
    </row>
    <row r="455" spans="1:119">
      <c r="A455" t="s">
        <v>440</v>
      </c>
      <c r="B455">
        <v>0</v>
      </c>
      <c r="C455">
        <v>0</v>
      </c>
      <c r="D455">
        <v>0</v>
      </c>
      <c r="E455">
        <v>0</v>
      </c>
      <c r="F455">
        <v>0</v>
      </c>
      <c r="G455">
        <v>0</v>
      </c>
      <c r="H455">
        <v>0</v>
      </c>
      <c r="I455">
        <v>0</v>
      </c>
      <c r="J455">
        <v>0</v>
      </c>
      <c r="K455">
        <v>0</v>
      </c>
      <c r="L455">
        <v>0</v>
      </c>
      <c r="M455">
        <v>0</v>
      </c>
      <c r="N455">
        <v>0</v>
      </c>
      <c r="O455">
        <v>4283269147.8217502</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4283269147.8217502</v>
      </c>
      <c r="BN455">
        <v>0</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c r="CU455">
        <v>0</v>
      </c>
      <c r="CV455">
        <v>0</v>
      </c>
      <c r="CW455">
        <v>0</v>
      </c>
      <c r="CX455">
        <v>0</v>
      </c>
      <c r="CY455">
        <v>0</v>
      </c>
      <c r="CZ455">
        <v>0</v>
      </c>
      <c r="DA455">
        <v>0</v>
      </c>
      <c r="DB455">
        <v>0</v>
      </c>
      <c r="DC455">
        <v>0</v>
      </c>
      <c r="DD455">
        <v>0</v>
      </c>
      <c r="DE455">
        <v>0</v>
      </c>
      <c r="DF455">
        <v>0</v>
      </c>
      <c r="DG455">
        <v>0</v>
      </c>
      <c r="DH455">
        <v>0</v>
      </c>
      <c r="DI455">
        <v>0</v>
      </c>
      <c r="DJ455">
        <v>0</v>
      </c>
      <c r="DK455">
        <v>0</v>
      </c>
      <c r="DL455">
        <v>0</v>
      </c>
      <c r="DM455">
        <v>0</v>
      </c>
      <c r="DN455">
        <v>0</v>
      </c>
      <c r="DO455">
        <v>0</v>
      </c>
    </row>
    <row r="456" spans="1:119">
      <c r="A456" t="s">
        <v>441</v>
      </c>
      <c r="B456">
        <v>0</v>
      </c>
      <c r="C456">
        <v>0</v>
      </c>
      <c r="D456">
        <v>0</v>
      </c>
      <c r="E456">
        <v>0</v>
      </c>
      <c r="F456">
        <v>0</v>
      </c>
      <c r="G456">
        <v>0</v>
      </c>
      <c r="H456">
        <v>41854443693.764503</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c r="BN456">
        <v>41854443693.764503</v>
      </c>
      <c r="BO456">
        <v>0</v>
      </c>
      <c r="BP456">
        <v>0</v>
      </c>
      <c r="BQ456">
        <v>0</v>
      </c>
      <c r="BR456">
        <v>0</v>
      </c>
      <c r="BS456">
        <v>0</v>
      </c>
      <c r="BT456">
        <v>0</v>
      </c>
      <c r="BU456">
        <v>0</v>
      </c>
      <c r="BV456">
        <v>0</v>
      </c>
      <c r="BW456">
        <v>0</v>
      </c>
      <c r="BX456">
        <v>0</v>
      </c>
      <c r="BY456">
        <v>0</v>
      </c>
      <c r="BZ456">
        <v>0</v>
      </c>
      <c r="CA456">
        <v>0</v>
      </c>
      <c r="CB456">
        <v>0</v>
      </c>
      <c r="CC456">
        <v>0</v>
      </c>
      <c r="CD456">
        <v>0</v>
      </c>
      <c r="CE456">
        <v>0</v>
      </c>
      <c r="CF456">
        <v>0</v>
      </c>
      <c r="CG456">
        <v>0</v>
      </c>
      <c r="CH456">
        <v>0</v>
      </c>
      <c r="CI456">
        <v>0</v>
      </c>
      <c r="CJ456">
        <v>0</v>
      </c>
      <c r="CK456">
        <v>0</v>
      </c>
      <c r="CL456">
        <v>0</v>
      </c>
      <c r="CM456">
        <v>0</v>
      </c>
      <c r="CN456">
        <v>0</v>
      </c>
      <c r="CO456">
        <v>0</v>
      </c>
      <c r="CP456">
        <v>0</v>
      </c>
      <c r="CQ456">
        <v>0</v>
      </c>
      <c r="CR456">
        <v>0</v>
      </c>
      <c r="CS456">
        <v>0</v>
      </c>
      <c r="CT456">
        <v>0</v>
      </c>
      <c r="CU456">
        <v>0</v>
      </c>
      <c r="CV456">
        <v>0</v>
      </c>
      <c r="CW456">
        <v>0</v>
      </c>
      <c r="CX456">
        <v>0</v>
      </c>
      <c r="CY456">
        <v>0</v>
      </c>
      <c r="CZ456">
        <v>0</v>
      </c>
      <c r="DA456">
        <v>0</v>
      </c>
      <c r="DB456">
        <v>0</v>
      </c>
      <c r="DC456">
        <v>0</v>
      </c>
      <c r="DD456">
        <v>0</v>
      </c>
      <c r="DE456">
        <v>0</v>
      </c>
      <c r="DF456">
        <v>0</v>
      </c>
      <c r="DG456">
        <v>0</v>
      </c>
      <c r="DH456">
        <v>0</v>
      </c>
      <c r="DI456">
        <v>0</v>
      </c>
      <c r="DJ456">
        <v>0</v>
      </c>
      <c r="DK456">
        <v>0</v>
      </c>
      <c r="DL456">
        <v>0</v>
      </c>
      <c r="DM456">
        <v>0</v>
      </c>
      <c r="DN456">
        <v>0</v>
      </c>
      <c r="DO456">
        <v>0</v>
      </c>
    </row>
    <row r="457" spans="1:119">
      <c r="A457" t="s">
        <v>442</v>
      </c>
      <c r="B457">
        <v>0</v>
      </c>
      <c r="C457">
        <v>0</v>
      </c>
      <c r="D457">
        <v>0</v>
      </c>
      <c r="E457">
        <v>0</v>
      </c>
      <c r="F457">
        <v>0</v>
      </c>
      <c r="G457">
        <v>0</v>
      </c>
      <c r="H457">
        <v>1932040728</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1932040728</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N457">
        <v>0</v>
      </c>
      <c r="CO457">
        <v>0</v>
      </c>
      <c r="CP457">
        <v>0</v>
      </c>
      <c r="CQ457">
        <v>0</v>
      </c>
      <c r="CR457">
        <v>0</v>
      </c>
      <c r="CS457">
        <v>0</v>
      </c>
      <c r="CT457">
        <v>0</v>
      </c>
      <c r="CU457">
        <v>0</v>
      </c>
      <c r="CV457">
        <v>0</v>
      </c>
      <c r="CW457">
        <v>0</v>
      </c>
      <c r="CX457">
        <v>0</v>
      </c>
      <c r="CY457">
        <v>0</v>
      </c>
      <c r="CZ457">
        <v>0</v>
      </c>
      <c r="DA457">
        <v>0</v>
      </c>
      <c r="DB457">
        <v>0</v>
      </c>
      <c r="DC457">
        <v>0</v>
      </c>
      <c r="DD457">
        <v>0</v>
      </c>
      <c r="DE457">
        <v>0</v>
      </c>
      <c r="DF457">
        <v>0</v>
      </c>
      <c r="DG457">
        <v>0</v>
      </c>
      <c r="DH457">
        <v>0</v>
      </c>
      <c r="DI457">
        <v>0</v>
      </c>
      <c r="DJ457">
        <v>0</v>
      </c>
      <c r="DK457">
        <v>0</v>
      </c>
      <c r="DL457">
        <v>0</v>
      </c>
      <c r="DM457">
        <v>0</v>
      </c>
      <c r="DN457">
        <v>0</v>
      </c>
      <c r="DO457">
        <v>0</v>
      </c>
    </row>
    <row r="458" spans="1:119">
      <c r="A458" t="s">
        <v>443</v>
      </c>
      <c r="B458">
        <v>0</v>
      </c>
      <c r="C458">
        <v>0</v>
      </c>
      <c r="D458">
        <v>0</v>
      </c>
      <c r="E458">
        <v>0</v>
      </c>
      <c r="F458">
        <v>0</v>
      </c>
      <c r="G458">
        <v>0</v>
      </c>
      <c r="H458">
        <v>274161045876.72</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274161045876.72</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v>0</v>
      </c>
      <c r="CI458">
        <v>0</v>
      </c>
      <c r="CJ458">
        <v>0</v>
      </c>
      <c r="CK458">
        <v>0</v>
      </c>
      <c r="CL458">
        <v>0</v>
      </c>
      <c r="CM458">
        <v>0</v>
      </c>
      <c r="CN458">
        <v>0</v>
      </c>
      <c r="CO458">
        <v>0</v>
      </c>
      <c r="CP458">
        <v>0</v>
      </c>
      <c r="CQ458">
        <v>0</v>
      </c>
      <c r="CR458">
        <v>0</v>
      </c>
      <c r="CS458">
        <v>0</v>
      </c>
      <c r="CT458">
        <v>0</v>
      </c>
      <c r="CU458">
        <v>0</v>
      </c>
      <c r="CV458">
        <v>0</v>
      </c>
      <c r="CW458">
        <v>0</v>
      </c>
      <c r="CX458">
        <v>0</v>
      </c>
      <c r="CY458">
        <v>0</v>
      </c>
      <c r="CZ458">
        <v>0</v>
      </c>
      <c r="DA458">
        <v>0</v>
      </c>
      <c r="DB458">
        <v>0</v>
      </c>
      <c r="DC458">
        <v>0</v>
      </c>
      <c r="DD458">
        <v>0</v>
      </c>
      <c r="DE458">
        <v>0</v>
      </c>
      <c r="DF458">
        <v>0</v>
      </c>
      <c r="DG458">
        <v>0</v>
      </c>
      <c r="DH458">
        <v>0</v>
      </c>
      <c r="DI458">
        <v>0</v>
      </c>
      <c r="DJ458">
        <v>0</v>
      </c>
      <c r="DK458">
        <v>0</v>
      </c>
      <c r="DL458">
        <v>0</v>
      </c>
      <c r="DM458">
        <v>0</v>
      </c>
      <c r="DN458">
        <v>0</v>
      </c>
      <c r="DO458">
        <v>0</v>
      </c>
    </row>
    <row r="459" spans="1:119">
      <c r="A459" t="s">
        <v>444</v>
      </c>
      <c r="B459">
        <v>0</v>
      </c>
      <c r="C459">
        <v>0</v>
      </c>
      <c r="D459">
        <v>0</v>
      </c>
      <c r="E459">
        <v>0</v>
      </c>
      <c r="F459">
        <v>0</v>
      </c>
      <c r="G459">
        <v>0</v>
      </c>
      <c r="H459">
        <v>42820464057.764503</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42820464057.764503</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N459">
        <v>0</v>
      </c>
      <c r="CO459">
        <v>0</v>
      </c>
      <c r="CP459">
        <v>0</v>
      </c>
      <c r="CQ459">
        <v>0</v>
      </c>
      <c r="CR459">
        <v>0</v>
      </c>
      <c r="CS459">
        <v>0</v>
      </c>
      <c r="CT459">
        <v>0</v>
      </c>
      <c r="CU459">
        <v>0</v>
      </c>
      <c r="CV459">
        <v>0</v>
      </c>
      <c r="CW459">
        <v>0</v>
      </c>
      <c r="CX459">
        <v>0</v>
      </c>
      <c r="CY459">
        <v>0</v>
      </c>
      <c r="CZ459">
        <v>0</v>
      </c>
      <c r="DA459">
        <v>0</v>
      </c>
      <c r="DB459">
        <v>0</v>
      </c>
      <c r="DC459">
        <v>0</v>
      </c>
      <c r="DD459">
        <v>0</v>
      </c>
      <c r="DE459">
        <v>0</v>
      </c>
      <c r="DF459">
        <v>0</v>
      </c>
      <c r="DG459">
        <v>0</v>
      </c>
      <c r="DH459">
        <v>0</v>
      </c>
      <c r="DI459">
        <v>0</v>
      </c>
      <c r="DJ459">
        <v>0</v>
      </c>
      <c r="DK459">
        <v>0</v>
      </c>
      <c r="DL459">
        <v>0</v>
      </c>
      <c r="DM459">
        <v>0</v>
      </c>
      <c r="DN459">
        <v>0</v>
      </c>
      <c r="DO459">
        <v>0</v>
      </c>
    </row>
    <row r="460" spans="1:119">
      <c r="A460" t="s">
        <v>445</v>
      </c>
      <c r="B460">
        <v>0</v>
      </c>
      <c r="C460">
        <v>851299430.97561896</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851299430.97561896</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c r="CU460">
        <v>0</v>
      </c>
      <c r="CV460">
        <v>0</v>
      </c>
      <c r="CW460">
        <v>0</v>
      </c>
      <c r="CX460">
        <v>0</v>
      </c>
      <c r="CY460">
        <v>0</v>
      </c>
      <c r="CZ460">
        <v>0</v>
      </c>
      <c r="DA460">
        <v>0</v>
      </c>
      <c r="DB460">
        <v>0</v>
      </c>
      <c r="DC460">
        <v>0</v>
      </c>
      <c r="DD460">
        <v>0</v>
      </c>
      <c r="DE460">
        <v>0</v>
      </c>
      <c r="DF460">
        <v>0</v>
      </c>
      <c r="DG460">
        <v>0</v>
      </c>
      <c r="DH460">
        <v>0</v>
      </c>
      <c r="DI460">
        <v>0</v>
      </c>
      <c r="DJ460">
        <v>0</v>
      </c>
      <c r="DK460">
        <v>0</v>
      </c>
      <c r="DL460">
        <v>0</v>
      </c>
      <c r="DM460">
        <v>0</v>
      </c>
      <c r="DN460">
        <v>0</v>
      </c>
      <c r="DO460">
        <v>0</v>
      </c>
    </row>
    <row r="461" spans="1:119">
      <c r="A461" t="s">
        <v>446</v>
      </c>
      <c r="B461">
        <v>0</v>
      </c>
      <c r="C461">
        <v>0</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N461">
        <v>0</v>
      </c>
      <c r="CO461">
        <v>0</v>
      </c>
      <c r="CP461">
        <v>0</v>
      </c>
      <c r="CQ461">
        <v>0</v>
      </c>
      <c r="CR461">
        <v>0</v>
      </c>
      <c r="CS461">
        <v>0</v>
      </c>
      <c r="CT461">
        <v>0</v>
      </c>
      <c r="CU461">
        <v>0</v>
      </c>
      <c r="CV461">
        <v>0</v>
      </c>
      <c r="CW461">
        <v>0</v>
      </c>
      <c r="CX461">
        <v>0</v>
      </c>
      <c r="CY461">
        <v>0</v>
      </c>
      <c r="CZ461">
        <v>0</v>
      </c>
      <c r="DA461">
        <v>0</v>
      </c>
      <c r="DB461">
        <v>0</v>
      </c>
      <c r="DC461">
        <v>0</v>
      </c>
      <c r="DD461">
        <v>0</v>
      </c>
      <c r="DE461">
        <v>0</v>
      </c>
      <c r="DF461">
        <v>0</v>
      </c>
      <c r="DG461">
        <v>0</v>
      </c>
      <c r="DH461">
        <v>0</v>
      </c>
      <c r="DI461">
        <v>0</v>
      </c>
      <c r="DJ461">
        <v>0</v>
      </c>
      <c r="DK461">
        <v>0</v>
      </c>
      <c r="DL461">
        <v>0</v>
      </c>
      <c r="DM461">
        <v>0</v>
      </c>
      <c r="DN461">
        <v>0</v>
      </c>
      <c r="DO461">
        <v>0</v>
      </c>
    </row>
    <row r="462" spans="1:119">
      <c r="A462" t="s">
        <v>447</v>
      </c>
      <c r="B462">
        <v>0</v>
      </c>
      <c r="C462">
        <v>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c r="CN462">
        <v>0</v>
      </c>
      <c r="CO462">
        <v>0</v>
      </c>
      <c r="CP462">
        <v>0</v>
      </c>
      <c r="CQ462">
        <v>0</v>
      </c>
      <c r="CR462">
        <v>0</v>
      </c>
      <c r="CS462">
        <v>0</v>
      </c>
      <c r="CT462">
        <v>0</v>
      </c>
      <c r="CU462">
        <v>0</v>
      </c>
      <c r="CV462">
        <v>0</v>
      </c>
      <c r="CW462">
        <v>0</v>
      </c>
      <c r="CX462">
        <v>0</v>
      </c>
      <c r="CY462">
        <v>0</v>
      </c>
      <c r="CZ462">
        <v>0</v>
      </c>
      <c r="DA462">
        <v>0</v>
      </c>
      <c r="DB462">
        <v>0</v>
      </c>
      <c r="DC462">
        <v>0</v>
      </c>
      <c r="DD462">
        <v>0</v>
      </c>
      <c r="DE462">
        <v>0</v>
      </c>
      <c r="DF462">
        <v>0</v>
      </c>
      <c r="DG462">
        <v>0</v>
      </c>
      <c r="DH462">
        <v>0</v>
      </c>
      <c r="DI462">
        <v>0</v>
      </c>
      <c r="DJ462">
        <v>0</v>
      </c>
      <c r="DK462">
        <v>0</v>
      </c>
      <c r="DL462">
        <v>0</v>
      </c>
      <c r="DM462">
        <v>0</v>
      </c>
      <c r="DN462">
        <v>0</v>
      </c>
      <c r="DO462">
        <v>0</v>
      </c>
    </row>
    <row r="463" spans="1:119">
      <c r="A463" t="s">
        <v>1621</v>
      </c>
      <c r="B463">
        <v>0</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N463">
        <v>0</v>
      </c>
      <c r="CO463">
        <v>0</v>
      </c>
      <c r="CP463">
        <v>0</v>
      </c>
      <c r="CQ463">
        <v>0</v>
      </c>
      <c r="CR463">
        <v>0</v>
      </c>
      <c r="CS463">
        <v>0</v>
      </c>
      <c r="CT463">
        <v>0</v>
      </c>
      <c r="CU463">
        <v>0</v>
      </c>
      <c r="CV463">
        <v>0</v>
      </c>
      <c r="CW463">
        <v>0</v>
      </c>
      <c r="CX463">
        <v>0</v>
      </c>
      <c r="CY463">
        <v>0</v>
      </c>
      <c r="CZ463">
        <v>0</v>
      </c>
      <c r="DA463">
        <v>0</v>
      </c>
      <c r="DB463">
        <v>0</v>
      </c>
      <c r="DC463">
        <v>0</v>
      </c>
      <c r="DD463">
        <v>0</v>
      </c>
      <c r="DE463">
        <v>0</v>
      </c>
      <c r="DF463">
        <v>0</v>
      </c>
      <c r="DG463">
        <v>0</v>
      </c>
      <c r="DH463">
        <v>0</v>
      </c>
      <c r="DI463">
        <v>0</v>
      </c>
      <c r="DJ463">
        <v>0</v>
      </c>
      <c r="DK463">
        <v>0</v>
      </c>
      <c r="DL463">
        <v>0</v>
      </c>
      <c r="DM463">
        <v>0</v>
      </c>
      <c r="DN463">
        <v>0</v>
      </c>
      <c r="DO463">
        <v>0</v>
      </c>
    </row>
    <row r="464" spans="1:119">
      <c r="A464" t="s">
        <v>1622</v>
      </c>
      <c r="B464">
        <v>0</v>
      </c>
      <c r="C464">
        <v>0</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0</v>
      </c>
      <c r="CN464">
        <v>0</v>
      </c>
      <c r="CO464">
        <v>0</v>
      </c>
      <c r="CP464">
        <v>0</v>
      </c>
      <c r="CQ464">
        <v>0</v>
      </c>
      <c r="CR464">
        <v>0</v>
      </c>
      <c r="CS464">
        <v>0</v>
      </c>
      <c r="CT464">
        <v>0</v>
      </c>
      <c r="CU464">
        <v>0</v>
      </c>
      <c r="CV464">
        <v>0</v>
      </c>
      <c r="CW464">
        <v>0</v>
      </c>
      <c r="CX464">
        <v>0</v>
      </c>
      <c r="CY464">
        <v>0</v>
      </c>
      <c r="CZ464">
        <v>0</v>
      </c>
      <c r="DA464">
        <v>0</v>
      </c>
      <c r="DB464">
        <v>0</v>
      </c>
      <c r="DC464">
        <v>0</v>
      </c>
      <c r="DD464">
        <v>0</v>
      </c>
      <c r="DE464">
        <v>0</v>
      </c>
      <c r="DF464">
        <v>0</v>
      </c>
      <c r="DG464">
        <v>0</v>
      </c>
      <c r="DH464">
        <v>0</v>
      </c>
      <c r="DI464">
        <v>0</v>
      </c>
      <c r="DJ464">
        <v>0</v>
      </c>
      <c r="DK464">
        <v>0</v>
      </c>
      <c r="DL464">
        <v>0</v>
      </c>
      <c r="DM464">
        <v>0</v>
      </c>
      <c r="DN464">
        <v>0</v>
      </c>
      <c r="DO464">
        <v>0</v>
      </c>
    </row>
    <row r="465" spans="1:119">
      <c r="A465" t="s">
        <v>448</v>
      </c>
      <c r="B465">
        <v>0</v>
      </c>
      <c r="C465">
        <v>0</v>
      </c>
      <c r="D465">
        <v>0</v>
      </c>
      <c r="E465">
        <v>0</v>
      </c>
      <c r="F465">
        <v>0</v>
      </c>
      <c r="G465">
        <v>0</v>
      </c>
      <c r="H465">
        <v>0</v>
      </c>
      <c r="I465">
        <v>0</v>
      </c>
      <c r="J465">
        <v>0</v>
      </c>
      <c r="K465">
        <v>0</v>
      </c>
      <c r="L465">
        <v>0</v>
      </c>
      <c r="M465">
        <v>0</v>
      </c>
      <c r="N465">
        <v>0</v>
      </c>
      <c r="O465">
        <v>0</v>
      </c>
      <c r="P465">
        <v>0</v>
      </c>
      <c r="Q465">
        <v>0</v>
      </c>
      <c r="R465">
        <v>39552504398.733803</v>
      </c>
      <c r="S465">
        <v>0</v>
      </c>
      <c r="T465">
        <v>0</v>
      </c>
      <c r="U465">
        <v>0</v>
      </c>
      <c r="V465">
        <v>0</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3955250439.8738699</v>
      </c>
      <c r="BN465">
        <v>35597253958.860397</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v>0</v>
      </c>
      <c r="CJ465">
        <v>0</v>
      </c>
      <c r="CK465">
        <v>0</v>
      </c>
      <c r="CL465">
        <v>0</v>
      </c>
      <c r="CM465">
        <v>0</v>
      </c>
      <c r="CN465">
        <v>0</v>
      </c>
      <c r="CO465">
        <v>0</v>
      </c>
      <c r="CP465">
        <v>0</v>
      </c>
      <c r="CQ465">
        <v>0</v>
      </c>
      <c r="CR465">
        <v>0</v>
      </c>
      <c r="CS465">
        <v>0</v>
      </c>
      <c r="CT465">
        <v>0</v>
      </c>
      <c r="CU465">
        <v>0</v>
      </c>
      <c r="CV465">
        <v>0</v>
      </c>
      <c r="CW465">
        <v>0</v>
      </c>
      <c r="CX465">
        <v>0</v>
      </c>
      <c r="CY465">
        <v>0</v>
      </c>
      <c r="CZ465">
        <v>0</v>
      </c>
      <c r="DA465">
        <v>0</v>
      </c>
      <c r="DB465">
        <v>0</v>
      </c>
      <c r="DC465">
        <v>0</v>
      </c>
      <c r="DD465">
        <v>0</v>
      </c>
      <c r="DE465">
        <v>0</v>
      </c>
      <c r="DF465">
        <v>0</v>
      </c>
      <c r="DG465">
        <v>0</v>
      </c>
      <c r="DH465">
        <v>0</v>
      </c>
      <c r="DI465">
        <v>0</v>
      </c>
      <c r="DJ465">
        <v>0</v>
      </c>
      <c r="DK465">
        <v>0</v>
      </c>
      <c r="DL465">
        <v>0</v>
      </c>
      <c r="DM465">
        <v>0</v>
      </c>
      <c r="DN465">
        <v>0</v>
      </c>
      <c r="DO465">
        <v>0</v>
      </c>
    </row>
    <row r="466" spans="1:119">
      <c r="A466" t="s">
        <v>449</v>
      </c>
      <c r="B466">
        <v>0</v>
      </c>
      <c r="C466">
        <v>0</v>
      </c>
      <c r="D466">
        <v>0</v>
      </c>
      <c r="E466">
        <v>0</v>
      </c>
      <c r="F466">
        <v>0</v>
      </c>
      <c r="G466" s="38">
        <v>-4.57763671875E-5</v>
      </c>
      <c r="H466">
        <v>35597253958.859901</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35597253958.859901</v>
      </c>
      <c r="BO466">
        <v>0</v>
      </c>
      <c r="BP466">
        <v>0</v>
      </c>
      <c r="BQ466">
        <v>0</v>
      </c>
      <c r="BR466">
        <v>0</v>
      </c>
      <c r="BS466">
        <v>0</v>
      </c>
      <c r="BT466">
        <v>0</v>
      </c>
      <c r="BU466">
        <v>0</v>
      </c>
      <c r="BV466">
        <v>0</v>
      </c>
      <c r="BW466">
        <v>0</v>
      </c>
      <c r="BX466">
        <v>0</v>
      </c>
      <c r="BY466">
        <v>0</v>
      </c>
      <c r="BZ466">
        <v>0</v>
      </c>
      <c r="CA466">
        <v>0</v>
      </c>
      <c r="CB466">
        <v>0</v>
      </c>
      <c r="CC466">
        <v>0</v>
      </c>
      <c r="CD466">
        <v>0</v>
      </c>
      <c r="CE466">
        <v>0</v>
      </c>
      <c r="CF466">
        <v>0</v>
      </c>
      <c r="CG466">
        <v>0</v>
      </c>
      <c r="CH466">
        <v>0</v>
      </c>
      <c r="CI466">
        <v>0</v>
      </c>
      <c r="CJ466">
        <v>0</v>
      </c>
      <c r="CK466">
        <v>0</v>
      </c>
      <c r="CL466">
        <v>0</v>
      </c>
      <c r="CM466">
        <v>0</v>
      </c>
      <c r="CN466">
        <v>0</v>
      </c>
      <c r="CO466">
        <v>0</v>
      </c>
      <c r="CP466">
        <v>0</v>
      </c>
      <c r="CQ466">
        <v>0</v>
      </c>
      <c r="CR466">
        <v>0</v>
      </c>
      <c r="CS466">
        <v>0</v>
      </c>
      <c r="CT466">
        <v>0</v>
      </c>
      <c r="CU466">
        <v>0</v>
      </c>
      <c r="CV466">
        <v>0</v>
      </c>
      <c r="CW466">
        <v>0</v>
      </c>
      <c r="CX466">
        <v>0</v>
      </c>
      <c r="CY466">
        <v>0</v>
      </c>
      <c r="CZ466">
        <v>0</v>
      </c>
      <c r="DA466">
        <v>0</v>
      </c>
      <c r="DB466">
        <v>0</v>
      </c>
      <c r="DC466">
        <v>0</v>
      </c>
      <c r="DD466">
        <v>0</v>
      </c>
      <c r="DE466">
        <v>0</v>
      </c>
      <c r="DF466">
        <v>0</v>
      </c>
      <c r="DG466">
        <v>0</v>
      </c>
      <c r="DH466">
        <v>0</v>
      </c>
      <c r="DI466">
        <v>0</v>
      </c>
      <c r="DJ466">
        <v>0</v>
      </c>
      <c r="DK466">
        <v>0</v>
      </c>
      <c r="DL466">
        <v>0</v>
      </c>
      <c r="DM466">
        <v>0</v>
      </c>
      <c r="DN466">
        <v>0</v>
      </c>
      <c r="DO466">
        <v>0</v>
      </c>
    </row>
    <row r="467" spans="1:119">
      <c r="A467" t="s">
        <v>450</v>
      </c>
      <c r="B467">
        <v>0</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c r="CN467">
        <v>0</v>
      </c>
      <c r="CO467">
        <v>0</v>
      </c>
      <c r="CP467">
        <v>0</v>
      </c>
      <c r="CQ467">
        <v>0</v>
      </c>
      <c r="CR467">
        <v>0</v>
      </c>
      <c r="CS467">
        <v>0</v>
      </c>
      <c r="CT467">
        <v>0</v>
      </c>
      <c r="CU467">
        <v>0</v>
      </c>
      <c r="CV467">
        <v>0</v>
      </c>
      <c r="CW467">
        <v>0</v>
      </c>
      <c r="CX467">
        <v>0</v>
      </c>
      <c r="CY467">
        <v>0</v>
      </c>
      <c r="CZ467">
        <v>0</v>
      </c>
      <c r="DA467">
        <v>0</v>
      </c>
      <c r="DB467">
        <v>0</v>
      </c>
      <c r="DC467">
        <v>0</v>
      </c>
      <c r="DD467">
        <v>0</v>
      </c>
      <c r="DE467">
        <v>0</v>
      </c>
      <c r="DF467">
        <v>0</v>
      </c>
      <c r="DG467">
        <v>0</v>
      </c>
      <c r="DH467">
        <v>0</v>
      </c>
      <c r="DI467">
        <v>0</v>
      </c>
      <c r="DJ467">
        <v>0</v>
      </c>
      <c r="DK467">
        <v>0</v>
      </c>
      <c r="DL467">
        <v>0</v>
      </c>
      <c r="DM467">
        <v>0</v>
      </c>
      <c r="DN467">
        <v>0</v>
      </c>
      <c r="DO467">
        <v>0</v>
      </c>
    </row>
    <row r="468" spans="1:119">
      <c r="A468" t="s">
        <v>451</v>
      </c>
      <c r="B468">
        <v>0</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v>0</v>
      </c>
      <c r="CZ468">
        <v>0</v>
      </c>
      <c r="DA468">
        <v>0</v>
      </c>
      <c r="DB468">
        <v>0</v>
      </c>
      <c r="DC468">
        <v>0</v>
      </c>
      <c r="DD468">
        <v>0</v>
      </c>
      <c r="DE468">
        <v>0</v>
      </c>
      <c r="DF468">
        <v>0</v>
      </c>
      <c r="DG468">
        <v>0</v>
      </c>
      <c r="DH468">
        <v>0</v>
      </c>
      <c r="DI468">
        <v>0</v>
      </c>
      <c r="DJ468">
        <v>0</v>
      </c>
      <c r="DK468">
        <v>0</v>
      </c>
      <c r="DL468">
        <v>0</v>
      </c>
      <c r="DM468">
        <v>0</v>
      </c>
      <c r="DN468">
        <v>0</v>
      </c>
      <c r="DO468">
        <v>0</v>
      </c>
    </row>
    <row r="469" spans="1:119">
      <c r="A469" t="s">
        <v>452</v>
      </c>
      <c r="B469">
        <v>0</v>
      </c>
      <c r="C469">
        <v>0</v>
      </c>
      <c r="D469">
        <v>0</v>
      </c>
      <c r="E469">
        <v>0</v>
      </c>
      <c r="F469">
        <v>0</v>
      </c>
      <c r="G469" s="38">
        <v>4.6640634536743096E-6</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s="38">
        <v>4.6640634536743096E-6</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c r="CN469">
        <v>0</v>
      </c>
      <c r="CO469">
        <v>0</v>
      </c>
      <c r="CP469">
        <v>0</v>
      </c>
      <c r="CQ469">
        <v>0</v>
      </c>
      <c r="CR469">
        <v>0</v>
      </c>
      <c r="CS469">
        <v>0</v>
      </c>
      <c r="CT469">
        <v>0</v>
      </c>
      <c r="CU469">
        <v>0</v>
      </c>
      <c r="CV469">
        <v>0</v>
      </c>
      <c r="CW469">
        <v>0</v>
      </c>
      <c r="CX469">
        <v>0</v>
      </c>
      <c r="CY469">
        <v>0</v>
      </c>
      <c r="CZ469">
        <v>0</v>
      </c>
      <c r="DA469">
        <v>0</v>
      </c>
      <c r="DB469">
        <v>0</v>
      </c>
      <c r="DC469">
        <v>0</v>
      </c>
      <c r="DD469">
        <v>0</v>
      </c>
      <c r="DE469">
        <v>0</v>
      </c>
      <c r="DF469">
        <v>0</v>
      </c>
      <c r="DG469">
        <v>0</v>
      </c>
      <c r="DH469">
        <v>0</v>
      </c>
      <c r="DI469">
        <v>0</v>
      </c>
      <c r="DJ469">
        <v>0</v>
      </c>
      <c r="DK469">
        <v>0</v>
      </c>
      <c r="DL469">
        <v>0</v>
      </c>
      <c r="DM469">
        <v>0</v>
      </c>
      <c r="DN469">
        <v>0</v>
      </c>
      <c r="DO469">
        <v>0</v>
      </c>
    </row>
    <row r="470" spans="1:119">
      <c r="A470" t="s">
        <v>453</v>
      </c>
      <c r="B470">
        <v>0</v>
      </c>
      <c r="C470">
        <v>0</v>
      </c>
      <c r="D470">
        <v>0</v>
      </c>
      <c r="E470">
        <v>0</v>
      </c>
      <c r="F470">
        <v>0</v>
      </c>
      <c r="G470">
        <v>0</v>
      </c>
      <c r="H470">
        <v>0</v>
      </c>
      <c r="I470">
        <v>0</v>
      </c>
      <c r="J470">
        <v>0</v>
      </c>
      <c r="K470">
        <v>0</v>
      </c>
      <c r="L470">
        <v>0</v>
      </c>
      <c r="M470">
        <v>0</v>
      </c>
      <c r="N470">
        <v>0</v>
      </c>
      <c r="O470">
        <v>0</v>
      </c>
      <c r="P470">
        <v>0</v>
      </c>
      <c r="Q470">
        <v>0</v>
      </c>
      <c r="R470">
        <v>0</v>
      </c>
      <c r="S470">
        <v>1873267151.7344301</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s="38">
        <v>3.24249267578125E-5</v>
      </c>
      <c r="BN470">
        <v>1873267151.7344301</v>
      </c>
      <c r="BO470">
        <v>0</v>
      </c>
      <c r="BP470">
        <v>0</v>
      </c>
      <c r="BQ470">
        <v>0</v>
      </c>
      <c r="BR470">
        <v>0</v>
      </c>
      <c r="BS470">
        <v>0</v>
      </c>
      <c r="BT470">
        <v>0</v>
      </c>
      <c r="BU470">
        <v>0</v>
      </c>
      <c r="BV470">
        <v>0</v>
      </c>
      <c r="BW470">
        <v>0</v>
      </c>
      <c r="BX470">
        <v>0</v>
      </c>
      <c r="BY470">
        <v>0</v>
      </c>
      <c r="BZ470">
        <v>0</v>
      </c>
      <c r="CA470">
        <v>0</v>
      </c>
      <c r="CB470">
        <v>0</v>
      </c>
      <c r="CC470">
        <v>0</v>
      </c>
      <c r="CD470">
        <v>0</v>
      </c>
      <c r="CE470">
        <v>0</v>
      </c>
      <c r="CF470">
        <v>0</v>
      </c>
      <c r="CG470">
        <v>0</v>
      </c>
      <c r="CH470">
        <v>0</v>
      </c>
      <c r="CI470">
        <v>0</v>
      </c>
      <c r="CJ470">
        <v>0</v>
      </c>
      <c r="CK470">
        <v>0</v>
      </c>
      <c r="CL470">
        <v>0</v>
      </c>
      <c r="CM470">
        <v>0</v>
      </c>
      <c r="CN470">
        <v>0</v>
      </c>
      <c r="CO470">
        <v>0</v>
      </c>
      <c r="CP470">
        <v>0</v>
      </c>
      <c r="CQ470">
        <v>0</v>
      </c>
      <c r="CR470">
        <v>0</v>
      </c>
      <c r="CS470">
        <v>0</v>
      </c>
      <c r="CT470">
        <v>0</v>
      </c>
      <c r="CU470">
        <v>0</v>
      </c>
      <c r="CV470">
        <v>0</v>
      </c>
      <c r="CW470">
        <v>0</v>
      </c>
      <c r="CX470">
        <v>0</v>
      </c>
      <c r="CY470">
        <v>0</v>
      </c>
      <c r="CZ470">
        <v>0</v>
      </c>
      <c r="DA470">
        <v>0</v>
      </c>
      <c r="DB470">
        <v>0</v>
      </c>
      <c r="DC470">
        <v>0</v>
      </c>
      <c r="DD470">
        <v>0</v>
      </c>
      <c r="DE470">
        <v>0</v>
      </c>
      <c r="DF470">
        <v>0</v>
      </c>
      <c r="DG470">
        <v>0</v>
      </c>
      <c r="DH470">
        <v>0</v>
      </c>
      <c r="DI470">
        <v>0</v>
      </c>
      <c r="DJ470">
        <v>0</v>
      </c>
      <c r="DK470">
        <v>0</v>
      </c>
      <c r="DL470">
        <v>0</v>
      </c>
      <c r="DM470">
        <v>0</v>
      </c>
      <c r="DN470">
        <v>0</v>
      </c>
      <c r="DO470">
        <v>0</v>
      </c>
    </row>
    <row r="471" spans="1:119">
      <c r="A471" t="s">
        <v>454</v>
      </c>
      <c r="B471">
        <v>0</v>
      </c>
      <c r="C471">
        <v>0</v>
      </c>
      <c r="D471">
        <v>0</v>
      </c>
      <c r="E471">
        <v>0</v>
      </c>
      <c r="F471">
        <v>0</v>
      </c>
      <c r="G471">
        <v>0</v>
      </c>
      <c r="H471">
        <v>1873267151.7344</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1873267151.7344</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v>0</v>
      </c>
      <c r="CJ471">
        <v>0</v>
      </c>
      <c r="CK471">
        <v>0</v>
      </c>
      <c r="CL471">
        <v>0</v>
      </c>
      <c r="CM471">
        <v>0</v>
      </c>
      <c r="CN471">
        <v>0</v>
      </c>
      <c r="CO471">
        <v>0</v>
      </c>
      <c r="CP471">
        <v>0</v>
      </c>
      <c r="CQ471">
        <v>0</v>
      </c>
      <c r="CR471">
        <v>0</v>
      </c>
      <c r="CS471">
        <v>0</v>
      </c>
      <c r="CT471">
        <v>0</v>
      </c>
      <c r="CU471">
        <v>0</v>
      </c>
      <c r="CV471">
        <v>0</v>
      </c>
      <c r="CW471">
        <v>0</v>
      </c>
      <c r="CX471">
        <v>0</v>
      </c>
      <c r="CY471">
        <v>0</v>
      </c>
      <c r="CZ471">
        <v>0</v>
      </c>
      <c r="DA471">
        <v>0</v>
      </c>
      <c r="DB471">
        <v>0</v>
      </c>
      <c r="DC471">
        <v>0</v>
      </c>
      <c r="DD471">
        <v>0</v>
      </c>
      <c r="DE471">
        <v>0</v>
      </c>
      <c r="DF471">
        <v>0</v>
      </c>
      <c r="DG471">
        <v>0</v>
      </c>
      <c r="DH471">
        <v>0</v>
      </c>
      <c r="DI471">
        <v>0</v>
      </c>
      <c r="DJ471">
        <v>0</v>
      </c>
      <c r="DK471">
        <v>0</v>
      </c>
      <c r="DL471">
        <v>0</v>
      </c>
      <c r="DM471">
        <v>0</v>
      </c>
      <c r="DN471">
        <v>0</v>
      </c>
      <c r="DO471">
        <v>0</v>
      </c>
    </row>
    <row r="472" spans="1:119">
      <c r="A472" t="s">
        <v>455</v>
      </c>
      <c r="B472">
        <v>0</v>
      </c>
      <c r="C472">
        <v>0</v>
      </c>
      <c r="D472">
        <v>0</v>
      </c>
      <c r="E472">
        <v>0</v>
      </c>
      <c r="F472">
        <v>0</v>
      </c>
      <c r="G472" s="38">
        <v>-1.19209289550781E-7</v>
      </c>
      <c r="H472">
        <v>0</v>
      </c>
      <c r="I472">
        <v>0</v>
      </c>
      <c r="J472">
        <v>0</v>
      </c>
      <c r="K472">
        <v>0</v>
      </c>
      <c r="L472">
        <v>0</v>
      </c>
      <c r="M472">
        <v>0</v>
      </c>
      <c r="N472">
        <v>344146333.57991898</v>
      </c>
      <c r="O472">
        <v>0</v>
      </c>
      <c r="P472">
        <v>453168545.38976699</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s="38">
        <v>1.1444091796875E-5</v>
      </c>
      <c r="BN472">
        <v>797314878.96968603</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v>0</v>
      </c>
      <c r="CI472">
        <v>0</v>
      </c>
      <c r="CJ472">
        <v>0</v>
      </c>
      <c r="CK472">
        <v>0</v>
      </c>
      <c r="CL472">
        <v>0</v>
      </c>
      <c r="CM472">
        <v>0</v>
      </c>
      <c r="CN472">
        <v>0</v>
      </c>
      <c r="CO472">
        <v>0</v>
      </c>
      <c r="CP472">
        <v>0</v>
      </c>
      <c r="CQ472">
        <v>0</v>
      </c>
      <c r="CR472">
        <v>0</v>
      </c>
      <c r="CS472">
        <v>0</v>
      </c>
      <c r="CT472">
        <v>0</v>
      </c>
      <c r="CU472">
        <v>0</v>
      </c>
      <c r="CV472">
        <v>0</v>
      </c>
      <c r="CW472">
        <v>0</v>
      </c>
      <c r="CX472">
        <v>0</v>
      </c>
      <c r="CY472">
        <v>0</v>
      </c>
      <c r="CZ472">
        <v>0</v>
      </c>
      <c r="DA472">
        <v>0</v>
      </c>
      <c r="DB472">
        <v>0</v>
      </c>
      <c r="DC472">
        <v>0</v>
      </c>
      <c r="DD472">
        <v>0</v>
      </c>
      <c r="DE472">
        <v>0</v>
      </c>
      <c r="DF472">
        <v>0</v>
      </c>
      <c r="DG472">
        <v>0</v>
      </c>
      <c r="DH472">
        <v>0</v>
      </c>
      <c r="DI472">
        <v>0</v>
      </c>
      <c r="DJ472">
        <v>0</v>
      </c>
      <c r="DK472">
        <v>0</v>
      </c>
      <c r="DL472">
        <v>0</v>
      </c>
      <c r="DM472">
        <v>0</v>
      </c>
      <c r="DN472">
        <v>0</v>
      </c>
      <c r="DO472">
        <v>0</v>
      </c>
    </row>
    <row r="473" spans="1:119">
      <c r="A473" t="s">
        <v>456</v>
      </c>
      <c r="B473">
        <v>0</v>
      </c>
      <c r="C473">
        <v>0</v>
      </c>
      <c r="D473">
        <v>0</v>
      </c>
      <c r="E473">
        <v>0</v>
      </c>
      <c r="F473">
        <v>0</v>
      </c>
      <c r="G473" s="38">
        <v>-7.1525573730468697E-7</v>
      </c>
      <c r="H473">
        <v>797314878.96967399</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797314878.96967399</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0</v>
      </c>
      <c r="CU473">
        <v>0</v>
      </c>
      <c r="CV473">
        <v>0</v>
      </c>
      <c r="CW473">
        <v>0</v>
      </c>
      <c r="CX473">
        <v>0</v>
      </c>
      <c r="CY473">
        <v>0</v>
      </c>
      <c r="CZ473">
        <v>0</v>
      </c>
      <c r="DA473">
        <v>0</v>
      </c>
      <c r="DB473">
        <v>0</v>
      </c>
      <c r="DC473">
        <v>0</v>
      </c>
      <c r="DD473">
        <v>0</v>
      </c>
      <c r="DE473">
        <v>0</v>
      </c>
      <c r="DF473">
        <v>0</v>
      </c>
      <c r="DG473">
        <v>0</v>
      </c>
      <c r="DH473">
        <v>0</v>
      </c>
      <c r="DI473">
        <v>0</v>
      </c>
      <c r="DJ473">
        <v>0</v>
      </c>
      <c r="DK473">
        <v>0</v>
      </c>
      <c r="DL473">
        <v>0</v>
      </c>
      <c r="DM473">
        <v>0</v>
      </c>
      <c r="DN473">
        <v>0</v>
      </c>
      <c r="DO473">
        <v>0</v>
      </c>
    </row>
    <row r="474" spans="1:119">
      <c r="A474" t="s">
        <v>457</v>
      </c>
      <c r="B474">
        <v>0</v>
      </c>
      <c r="C474">
        <v>0</v>
      </c>
      <c r="D474">
        <v>0</v>
      </c>
      <c r="E474">
        <v>0</v>
      </c>
      <c r="F474">
        <v>0</v>
      </c>
      <c r="G474">
        <v>0</v>
      </c>
      <c r="H474">
        <v>0</v>
      </c>
      <c r="I474">
        <v>0</v>
      </c>
      <c r="J474">
        <v>0</v>
      </c>
      <c r="K474">
        <v>0</v>
      </c>
      <c r="L474">
        <v>0</v>
      </c>
      <c r="M474">
        <v>0</v>
      </c>
      <c r="N474">
        <v>83576462.490808904</v>
      </c>
      <c r="O474">
        <v>0</v>
      </c>
      <c r="P474">
        <v>167152924.98161799</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s="38">
        <v>4.2617321014404297E-6</v>
      </c>
      <c r="BN474">
        <v>250729387.47242701</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0</v>
      </c>
      <c r="CT474">
        <v>0</v>
      </c>
      <c r="CU474">
        <v>0</v>
      </c>
      <c r="CV474">
        <v>0</v>
      </c>
      <c r="CW474">
        <v>0</v>
      </c>
      <c r="CX474">
        <v>0</v>
      </c>
      <c r="CY474">
        <v>0</v>
      </c>
      <c r="CZ474">
        <v>0</v>
      </c>
      <c r="DA474">
        <v>0</v>
      </c>
      <c r="DB474">
        <v>0</v>
      </c>
      <c r="DC474">
        <v>0</v>
      </c>
      <c r="DD474">
        <v>0</v>
      </c>
      <c r="DE474">
        <v>0</v>
      </c>
      <c r="DF474">
        <v>0</v>
      </c>
      <c r="DG474">
        <v>0</v>
      </c>
      <c r="DH474">
        <v>0</v>
      </c>
      <c r="DI474">
        <v>0</v>
      </c>
      <c r="DJ474">
        <v>0</v>
      </c>
      <c r="DK474">
        <v>0</v>
      </c>
      <c r="DL474">
        <v>0</v>
      </c>
      <c r="DM474">
        <v>0</v>
      </c>
      <c r="DN474">
        <v>0</v>
      </c>
      <c r="DO474">
        <v>0</v>
      </c>
    </row>
    <row r="475" spans="1:119">
      <c r="A475" t="s">
        <v>458</v>
      </c>
      <c r="B475">
        <v>0</v>
      </c>
      <c r="C475">
        <v>0</v>
      </c>
      <c r="D475">
        <v>0</v>
      </c>
      <c r="E475">
        <v>0</v>
      </c>
      <c r="F475">
        <v>0</v>
      </c>
      <c r="G475">
        <v>0</v>
      </c>
      <c r="H475">
        <v>250729387.47242299</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250729387.47242299</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N475">
        <v>0</v>
      </c>
      <c r="CO475">
        <v>0</v>
      </c>
      <c r="CP475">
        <v>0</v>
      </c>
      <c r="CQ475">
        <v>0</v>
      </c>
      <c r="CR475">
        <v>0</v>
      </c>
      <c r="CS475">
        <v>0</v>
      </c>
      <c r="CT475">
        <v>0</v>
      </c>
      <c r="CU475">
        <v>0</v>
      </c>
      <c r="CV475">
        <v>0</v>
      </c>
      <c r="CW475">
        <v>0</v>
      </c>
      <c r="CX475">
        <v>0</v>
      </c>
      <c r="CY475">
        <v>0</v>
      </c>
      <c r="CZ475">
        <v>0</v>
      </c>
      <c r="DA475">
        <v>0</v>
      </c>
      <c r="DB475">
        <v>0</v>
      </c>
      <c r="DC475">
        <v>0</v>
      </c>
      <c r="DD475">
        <v>0</v>
      </c>
      <c r="DE475">
        <v>0</v>
      </c>
      <c r="DF475">
        <v>0</v>
      </c>
      <c r="DG475">
        <v>0</v>
      </c>
      <c r="DH475">
        <v>0</v>
      </c>
      <c r="DI475">
        <v>0</v>
      </c>
      <c r="DJ475">
        <v>0</v>
      </c>
      <c r="DK475">
        <v>0</v>
      </c>
      <c r="DL475">
        <v>0</v>
      </c>
      <c r="DM475">
        <v>0</v>
      </c>
      <c r="DN475">
        <v>0</v>
      </c>
      <c r="DO475">
        <v>0</v>
      </c>
    </row>
    <row r="476" spans="1:119">
      <c r="A476" t="s">
        <v>1623</v>
      </c>
      <c r="B476">
        <v>0</v>
      </c>
      <c r="C476">
        <v>0</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N476">
        <v>0</v>
      </c>
      <c r="CO476">
        <v>0</v>
      </c>
      <c r="CP476">
        <v>0</v>
      </c>
      <c r="CQ476">
        <v>0</v>
      </c>
      <c r="CR476">
        <v>0</v>
      </c>
      <c r="CS476">
        <v>0</v>
      </c>
      <c r="CT476">
        <v>0</v>
      </c>
      <c r="CU476">
        <v>0</v>
      </c>
      <c r="CV476">
        <v>0</v>
      </c>
      <c r="CW476">
        <v>0</v>
      </c>
      <c r="CX476">
        <v>0</v>
      </c>
      <c r="CY476">
        <v>0</v>
      </c>
      <c r="CZ476">
        <v>0</v>
      </c>
      <c r="DA476">
        <v>0</v>
      </c>
      <c r="DB476">
        <v>0</v>
      </c>
      <c r="DC476">
        <v>0</v>
      </c>
      <c r="DD476">
        <v>0</v>
      </c>
      <c r="DE476">
        <v>0</v>
      </c>
      <c r="DF476">
        <v>0</v>
      </c>
      <c r="DG476">
        <v>0</v>
      </c>
      <c r="DH476">
        <v>0</v>
      </c>
      <c r="DI476">
        <v>0</v>
      </c>
      <c r="DJ476">
        <v>0</v>
      </c>
      <c r="DK476">
        <v>0</v>
      </c>
      <c r="DL476">
        <v>0</v>
      </c>
      <c r="DM476">
        <v>0</v>
      </c>
      <c r="DN476">
        <v>0</v>
      </c>
      <c r="DO476">
        <v>0</v>
      </c>
    </row>
    <row r="477" spans="1:119">
      <c r="A477" t="s">
        <v>1624</v>
      </c>
      <c r="B477">
        <v>0</v>
      </c>
      <c r="C477">
        <v>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0</v>
      </c>
      <c r="CP477">
        <v>0</v>
      </c>
      <c r="CQ477">
        <v>0</v>
      </c>
      <c r="CR477">
        <v>0</v>
      </c>
      <c r="CS477">
        <v>0</v>
      </c>
      <c r="CT477">
        <v>0</v>
      </c>
      <c r="CU477">
        <v>0</v>
      </c>
      <c r="CV477">
        <v>0</v>
      </c>
      <c r="CW477">
        <v>0</v>
      </c>
      <c r="CX477">
        <v>0</v>
      </c>
      <c r="CY477">
        <v>0</v>
      </c>
      <c r="CZ477">
        <v>0</v>
      </c>
      <c r="DA477">
        <v>0</v>
      </c>
      <c r="DB477">
        <v>0</v>
      </c>
      <c r="DC477">
        <v>0</v>
      </c>
      <c r="DD477">
        <v>0</v>
      </c>
      <c r="DE477">
        <v>0</v>
      </c>
      <c r="DF477">
        <v>0</v>
      </c>
      <c r="DG477">
        <v>0</v>
      </c>
      <c r="DH477">
        <v>0</v>
      </c>
      <c r="DI477">
        <v>0</v>
      </c>
      <c r="DJ477">
        <v>0</v>
      </c>
      <c r="DK477">
        <v>0</v>
      </c>
      <c r="DL477">
        <v>0</v>
      </c>
      <c r="DM477">
        <v>0</v>
      </c>
      <c r="DN477">
        <v>0</v>
      </c>
      <c r="DO477">
        <v>0</v>
      </c>
    </row>
    <row r="478" spans="1:119">
      <c r="A478" t="s">
        <v>459</v>
      </c>
      <c r="B478">
        <v>0</v>
      </c>
      <c r="C478">
        <v>0</v>
      </c>
      <c r="D478">
        <v>0</v>
      </c>
      <c r="E478">
        <v>0</v>
      </c>
      <c r="F478">
        <v>0</v>
      </c>
      <c r="G478">
        <v>-6783600.2141826004</v>
      </c>
      <c r="H478">
        <v>0</v>
      </c>
      <c r="I478">
        <v>0</v>
      </c>
      <c r="J478">
        <v>0</v>
      </c>
      <c r="K478">
        <v>0</v>
      </c>
      <c r="L478">
        <v>0</v>
      </c>
      <c r="M478">
        <v>0</v>
      </c>
      <c r="N478">
        <v>0</v>
      </c>
      <c r="O478">
        <v>0</v>
      </c>
      <c r="P478">
        <v>0</v>
      </c>
      <c r="Q478">
        <v>0</v>
      </c>
      <c r="R478">
        <v>67836002.141826093</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s="38">
        <v>1.11758708953857E-6</v>
      </c>
      <c r="BN478">
        <v>61052401.9276435</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N478">
        <v>0</v>
      </c>
      <c r="CO478">
        <v>0</v>
      </c>
      <c r="CP478">
        <v>0</v>
      </c>
      <c r="CQ478">
        <v>0</v>
      </c>
      <c r="CR478">
        <v>0</v>
      </c>
      <c r="CS478">
        <v>0</v>
      </c>
      <c r="CT478">
        <v>0</v>
      </c>
      <c r="CU478">
        <v>0</v>
      </c>
      <c r="CV478">
        <v>0</v>
      </c>
      <c r="CW478">
        <v>0</v>
      </c>
      <c r="CX478">
        <v>0</v>
      </c>
      <c r="CY478">
        <v>0</v>
      </c>
      <c r="CZ478">
        <v>0</v>
      </c>
      <c r="DA478">
        <v>0</v>
      </c>
      <c r="DB478">
        <v>0</v>
      </c>
      <c r="DC478">
        <v>0</v>
      </c>
      <c r="DD478">
        <v>0</v>
      </c>
      <c r="DE478">
        <v>0</v>
      </c>
      <c r="DF478">
        <v>0</v>
      </c>
      <c r="DG478">
        <v>0</v>
      </c>
      <c r="DH478">
        <v>0</v>
      </c>
      <c r="DI478">
        <v>0</v>
      </c>
      <c r="DJ478">
        <v>0</v>
      </c>
      <c r="DK478">
        <v>0</v>
      </c>
      <c r="DL478">
        <v>0</v>
      </c>
      <c r="DM478">
        <v>0</v>
      </c>
      <c r="DN478">
        <v>0</v>
      </c>
      <c r="DO478">
        <v>0</v>
      </c>
    </row>
    <row r="479" spans="1:119">
      <c r="A479" t="s">
        <v>460</v>
      </c>
      <c r="B479">
        <v>0</v>
      </c>
      <c r="C479">
        <v>0</v>
      </c>
      <c r="D479">
        <v>0</v>
      </c>
      <c r="E479">
        <v>0</v>
      </c>
      <c r="F479">
        <v>0</v>
      </c>
      <c r="G479">
        <v>0</v>
      </c>
      <c r="H479">
        <v>61052401.927642599</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v>0</v>
      </c>
      <c r="BL479">
        <v>0</v>
      </c>
      <c r="BM479">
        <v>0</v>
      </c>
      <c r="BN479">
        <v>61052401.927642599</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c r="CN479">
        <v>0</v>
      </c>
      <c r="CO479">
        <v>0</v>
      </c>
      <c r="CP479">
        <v>0</v>
      </c>
      <c r="CQ479">
        <v>0</v>
      </c>
      <c r="CR479">
        <v>0</v>
      </c>
      <c r="CS479">
        <v>0</v>
      </c>
      <c r="CT479">
        <v>0</v>
      </c>
      <c r="CU479">
        <v>0</v>
      </c>
      <c r="CV479">
        <v>0</v>
      </c>
      <c r="CW479">
        <v>0</v>
      </c>
      <c r="CX479">
        <v>0</v>
      </c>
      <c r="CY479">
        <v>0</v>
      </c>
      <c r="CZ479">
        <v>0</v>
      </c>
      <c r="DA479">
        <v>0</v>
      </c>
      <c r="DB479">
        <v>0</v>
      </c>
      <c r="DC479">
        <v>0</v>
      </c>
      <c r="DD479">
        <v>0</v>
      </c>
      <c r="DE479">
        <v>0</v>
      </c>
      <c r="DF479">
        <v>0</v>
      </c>
      <c r="DG479">
        <v>0</v>
      </c>
      <c r="DH479">
        <v>0</v>
      </c>
      <c r="DI479">
        <v>0</v>
      </c>
      <c r="DJ479">
        <v>0</v>
      </c>
      <c r="DK479">
        <v>0</v>
      </c>
      <c r="DL479">
        <v>0</v>
      </c>
      <c r="DM479">
        <v>0</v>
      </c>
      <c r="DN479">
        <v>0</v>
      </c>
      <c r="DO479">
        <v>0</v>
      </c>
    </row>
    <row r="480" spans="1:119">
      <c r="A480" t="s">
        <v>461</v>
      </c>
      <c r="B480">
        <v>0</v>
      </c>
      <c r="C480">
        <v>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v>0</v>
      </c>
      <c r="CI480">
        <v>0</v>
      </c>
      <c r="CJ480">
        <v>0</v>
      </c>
      <c r="CK480">
        <v>0</v>
      </c>
      <c r="CL480">
        <v>0</v>
      </c>
      <c r="CM480">
        <v>0</v>
      </c>
      <c r="CN480">
        <v>0</v>
      </c>
      <c r="CO480">
        <v>0</v>
      </c>
      <c r="CP480">
        <v>0</v>
      </c>
      <c r="CQ480">
        <v>0</v>
      </c>
      <c r="CR480">
        <v>0</v>
      </c>
      <c r="CS480">
        <v>0</v>
      </c>
      <c r="CT480">
        <v>0</v>
      </c>
      <c r="CU480">
        <v>0</v>
      </c>
      <c r="CV480">
        <v>0</v>
      </c>
      <c r="CW480">
        <v>0</v>
      </c>
      <c r="CX480">
        <v>0</v>
      </c>
      <c r="CY480">
        <v>0</v>
      </c>
      <c r="CZ480">
        <v>0</v>
      </c>
      <c r="DA480">
        <v>0</v>
      </c>
      <c r="DB480">
        <v>0</v>
      </c>
      <c r="DC480">
        <v>0</v>
      </c>
      <c r="DD480">
        <v>0</v>
      </c>
      <c r="DE480">
        <v>0</v>
      </c>
      <c r="DF480">
        <v>0</v>
      </c>
      <c r="DG480">
        <v>0</v>
      </c>
      <c r="DH480">
        <v>0</v>
      </c>
      <c r="DI480">
        <v>0</v>
      </c>
      <c r="DJ480">
        <v>0</v>
      </c>
      <c r="DK480">
        <v>0</v>
      </c>
      <c r="DL480">
        <v>0</v>
      </c>
      <c r="DM480">
        <v>0</v>
      </c>
      <c r="DN480">
        <v>0</v>
      </c>
      <c r="DO480">
        <v>0</v>
      </c>
    </row>
    <row r="481" spans="1:119">
      <c r="A481" t="s">
        <v>462</v>
      </c>
      <c r="B481">
        <v>0</v>
      </c>
      <c r="C481">
        <v>0</v>
      </c>
      <c r="D481">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v>0</v>
      </c>
      <c r="CJ481">
        <v>0</v>
      </c>
      <c r="CK481">
        <v>0</v>
      </c>
      <c r="CL481">
        <v>0</v>
      </c>
      <c r="CM481">
        <v>0</v>
      </c>
      <c r="CN481">
        <v>0</v>
      </c>
      <c r="CO481">
        <v>0</v>
      </c>
      <c r="CP481">
        <v>0</v>
      </c>
      <c r="CQ481">
        <v>0</v>
      </c>
      <c r="CR481">
        <v>0</v>
      </c>
      <c r="CS481">
        <v>0</v>
      </c>
      <c r="CT481">
        <v>0</v>
      </c>
      <c r="CU481">
        <v>0</v>
      </c>
      <c r="CV481">
        <v>0</v>
      </c>
      <c r="CW481">
        <v>0</v>
      </c>
      <c r="CX481">
        <v>0</v>
      </c>
      <c r="CY481">
        <v>0</v>
      </c>
      <c r="CZ481">
        <v>0</v>
      </c>
      <c r="DA481">
        <v>0</v>
      </c>
      <c r="DB481">
        <v>0</v>
      </c>
      <c r="DC481">
        <v>0</v>
      </c>
      <c r="DD481">
        <v>0</v>
      </c>
      <c r="DE481">
        <v>0</v>
      </c>
      <c r="DF481">
        <v>0</v>
      </c>
      <c r="DG481">
        <v>0</v>
      </c>
      <c r="DH481">
        <v>0</v>
      </c>
      <c r="DI481">
        <v>0</v>
      </c>
      <c r="DJ481">
        <v>0</v>
      </c>
      <c r="DK481">
        <v>0</v>
      </c>
      <c r="DL481">
        <v>0</v>
      </c>
      <c r="DM481">
        <v>0</v>
      </c>
      <c r="DN481">
        <v>0</v>
      </c>
      <c r="DO481">
        <v>0</v>
      </c>
    </row>
    <row r="482" spans="1:119">
      <c r="A482" t="s">
        <v>463</v>
      </c>
      <c r="B482">
        <v>0</v>
      </c>
      <c r="C482">
        <v>0</v>
      </c>
      <c r="D482">
        <v>0</v>
      </c>
      <c r="E482">
        <v>0</v>
      </c>
      <c r="F482">
        <v>0</v>
      </c>
      <c r="G482">
        <v>0</v>
      </c>
      <c r="H482">
        <v>0</v>
      </c>
      <c r="I482">
        <v>0</v>
      </c>
      <c r="J482">
        <v>0</v>
      </c>
      <c r="K482">
        <v>0</v>
      </c>
      <c r="L482">
        <v>0</v>
      </c>
      <c r="M482">
        <v>0</v>
      </c>
      <c r="N482">
        <v>0</v>
      </c>
      <c r="O482">
        <v>0</v>
      </c>
      <c r="P482">
        <v>0</v>
      </c>
      <c r="Q482">
        <v>0</v>
      </c>
      <c r="R482">
        <v>1468875424.7516601</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484728890.16806298</v>
      </c>
      <c r="BN482">
        <v>984146534.58361697</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c r="CN482">
        <v>0</v>
      </c>
      <c r="CO482">
        <v>0</v>
      </c>
      <c r="CP482">
        <v>0</v>
      </c>
      <c r="CQ482">
        <v>0</v>
      </c>
      <c r="CR482">
        <v>0</v>
      </c>
      <c r="CS482">
        <v>0</v>
      </c>
      <c r="CT482">
        <v>0</v>
      </c>
      <c r="CU482">
        <v>0</v>
      </c>
      <c r="CV482">
        <v>0</v>
      </c>
      <c r="CW482">
        <v>0</v>
      </c>
      <c r="CX482">
        <v>0</v>
      </c>
      <c r="CY482">
        <v>0</v>
      </c>
      <c r="CZ482">
        <v>0</v>
      </c>
      <c r="DA482">
        <v>0</v>
      </c>
      <c r="DB482">
        <v>0</v>
      </c>
      <c r="DC482">
        <v>0</v>
      </c>
      <c r="DD482">
        <v>0</v>
      </c>
      <c r="DE482">
        <v>0</v>
      </c>
      <c r="DF482">
        <v>0</v>
      </c>
      <c r="DG482">
        <v>0</v>
      </c>
      <c r="DH482">
        <v>0</v>
      </c>
      <c r="DI482">
        <v>0</v>
      </c>
      <c r="DJ482">
        <v>0</v>
      </c>
      <c r="DK482">
        <v>0</v>
      </c>
      <c r="DL482">
        <v>0</v>
      </c>
      <c r="DM482">
        <v>0</v>
      </c>
      <c r="DN482">
        <v>0</v>
      </c>
      <c r="DO482">
        <v>0</v>
      </c>
    </row>
    <row r="483" spans="1:119">
      <c r="A483" t="s">
        <v>464</v>
      </c>
      <c r="B483">
        <v>0</v>
      </c>
      <c r="C483">
        <v>0</v>
      </c>
      <c r="D483">
        <v>0</v>
      </c>
      <c r="E483">
        <v>0</v>
      </c>
      <c r="F483">
        <v>0</v>
      </c>
      <c r="G483" s="38">
        <v>-1.5497207641601499E-6</v>
      </c>
      <c r="H483">
        <v>984146534.58360195</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984146534.58360195</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v>0</v>
      </c>
      <c r="CJ483">
        <v>0</v>
      </c>
      <c r="CK483">
        <v>0</v>
      </c>
      <c r="CL483">
        <v>0</v>
      </c>
      <c r="CM483">
        <v>0</v>
      </c>
      <c r="CN483">
        <v>0</v>
      </c>
      <c r="CO483">
        <v>0</v>
      </c>
      <c r="CP483">
        <v>0</v>
      </c>
      <c r="CQ483">
        <v>0</v>
      </c>
      <c r="CR483">
        <v>0</v>
      </c>
      <c r="CS483">
        <v>0</v>
      </c>
      <c r="CT483">
        <v>0</v>
      </c>
      <c r="CU483">
        <v>0</v>
      </c>
      <c r="CV483">
        <v>0</v>
      </c>
      <c r="CW483">
        <v>0</v>
      </c>
      <c r="CX483">
        <v>0</v>
      </c>
      <c r="CY483">
        <v>0</v>
      </c>
      <c r="CZ483">
        <v>0</v>
      </c>
      <c r="DA483">
        <v>0</v>
      </c>
      <c r="DB483">
        <v>0</v>
      </c>
      <c r="DC483">
        <v>0</v>
      </c>
      <c r="DD483">
        <v>0</v>
      </c>
      <c r="DE483">
        <v>0</v>
      </c>
      <c r="DF483">
        <v>0</v>
      </c>
      <c r="DG483">
        <v>0</v>
      </c>
      <c r="DH483">
        <v>0</v>
      </c>
      <c r="DI483">
        <v>0</v>
      </c>
      <c r="DJ483">
        <v>0</v>
      </c>
      <c r="DK483">
        <v>0</v>
      </c>
      <c r="DL483">
        <v>0</v>
      </c>
      <c r="DM483">
        <v>0</v>
      </c>
      <c r="DN483">
        <v>0</v>
      </c>
      <c r="DO483">
        <v>0</v>
      </c>
    </row>
    <row r="484" spans="1:119">
      <c r="A484" t="s">
        <v>465</v>
      </c>
      <c r="B484">
        <v>0</v>
      </c>
      <c r="C484">
        <v>0</v>
      </c>
      <c r="D484">
        <v>0</v>
      </c>
      <c r="E484">
        <v>0</v>
      </c>
      <c r="F484">
        <v>0</v>
      </c>
      <c r="G484">
        <v>0</v>
      </c>
      <c r="H484">
        <v>0</v>
      </c>
      <c r="I484">
        <v>0</v>
      </c>
      <c r="J484">
        <v>0</v>
      </c>
      <c r="K484">
        <v>0</v>
      </c>
      <c r="L484">
        <v>0</v>
      </c>
      <c r="M484">
        <v>0</v>
      </c>
      <c r="N484">
        <v>2411241452.85991</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v>0</v>
      </c>
      <c r="BK484">
        <v>0</v>
      </c>
      <c r="BL484">
        <v>0</v>
      </c>
      <c r="BM484">
        <v>120562072.64303</v>
      </c>
      <c r="BN484">
        <v>2290679380.2169199</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v>0</v>
      </c>
      <c r="CJ484">
        <v>0</v>
      </c>
      <c r="CK484">
        <v>0</v>
      </c>
      <c r="CL484">
        <v>0</v>
      </c>
      <c r="CM484">
        <v>0</v>
      </c>
      <c r="CN484">
        <v>0</v>
      </c>
      <c r="CO484">
        <v>0</v>
      </c>
      <c r="CP484">
        <v>0</v>
      </c>
      <c r="CQ484">
        <v>0</v>
      </c>
      <c r="CR484">
        <v>0</v>
      </c>
      <c r="CS484">
        <v>0</v>
      </c>
      <c r="CT484">
        <v>0</v>
      </c>
      <c r="CU484">
        <v>0</v>
      </c>
      <c r="CV484">
        <v>0</v>
      </c>
      <c r="CW484">
        <v>0</v>
      </c>
      <c r="CX484">
        <v>0</v>
      </c>
      <c r="CY484">
        <v>0</v>
      </c>
      <c r="CZ484">
        <v>0</v>
      </c>
      <c r="DA484">
        <v>0</v>
      </c>
      <c r="DB484">
        <v>0</v>
      </c>
      <c r="DC484">
        <v>0</v>
      </c>
      <c r="DD484">
        <v>0</v>
      </c>
      <c r="DE484">
        <v>0</v>
      </c>
      <c r="DF484">
        <v>0</v>
      </c>
      <c r="DG484">
        <v>0</v>
      </c>
      <c r="DH484">
        <v>0</v>
      </c>
      <c r="DI484">
        <v>0</v>
      </c>
      <c r="DJ484">
        <v>0</v>
      </c>
      <c r="DK484">
        <v>0</v>
      </c>
      <c r="DL484">
        <v>0</v>
      </c>
      <c r="DM484">
        <v>0</v>
      </c>
      <c r="DN484">
        <v>0</v>
      </c>
      <c r="DO484">
        <v>0</v>
      </c>
    </row>
    <row r="485" spans="1:119">
      <c r="A485" t="s">
        <v>466</v>
      </c>
      <c r="B485">
        <v>0</v>
      </c>
      <c r="C485">
        <v>0</v>
      </c>
      <c r="D485">
        <v>0</v>
      </c>
      <c r="E485">
        <v>0</v>
      </c>
      <c r="F485">
        <v>0</v>
      </c>
      <c r="G485" s="38">
        <v>-4.76837158203125E-7</v>
      </c>
      <c r="H485">
        <v>2290679380.2168798</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2290679380.2168798</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v>0</v>
      </c>
      <c r="CJ485">
        <v>0</v>
      </c>
      <c r="CK485">
        <v>0</v>
      </c>
      <c r="CL485">
        <v>0</v>
      </c>
      <c r="CM485">
        <v>0</v>
      </c>
      <c r="CN485">
        <v>0</v>
      </c>
      <c r="CO485">
        <v>0</v>
      </c>
      <c r="CP485">
        <v>0</v>
      </c>
      <c r="CQ485">
        <v>0</v>
      </c>
      <c r="CR485">
        <v>0</v>
      </c>
      <c r="CS485">
        <v>0</v>
      </c>
      <c r="CT485">
        <v>0</v>
      </c>
      <c r="CU485">
        <v>0</v>
      </c>
      <c r="CV485">
        <v>0</v>
      </c>
      <c r="CW485">
        <v>0</v>
      </c>
      <c r="CX485">
        <v>0</v>
      </c>
      <c r="CY485">
        <v>0</v>
      </c>
      <c r="CZ485">
        <v>0</v>
      </c>
      <c r="DA485">
        <v>0</v>
      </c>
      <c r="DB485">
        <v>0</v>
      </c>
      <c r="DC485">
        <v>0</v>
      </c>
      <c r="DD485">
        <v>0</v>
      </c>
      <c r="DE485">
        <v>0</v>
      </c>
      <c r="DF485">
        <v>0</v>
      </c>
      <c r="DG485">
        <v>0</v>
      </c>
      <c r="DH485">
        <v>0</v>
      </c>
      <c r="DI485">
        <v>0</v>
      </c>
      <c r="DJ485">
        <v>0</v>
      </c>
      <c r="DK485">
        <v>0</v>
      </c>
      <c r="DL485">
        <v>0</v>
      </c>
      <c r="DM485">
        <v>0</v>
      </c>
      <c r="DN485">
        <v>0</v>
      </c>
      <c r="DO485">
        <v>0</v>
      </c>
    </row>
    <row r="486" spans="1:119">
      <c r="A486" t="s">
        <v>467</v>
      </c>
      <c r="B486">
        <v>0</v>
      </c>
      <c r="C486">
        <v>0</v>
      </c>
      <c r="D486">
        <v>0</v>
      </c>
      <c r="E486">
        <v>0</v>
      </c>
      <c r="F486">
        <v>966020364</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966020364</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v>0</v>
      </c>
      <c r="CK486">
        <v>0</v>
      </c>
      <c r="CL486">
        <v>0</v>
      </c>
      <c r="CM486">
        <v>0</v>
      </c>
      <c r="CN486">
        <v>0</v>
      </c>
      <c r="CO486">
        <v>0</v>
      </c>
      <c r="CP486">
        <v>0</v>
      </c>
      <c r="CQ486">
        <v>0</v>
      </c>
      <c r="CR486">
        <v>0</v>
      </c>
      <c r="CS486">
        <v>0</v>
      </c>
      <c r="CT486">
        <v>0</v>
      </c>
      <c r="CU486">
        <v>0</v>
      </c>
      <c r="CV486">
        <v>0</v>
      </c>
      <c r="CW486">
        <v>0</v>
      </c>
      <c r="CX486">
        <v>0</v>
      </c>
      <c r="CY486">
        <v>0</v>
      </c>
      <c r="CZ486">
        <v>0</v>
      </c>
      <c r="DA486">
        <v>0</v>
      </c>
      <c r="DB486">
        <v>0</v>
      </c>
      <c r="DC486">
        <v>0</v>
      </c>
      <c r="DD486">
        <v>0</v>
      </c>
      <c r="DE486">
        <v>0</v>
      </c>
      <c r="DF486">
        <v>0</v>
      </c>
      <c r="DG486">
        <v>0</v>
      </c>
      <c r="DH486">
        <v>0</v>
      </c>
      <c r="DI486">
        <v>0</v>
      </c>
      <c r="DJ486">
        <v>0</v>
      </c>
      <c r="DK486">
        <v>0</v>
      </c>
      <c r="DL486">
        <v>0</v>
      </c>
      <c r="DM486">
        <v>0</v>
      </c>
      <c r="DN486">
        <v>0</v>
      </c>
      <c r="DO486">
        <v>0</v>
      </c>
    </row>
    <row r="487" spans="1:119">
      <c r="A487" t="s">
        <v>468</v>
      </c>
      <c r="B487">
        <v>0</v>
      </c>
      <c r="C487">
        <v>0</v>
      </c>
      <c r="D487">
        <v>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0</v>
      </c>
      <c r="CH487">
        <v>0</v>
      </c>
      <c r="CI487">
        <v>0</v>
      </c>
      <c r="CJ487">
        <v>0</v>
      </c>
      <c r="CK487">
        <v>0</v>
      </c>
      <c r="CL487">
        <v>0</v>
      </c>
      <c r="CM487">
        <v>0</v>
      </c>
      <c r="CN487">
        <v>0</v>
      </c>
      <c r="CO487">
        <v>0</v>
      </c>
      <c r="CP487">
        <v>0</v>
      </c>
      <c r="CQ487">
        <v>0</v>
      </c>
      <c r="CR487">
        <v>0</v>
      </c>
      <c r="CS487">
        <v>0</v>
      </c>
      <c r="CT487">
        <v>0</v>
      </c>
      <c r="CU487">
        <v>0</v>
      </c>
      <c r="CV487">
        <v>0</v>
      </c>
      <c r="CW487">
        <v>0</v>
      </c>
      <c r="CX487">
        <v>0</v>
      </c>
      <c r="CY487">
        <v>0</v>
      </c>
      <c r="CZ487">
        <v>0</v>
      </c>
      <c r="DA487">
        <v>0</v>
      </c>
      <c r="DB487">
        <v>0</v>
      </c>
      <c r="DC487">
        <v>0</v>
      </c>
      <c r="DD487">
        <v>0</v>
      </c>
      <c r="DE487">
        <v>0</v>
      </c>
      <c r="DF487">
        <v>0</v>
      </c>
      <c r="DG487">
        <v>0</v>
      </c>
      <c r="DH487">
        <v>0</v>
      </c>
      <c r="DI487">
        <v>0</v>
      </c>
      <c r="DJ487">
        <v>0</v>
      </c>
      <c r="DK487">
        <v>0</v>
      </c>
      <c r="DL487">
        <v>0</v>
      </c>
      <c r="DM487">
        <v>0</v>
      </c>
      <c r="DN487">
        <v>0</v>
      </c>
      <c r="DO487">
        <v>0</v>
      </c>
    </row>
    <row r="488" spans="1:119">
      <c r="A488" t="s">
        <v>469</v>
      </c>
      <c r="B488">
        <v>0</v>
      </c>
      <c r="C488">
        <v>0</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v>0</v>
      </c>
      <c r="CJ488">
        <v>0</v>
      </c>
      <c r="CK488">
        <v>0</v>
      </c>
      <c r="CL488">
        <v>0</v>
      </c>
      <c r="CM488">
        <v>0</v>
      </c>
      <c r="CN488">
        <v>0</v>
      </c>
      <c r="CO488">
        <v>0</v>
      </c>
      <c r="CP488">
        <v>0</v>
      </c>
      <c r="CQ488">
        <v>0</v>
      </c>
      <c r="CR488">
        <v>0</v>
      </c>
      <c r="CS488">
        <v>0</v>
      </c>
      <c r="CT488">
        <v>0</v>
      </c>
      <c r="CU488">
        <v>0</v>
      </c>
      <c r="CV488">
        <v>0</v>
      </c>
      <c r="CW488">
        <v>0</v>
      </c>
      <c r="CX488">
        <v>0</v>
      </c>
      <c r="CY488">
        <v>0</v>
      </c>
      <c r="CZ488">
        <v>0</v>
      </c>
      <c r="DA488">
        <v>0</v>
      </c>
      <c r="DB488">
        <v>0</v>
      </c>
      <c r="DC488">
        <v>0</v>
      </c>
      <c r="DD488">
        <v>0</v>
      </c>
      <c r="DE488">
        <v>0</v>
      </c>
      <c r="DF488">
        <v>0</v>
      </c>
      <c r="DG488">
        <v>0</v>
      </c>
      <c r="DH488">
        <v>0</v>
      </c>
      <c r="DI488">
        <v>0</v>
      </c>
      <c r="DJ488">
        <v>0</v>
      </c>
      <c r="DK488">
        <v>0</v>
      </c>
      <c r="DL488">
        <v>0</v>
      </c>
      <c r="DM488">
        <v>0</v>
      </c>
      <c r="DN488">
        <v>0</v>
      </c>
      <c r="DO488">
        <v>0</v>
      </c>
    </row>
    <row r="489" spans="1:119">
      <c r="A489" t="s">
        <v>470</v>
      </c>
      <c r="B489">
        <v>0</v>
      </c>
      <c r="C489">
        <v>0</v>
      </c>
      <c r="D489">
        <v>0</v>
      </c>
      <c r="E489">
        <v>0</v>
      </c>
      <c r="F489">
        <v>0</v>
      </c>
      <c r="G489">
        <v>0</v>
      </c>
      <c r="H489">
        <v>0</v>
      </c>
      <c r="I489">
        <v>0</v>
      </c>
      <c r="J489">
        <v>0</v>
      </c>
      <c r="K489">
        <v>0</v>
      </c>
      <c r="L489">
        <v>0</v>
      </c>
      <c r="M489">
        <v>0</v>
      </c>
      <c r="N489">
        <v>0</v>
      </c>
      <c r="O489">
        <v>0</v>
      </c>
      <c r="P489">
        <v>0</v>
      </c>
      <c r="Q489">
        <v>0</v>
      </c>
      <c r="R489">
        <v>610000000.00000405</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61000000.000000402</v>
      </c>
      <c r="BN489">
        <v>549000000.00000405</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v>0</v>
      </c>
      <c r="CI489">
        <v>0</v>
      </c>
      <c r="CJ489">
        <v>0</v>
      </c>
      <c r="CK489">
        <v>0</v>
      </c>
      <c r="CL489">
        <v>0</v>
      </c>
      <c r="CM489">
        <v>0</v>
      </c>
      <c r="CN489">
        <v>0</v>
      </c>
      <c r="CO489">
        <v>0</v>
      </c>
      <c r="CP489">
        <v>0</v>
      </c>
      <c r="CQ489">
        <v>0</v>
      </c>
      <c r="CR489">
        <v>0</v>
      </c>
      <c r="CS489">
        <v>0</v>
      </c>
      <c r="CT489">
        <v>0</v>
      </c>
      <c r="CU489">
        <v>0</v>
      </c>
      <c r="CV489">
        <v>0</v>
      </c>
      <c r="CW489">
        <v>0</v>
      </c>
      <c r="CX489">
        <v>0</v>
      </c>
      <c r="CY489">
        <v>0</v>
      </c>
      <c r="CZ489">
        <v>0</v>
      </c>
      <c r="DA489">
        <v>0</v>
      </c>
      <c r="DB489">
        <v>0</v>
      </c>
      <c r="DC489">
        <v>0</v>
      </c>
      <c r="DD489">
        <v>0</v>
      </c>
      <c r="DE489">
        <v>0</v>
      </c>
      <c r="DF489">
        <v>0</v>
      </c>
      <c r="DG489">
        <v>0</v>
      </c>
      <c r="DH489">
        <v>0</v>
      </c>
      <c r="DI489">
        <v>0</v>
      </c>
      <c r="DJ489">
        <v>0</v>
      </c>
      <c r="DK489">
        <v>0</v>
      </c>
      <c r="DL489">
        <v>0</v>
      </c>
      <c r="DM489">
        <v>0</v>
      </c>
      <c r="DN489">
        <v>0</v>
      </c>
      <c r="DO489">
        <v>0</v>
      </c>
    </row>
    <row r="490" spans="1:119">
      <c r="A490" t="s">
        <v>471</v>
      </c>
      <c r="B490">
        <v>0</v>
      </c>
      <c r="C490">
        <v>0</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v>0</v>
      </c>
      <c r="CI490">
        <v>0</v>
      </c>
      <c r="CJ490">
        <v>0</v>
      </c>
      <c r="CK490">
        <v>0</v>
      </c>
      <c r="CL490">
        <v>0</v>
      </c>
      <c r="CM490">
        <v>0</v>
      </c>
      <c r="CN490">
        <v>0</v>
      </c>
      <c r="CO490">
        <v>0</v>
      </c>
      <c r="CP490">
        <v>0</v>
      </c>
      <c r="CQ490">
        <v>0</v>
      </c>
      <c r="CR490">
        <v>0</v>
      </c>
      <c r="CS490">
        <v>0</v>
      </c>
      <c r="CT490">
        <v>0</v>
      </c>
      <c r="CU490">
        <v>0</v>
      </c>
      <c r="CV490">
        <v>0</v>
      </c>
      <c r="CW490">
        <v>0</v>
      </c>
      <c r="CX490">
        <v>0</v>
      </c>
      <c r="CY490">
        <v>0</v>
      </c>
      <c r="CZ490">
        <v>0</v>
      </c>
      <c r="DA490">
        <v>0</v>
      </c>
      <c r="DB490">
        <v>0</v>
      </c>
      <c r="DC490">
        <v>0</v>
      </c>
      <c r="DD490">
        <v>0</v>
      </c>
      <c r="DE490">
        <v>0</v>
      </c>
      <c r="DF490">
        <v>0</v>
      </c>
      <c r="DG490">
        <v>0</v>
      </c>
      <c r="DH490">
        <v>0</v>
      </c>
      <c r="DI490">
        <v>0</v>
      </c>
      <c r="DJ490">
        <v>0</v>
      </c>
      <c r="DK490">
        <v>0</v>
      </c>
      <c r="DL490">
        <v>0</v>
      </c>
      <c r="DM490">
        <v>0</v>
      </c>
      <c r="DN490">
        <v>0</v>
      </c>
      <c r="DO490">
        <v>0</v>
      </c>
    </row>
    <row r="491" spans="1:119">
      <c r="A491" t="s">
        <v>472</v>
      </c>
      <c r="B491">
        <v>0</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v>0</v>
      </c>
      <c r="CJ491">
        <v>0</v>
      </c>
      <c r="CK491">
        <v>0</v>
      </c>
      <c r="CL491">
        <v>0</v>
      </c>
      <c r="CM491">
        <v>0</v>
      </c>
      <c r="CN491">
        <v>0</v>
      </c>
      <c r="CO491">
        <v>0</v>
      </c>
      <c r="CP491">
        <v>0</v>
      </c>
      <c r="CQ491">
        <v>0</v>
      </c>
      <c r="CR491">
        <v>0</v>
      </c>
      <c r="CS491">
        <v>0</v>
      </c>
      <c r="CT491">
        <v>0</v>
      </c>
      <c r="CU491">
        <v>0</v>
      </c>
      <c r="CV491">
        <v>0</v>
      </c>
      <c r="CW491">
        <v>0</v>
      </c>
      <c r="CX491">
        <v>0</v>
      </c>
      <c r="CY491">
        <v>0</v>
      </c>
      <c r="CZ491">
        <v>0</v>
      </c>
      <c r="DA491">
        <v>0</v>
      </c>
      <c r="DB491">
        <v>0</v>
      </c>
      <c r="DC491">
        <v>0</v>
      </c>
      <c r="DD491">
        <v>0</v>
      </c>
      <c r="DE491">
        <v>0</v>
      </c>
      <c r="DF491">
        <v>0</v>
      </c>
      <c r="DG491">
        <v>0</v>
      </c>
      <c r="DH491">
        <v>0</v>
      </c>
      <c r="DI491">
        <v>0</v>
      </c>
      <c r="DJ491">
        <v>0</v>
      </c>
      <c r="DK491">
        <v>0</v>
      </c>
      <c r="DL491">
        <v>0</v>
      </c>
      <c r="DM491">
        <v>0</v>
      </c>
      <c r="DN491">
        <v>0</v>
      </c>
      <c r="DO491">
        <v>0</v>
      </c>
    </row>
    <row r="492" spans="1:119">
      <c r="A492" t="s">
        <v>473</v>
      </c>
      <c r="B492">
        <v>0</v>
      </c>
      <c r="C492">
        <v>0</v>
      </c>
      <c r="D492">
        <v>0</v>
      </c>
      <c r="E492">
        <v>0</v>
      </c>
      <c r="F492">
        <v>0</v>
      </c>
      <c r="G492" s="38">
        <v>2.86102294921875E-6</v>
      </c>
      <c r="H492">
        <v>352928571.42857301</v>
      </c>
      <c r="I492">
        <v>0</v>
      </c>
      <c r="J492">
        <v>0</v>
      </c>
      <c r="K492">
        <v>0</v>
      </c>
      <c r="L492">
        <v>0</v>
      </c>
      <c r="M492">
        <v>0</v>
      </c>
      <c r="N492">
        <v>5563928571.4286003</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5820428571.4286003</v>
      </c>
      <c r="BN492">
        <v>0</v>
      </c>
      <c r="BO492">
        <v>0</v>
      </c>
      <c r="BP492">
        <v>0</v>
      </c>
      <c r="BQ492">
        <v>0</v>
      </c>
      <c r="BR492">
        <v>0</v>
      </c>
      <c r="BS492">
        <v>0</v>
      </c>
      <c r="BT492">
        <v>0</v>
      </c>
      <c r="BU492">
        <v>0</v>
      </c>
      <c r="BV492">
        <v>0</v>
      </c>
      <c r="BW492">
        <v>0</v>
      </c>
      <c r="BX492">
        <v>0</v>
      </c>
      <c r="BY492">
        <v>0</v>
      </c>
      <c r="BZ492">
        <v>0</v>
      </c>
      <c r="CA492">
        <v>96428571.428571805</v>
      </c>
      <c r="CB492">
        <v>0</v>
      </c>
      <c r="CC492">
        <v>0</v>
      </c>
      <c r="CD492">
        <v>0</v>
      </c>
      <c r="CE492">
        <v>0</v>
      </c>
      <c r="CF492">
        <v>0</v>
      </c>
      <c r="CG492">
        <v>0</v>
      </c>
      <c r="CH492">
        <v>0</v>
      </c>
      <c r="CI492">
        <v>0</v>
      </c>
      <c r="CJ492">
        <v>0</v>
      </c>
      <c r="CK492">
        <v>0</v>
      </c>
      <c r="CL492">
        <v>0</v>
      </c>
      <c r="CM492">
        <v>0</v>
      </c>
      <c r="CN492">
        <v>0</v>
      </c>
      <c r="CO492">
        <v>0</v>
      </c>
      <c r="CP492">
        <v>0</v>
      </c>
      <c r="CQ492">
        <v>0</v>
      </c>
      <c r="CR492">
        <v>0</v>
      </c>
      <c r="CS492">
        <v>0</v>
      </c>
      <c r="CT492">
        <v>0</v>
      </c>
      <c r="CU492">
        <v>0</v>
      </c>
      <c r="CV492">
        <v>0</v>
      </c>
      <c r="CW492">
        <v>0</v>
      </c>
      <c r="CX492">
        <v>0</v>
      </c>
      <c r="CY492">
        <v>0</v>
      </c>
      <c r="CZ492">
        <v>0</v>
      </c>
      <c r="DA492">
        <v>0</v>
      </c>
      <c r="DB492">
        <v>0</v>
      </c>
      <c r="DC492">
        <v>0</v>
      </c>
      <c r="DD492">
        <v>0</v>
      </c>
      <c r="DE492">
        <v>0</v>
      </c>
      <c r="DF492">
        <v>0</v>
      </c>
      <c r="DG492">
        <v>0</v>
      </c>
      <c r="DH492">
        <v>0</v>
      </c>
      <c r="DI492">
        <v>0</v>
      </c>
      <c r="DJ492">
        <v>0</v>
      </c>
      <c r="DK492">
        <v>0</v>
      </c>
      <c r="DL492">
        <v>0</v>
      </c>
      <c r="DM492">
        <v>0</v>
      </c>
      <c r="DN492">
        <v>0</v>
      </c>
      <c r="DO492">
        <v>0</v>
      </c>
    </row>
    <row r="493" spans="1:119">
      <c r="A493" t="s">
        <v>474</v>
      </c>
      <c r="B493">
        <v>0</v>
      </c>
      <c r="C493">
        <v>0</v>
      </c>
      <c r="D493">
        <v>0</v>
      </c>
      <c r="E493">
        <v>0</v>
      </c>
      <c r="F493">
        <v>0</v>
      </c>
      <c r="G493">
        <v>0</v>
      </c>
      <c r="H493">
        <v>0</v>
      </c>
      <c r="I493">
        <v>0</v>
      </c>
      <c r="J493">
        <v>0</v>
      </c>
      <c r="K493">
        <v>0</v>
      </c>
      <c r="L493">
        <v>0</v>
      </c>
      <c r="M493">
        <v>0</v>
      </c>
      <c r="N493">
        <v>0</v>
      </c>
      <c r="O493">
        <v>0</v>
      </c>
      <c r="P493">
        <v>0</v>
      </c>
      <c r="Q493">
        <v>0</v>
      </c>
      <c r="R493">
        <v>0</v>
      </c>
      <c r="S493">
        <v>0</v>
      </c>
      <c r="T493">
        <v>0</v>
      </c>
      <c r="U493">
        <v>150000000.00000101</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150000000.00000101</v>
      </c>
      <c r="BN493">
        <v>0</v>
      </c>
      <c r="BO493">
        <v>0</v>
      </c>
      <c r="BP493">
        <v>0</v>
      </c>
      <c r="BQ493">
        <v>0</v>
      </c>
      <c r="BR493">
        <v>0</v>
      </c>
      <c r="BS493">
        <v>0</v>
      </c>
      <c r="BT493">
        <v>0</v>
      </c>
      <c r="BU493">
        <v>0</v>
      </c>
      <c r="BV493">
        <v>0</v>
      </c>
      <c r="BW493">
        <v>0</v>
      </c>
      <c r="BX493">
        <v>0</v>
      </c>
      <c r="BY493">
        <v>0</v>
      </c>
      <c r="BZ493">
        <v>0</v>
      </c>
      <c r="CA493">
        <v>0</v>
      </c>
      <c r="CB493">
        <v>0</v>
      </c>
      <c r="CC493">
        <v>0</v>
      </c>
      <c r="CD493">
        <v>0</v>
      </c>
      <c r="CE493">
        <v>0</v>
      </c>
      <c r="CF493">
        <v>0</v>
      </c>
      <c r="CG493">
        <v>0</v>
      </c>
      <c r="CH493">
        <v>0</v>
      </c>
      <c r="CI493">
        <v>0</v>
      </c>
      <c r="CJ493">
        <v>0</v>
      </c>
      <c r="CK493">
        <v>0</v>
      </c>
      <c r="CL493">
        <v>0</v>
      </c>
      <c r="CM493">
        <v>0</v>
      </c>
      <c r="CN493">
        <v>0</v>
      </c>
      <c r="CO493">
        <v>0</v>
      </c>
      <c r="CP493">
        <v>0</v>
      </c>
      <c r="CQ493">
        <v>0</v>
      </c>
      <c r="CR493">
        <v>0</v>
      </c>
      <c r="CS493">
        <v>0</v>
      </c>
      <c r="CT493">
        <v>0</v>
      </c>
      <c r="CU493">
        <v>0</v>
      </c>
      <c r="CV493">
        <v>0</v>
      </c>
      <c r="CW493">
        <v>0</v>
      </c>
      <c r="CX493">
        <v>0</v>
      </c>
      <c r="CY493">
        <v>0</v>
      </c>
      <c r="CZ493">
        <v>0</v>
      </c>
      <c r="DA493">
        <v>0</v>
      </c>
      <c r="DB493">
        <v>0</v>
      </c>
      <c r="DC493">
        <v>0</v>
      </c>
      <c r="DD493">
        <v>0</v>
      </c>
      <c r="DE493">
        <v>0</v>
      </c>
      <c r="DF493">
        <v>0</v>
      </c>
      <c r="DG493">
        <v>0</v>
      </c>
      <c r="DH493">
        <v>0</v>
      </c>
      <c r="DI493">
        <v>0</v>
      </c>
      <c r="DJ493">
        <v>0</v>
      </c>
      <c r="DK493">
        <v>0</v>
      </c>
      <c r="DL493">
        <v>0</v>
      </c>
      <c r="DM493">
        <v>0</v>
      </c>
      <c r="DN493">
        <v>0</v>
      </c>
      <c r="DO493">
        <v>0</v>
      </c>
    </row>
    <row r="494" spans="1:119">
      <c r="A494" t="s">
        <v>475</v>
      </c>
      <c r="B494">
        <v>0</v>
      </c>
      <c r="C494">
        <v>0</v>
      </c>
      <c r="D494">
        <v>0</v>
      </c>
      <c r="E494">
        <v>0</v>
      </c>
      <c r="F494">
        <v>0</v>
      </c>
      <c r="G494">
        <v>0</v>
      </c>
      <c r="H494">
        <v>196071428.57143</v>
      </c>
      <c r="I494">
        <v>0</v>
      </c>
      <c r="J494">
        <v>0</v>
      </c>
      <c r="K494">
        <v>0</v>
      </c>
      <c r="L494">
        <v>0</v>
      </c>
      <c r="M494">
        <v>0</v>
      </c>
      <c r="N494">
        <v>233571428.57143</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376071428.57143098</v>
      </c>
      <c r="BN494">
        <v>0</v>
      </c>
      <c r="BO494">
        <v>0</v>
      </c>
      <c r="BP494">
        <v>0</v>
      </c>
      <c r="BQ494">
        <v>0</v>
      </c>
      <c r="BR494">
        <v>0</v>
      </c>
      <c r="BS494">
        <v>0</v>
      </c>
      <c r="BT494">
        <v>0</v>
      </c>
      <c r="BU494">
        <v>0</v>
      </c>
      <c r="BV494">
        <v>0</v>
      </c>
      <c r="BW494">
        <v>0</v>
      </c>
      <c r="BX494">
        <v>0</v>
      </c>
      <c r="BY494">
        <v>0</v>
      </c>
      <c r="BZ494">
        <v>0</v>
      </c>
      <c r="CA494">
        <v>53571428.571429104</v>
      </c>
      <c r="CB494">
        <v>0</v>
      </c>
      <c r="CC494">
        <v>0</v>
      </c>
      <c r="CD494">
        <v>0</v>
      </c>
      <c r="CE494">
        <v>0</v>
      </c>
      <c r="CF494">
        <v>0</v>
      </c>
      <c r="CG494">
        <v>0</v>
      </c>
      <c r="CH494">
        <v>0</v>
      </c>
      <c r="CI494">
        <v>0</v>
      </c>
      <c r="CJ494">
        <v>0</v>
      </c>
      <c r="CK494">
        <v>0</v>
      </c>
      <c r="CL494">
        <v>0</v>
      </c>
      <c r="CM494">
        <v>0</v>
      </c>
      <c r="CN494">
        <v>0</v>
      </c>
      <c r="CO494">
        <v>0</v>
      </c>
      <c r="CP494">
        <v>0</v>
      </c>
      <c r="CQ494">
        <v>0</v>
      </c>
      <c r="CR494">
        <v>0</v>
      </c>
      <c r="CS494">
        <v>0</v>
      </c>
      <c r="CT494">
        <v>0</v>
      </c>
      <c r="CU494">
        <v>0</v>
      </c>
      <c r="CV494">
        <v>0</v>
      </c>
      <c r="CW494">
        <v>0</v>
      </c>
      <c r="CX494">
        <v>0</v>
      </c>
      <c r="CY494">
        <v>0</v>
      </c>
      <c r="CZ494">
        <v>0</v>
      </c>
      <c r="DA494">
        <v>0</v>
      </c>
      <c r="DB494">
        <v>0</v>
      </c>
      <c r="DC494">
        <v>0</v>
      </c>
      <c r="DD494">
        <v>0</v>
      </c>
      <c r="DE494">
        <v>0</v>
      </c>
      <c r="DF494">
        <v>0</v>
      </c>
      <c r="DG494">
        <v>0</v>
      </c>
      <c r="DH494">
        <v>0</v>
      </c>
      <c r="DI494">
        <v>0</v>
      </c>
      <c r="DJ494">
        <v>0</v>
      </c>
      <c r="DK494">
        <v>0</v>
      </c>
      <c r="DL494">
        <v>0</v>
      </c>
      <c r="DM494">
        <v>0</v>
      </c>
      <c r="DN494">
        <v>0</v>
      </c>
      <c r="DO494">
        <v>0</v>
      </c>
    </row>
    <row r="495" spans="1:119">
      <c r="A495" t="s">
        <v>1625</v>
      </c>
      <c r="B495">
        <v>0</v>
      </c>
      <c r="C495">
        <v>0</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N495">
        <v>0</v>
      </c>
      <c r="CO495">
        <v>0</v>
      </c>
      <c r="CP495">
        <v>0</v>
      </c>
      <c r="CQ495">
        <v>0</v>
      </c>
      <c r="CR495">
        <v>0</v>
      </c>
      <c r="CS495">
        <v>0</v>
      </c>
      <c r="CT495">
        <v>0</v>
      </c>
      <c r="CU495">
        <v>0</v>
      </c>
      <c r="CV495">
        <v>0</v>
      </c>
      <c r="CW495">
        <v>0</v>
      </c>
      <c r="CX495">
        <v>0</v>
      </c>
      <c r="CY495">
        <v>0</v>
      </c>
      <c r="CZ495">
        <v>0</v>
      </c>
      <c r="DA495">
        <v>0</v>
      </c>
      <c r="DB495">
        <v>0</v>
      </c>
      <c r="DC495">
        <v>0</v>
      </c>
      <c r="DD495">
        <v>0</v>
      </c>
      <c r="DE495">
        <v>0</v>
      </c>
      <c r="DF495">
        <v>0</v>
      </c>
      <c r="DG495">
        <v>0</v>
      </c>
      <c r="DH495">
        <v>0</v>
      </c>
      <c r="DI495">
        <v>0</v>
      </c>
      <c r="DJ495">
        <v>0</v>
      </c>
      <c r="DK495">
        <v>0</v>
      </c>
      <c r="DL495">
        <v>0</v>
      </c>
      <c r="DM495">
        <v>0</v>
      </c>
      <c r="DN495">
        <v>0</v>
      </c>
      <c r="DO495">
        <v>0</v>
      </c>
    </row>
    <row r="496" spans="1:119">
      <c r="A496" t="s">
        <v>476</v>
      </c>
      <c r="B496">
        <v>0</v>
      </c>
      <c r="C496">
        <v>0</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v>0</v>
      </c>
      <c r="CJ496">
        <v>0</v>
      </c>
      <c r="CK496">
        <v>0</v>
      </c>
      <c r="CL496">
        <v>0</v>
      </c>
      <c r="CM496">
        <v>0</v>
      </c>
      <c r="CN496">
        <v>0</v>
      </c>
      <c r="CO496">
        <v>0</v>
      </c>
      <c r="CP496">
        <v>0</v>
      </c>
      <c r="CQ496">
        <v>0</v>
      </c>
      <c r="CR496">
        <v>0</v>
      </c>
      <c r="CS496">
        <v>0</v>
      </c>
      <c r="CT496">
        <v>0</v>
      </c>
      <c r="CU496">
        <v>0</v>
      </c>
      <c r="CV496">
        <v>0</v>
      </c>
      <c r="CW496">
        <v>0</v>
      </c>
      <c r="CX496">
        <v>0</v>
      </c>
      <c r="CY496">
        <v>0</v>
      </c>
      <c r="CZ496">
        <v>0</v>
      </c>
      <c r="DA496">
        <v>0</v>
      </c>
      <c r="DB496">
        <v>0</v>
      </c>
      <c r="DC496">
        <v>0</v>
      </c>
      <c r="DD496">
        <v>0</v>
      </c>
      <c r="DE496">
        <v>0</v>
      </c>
      <c r="DF496">
        <v>0</v>
      </c>
      <c r="DG496">
        <v>0</v>
      </c>
      <c r="DH496">
        <v>0</v>
      </c>
      <c r="DI496">
        <v>0</v>
      </c>
      <c r="DJ496">
        <v>0</v>
      </c>
      <c r="DK496">
        <v>0</v>
      </c>
      <c r="DL496">
        <v>0</v>
      </c>
      <c r="DM496">
        <v>0</v>
      </c>
      <c r="DN496">
        <v>0</v>
      </c>
      <c r="DO496">
        <v>0</v>
      </c>
    </row>
    <row r="497" spans="1:119">
      <c r="A497" t="s">
        <v>477</v>
      </c>
      <c r="B497">
        <v>0</v>
      </c>
      <c r="C497">
        <v>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v>0</v>
      </c>
      <c r="CZ497">
        <v>0</v>
      </c>
      <c r="DA497">
        <v>0</v>
      </c>
      <c r="DB497">
        <v>0</v>
      </c>
      <c r="DC497">
        <v>0</v>
      </c>
      <c r="DD497">
        <v>0</v>
      </c>
      <c r="DE497">
        <v>0</v>
      </c>
      <c r="DF497">
        <v>0</v>
      </c>
      <c r="DG497">
        <v>0</v>
      </c>
      <c r="DH497">
        <v>0</v>
      </c>
      <c r="DI497">
        <v>0</v>
      </c>
      <c r="DJ497">
        <v>0</v>
      </c>
      <c r="DK497">
        <v>0</v>
      </c>
      <c r="DL497">
        <v>0</v>
      </c>
      <c r="DM497">
        <v>0</v>
      </c>
      <c r="DN497">
        <v>0</v>
      </c>
      <c r="DO497">
        <v>0</v>
      </c>
    </row>
    <row r="498" spans="1:119">
      <c r="A498" t="s">
        <v>478</v>
      </c>
      <c r="B498">
        <v>0</v>
      </c>
      <c r="C498">
        <v>0</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c r="CU498">
        <v>0</v>
      </c>
      <c r="CV498">
        <v>0</v>
      </c>
      <c r="CW498">
        <v>0</v>
      </c>
      <c r="CX498">
        <v>0</v>
      </c>
      <c r="CY498">
        <v>0</v>
      </c>
      <c r="CZ498">
        <v>0</v>
      </c>
      <c r="DA498">
        <v>0</v>
      </c>
      <c r="DB498">
        <v>0</v>
      </c>
      <c r="DC498">
        <v>0</v>
      </c>
      <c r="DD498">
        <v>0</v>
      </c>
      <c r="DE498">
        <v>0</v>
      </c>
      <c r="DF498">
        <v>0</v>
      </c>
      <c r="DG498">
        <v>0</v>
      </c>
      <c r="DH498">
        <v>0</v>
      </c>
      <c r="DI498">
        <v>0</v>
      </c>
      <c r="DJ498">
        <v>0</v>
      </c>
      <c r="DK498">
        <v>0</v>
      </c>
      <c r="DL498">
        <v>0</v>
      </c>
      <c r="DM498">
        <v>0</v>
      </c>
      <c r="DN498">
        <v>0</v>
      </c>
      <c r="DO498">
        <v>0</v>
      </c>
    </row>
    <row r="499" spans="1:119">
      <c r="A499" t="s">
        <v>479</v>
      </c>
      <c r="B499">
        <v>0</v>
      </c>
      <c r="C499">
        <v>0</v>
      </c>
      <c r="D499">
        <v>0</v>
      </c>
      <c r="E499">
        <v>0</v>
      </c>
      <c r="F499">
        <v>0</v>
      </c>
      <c r="G499">
        <v>0</v>
      </c>
      <c r="H499">
        <v>0</v>
      </c>
      <c r="I499">
        <v>0</v>
      </c>
      <c r="J499">
        <v>0</v>
      </c>
      <c r="K499">
        <v>0</v>
      </c>
      <c r="L499">
        <v>0</v>
      </c>
      <c r="M499">
        <v>0</v>
      </c>
      <c r="N499">
        <v>0</v>
      </c>
      <c r="O499">
        <v>0</v>
      </c>
      <c r="P499">
        <v>0</v>
      </c>
      <c r="Q499">
        <v>0</v>
      </c>
      <c r="R499">
        <v>22600000000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2260000000</v>
      </c>
      <c r="BN499">
        <v>20340000000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v>0</v>
      </c>
      <c r="CJ499">
        <v>0</v>
      </c>
      <c r="CK499">
        <v>0</v>
      </c>
      <c r="CL499">
        <v>0</v>
      </c>
      <c r="CM499">
        <v>0</v>
      </c>
      <c r="CN499">
        <v>0</v>
      </c>
      <c r="CO499">
        <v>0</v>
      </c>
      <c r="CP499">
        <v>0</v>
      </c>
      <c r="CQ499">
        <v>0</v>
      </c>
      <c r="CR499">
        <v>0</v>
      </c>
      <c r="CS499">
        <v>0</v>
      </c>
      <c r="CT499">
        <v>0</v>
      </c>
      <c r="CU499">
        <v>0</v>
      </c>
      <c r="CV499">
        <v>0</v>
      </c>
      <c r="CW499">
        <v>0</v>
      </c>
      <c r="CX499">
        <v>0</v>
      </c>
      <c r="CY499">
        <v>0</v>
      </c>
      <c r="CZ499">
        <v>0</v>
      </c>
      <c r="DA499">
        <v>0</v>
      </c>
      <c r="DB499">
        <v>0</v>
      </c>
      <c r="DC499">
        <v>0</v>
      </c>
      <c r="DD499">
        <v>0</v>
      </c>
      <c r="DE499">
        <v>0</v>
      </c>
      <c r="DF499">
        <v>0</v>
      </c>
      <c r="DG499">
        <v>0</v>
      </c>
      <c r="DH499">
        <v>0</v>
      </c>
      <c r="DI499">
        <v>0</v>
      </c>
      <c r="DJ499">
        <v>0</v>
      </c>
      <c r="DK499">
        <v>0</v>
      </c>
      <c r="DL499">
        <v>0</v>
      </c>
      <c r="DM499">
        <v>0</v>
      </c>
      <c r="DN499">
        <v>0</v>
      </c>
      <c r="DO499">
        <v>0</v>
      </c>
    </row>
    <row r="500" spans="1:119">
      <c r="A500" t="s">
        <v>480</v>
      </c>
      <c r="B500">
        <v>0</v>
      </c>
      <c r="C500">
        <v>0</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N500">
        <v>0</v>
      </c>
      <c r="CO500">
        <v>0</v>
      </c>
      <c r="CP500">
        <v>0</v>
      </c>
      <c r="CQ500">
        <v>0</v>
      </c>
      <c r="CR500">
        <v>0</v>
      </c>
      <c r="CS500">
        <v>0</v>
      </c>
      <c r="CT500">
        <v>0</v>
      </c>
      <c r="CU500">
        <v>0</v>
      </c>
      <c r="CV500">
        <v>0</v>
      </c>
      <c r="CW500">
        <v>0</v>
      </c>
      <c r="CX500">
        <v>0</v>
      </c>
      <c r="CY500">
        <v>0</v>
      </c>
      <c r="CZ500">
        <v>0</v>
      </c>
      <c r="DA500">
        <v>0</v>
      </c>
      <c r="DB500">
        <v>0</v>
      </c>
      <c r="DC500">
        <v>0</v>
      </c>
      <c r="DD500">
        <v>0</v>
      </c>
      <c r="DE500">
        <v>0</v>
      </c>
      <c r="DF500">
        <v>0</v>
      </c>
      <c r="DG500">
        <v>0</v>
      </c>
      <c r="DH500">
        <v>0</v>
      </c>
      <c r="DI500">
        <v>0</v>
      </c>
      <c r="DJ500">
        <v>0</v>
      </c>
      <c r="DK500">
        <v>0</v>
      </c>
      <c r="DL500">
        <v>0</v>
      </c>
      <c r="DM500">
        <v>0</v>
      </c>
      <c r="DN500">
        <v>0</v>
      </c>
      <c r="DO500">
        <v>0</v>
      </c>
    </row>
    <row r="501" spans="1:119">
      <c r="A501" t="s">
        <v>481</v>
      </c>
      <c r="B501">
        <v>0</v>
      </c>
      <c r="C501">
        <v>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v>0</v>
      </c>
      <c r="CJ501">
        <v>0</v>
      </c>
      <c r="CK501">
        <v>0</v>
      </c>
      <c r="CL501">
        <v>0</v>
      </c>
      <c r="CM501">
        <v>0</v>
      </c>
      <c r="CN501">
        <v>0</v>
      </c>
      <c r="CO501">
        <v>0</v>
      </c>
      <c r="CP501">
        <v>0</v>
      </c>
      <c r="CQ501">
        <v>0</v>
      </c>
      <c r="CR501">
        <v>0</v>
      </c>
      <c r="CS501">
        <v>0</v>
      </c>
      <c r="CT501">
        <v>0</v>
      </c>
      <c r="CU501">
        <v>0</v>
      </c>
      <c r="CV501">
        <v>0</v>
      </c>
      <c r="CW501">
        <v>0</v>
      </c>
      <c r="CX501">
        <v>0</v>
      </c>
      <c r="CY501">
        <v>0</v>
      </c>
      <c r="CZ501">
        <v>0</v>
      </c>
      <c r="DA501">
        <v>0</v>
      </c>
      <c r="DB501">
        <v>0</v>
      </c>
      <c r="DC501">
        <v>0</v>
      </c>
      <c r="DD501">
        <v>0</v>
      </c>
      <c r="DE501">
        <v>0</v>
      </c>
      <c r="DF501">
        <v>0</v>
      </c>
      <c r="DG501">
        <v>0</v>
      </c>
      <c r="DH501">
        <v>0</v>
      </c>
      <c r="DI501">
        <v>0</v>
      </c>
      <c r="DJ501">
        <v>0</v>
      </c>
      <c r="DK501">
        <v>0</v>
      </c>
      <c r="DL501">
        <v>0</v>
      </c>
      <c r="DM501">
        <v>0</v>
      </c>
      <c r="DN501">
        <v>0</v>
      </c>
      <c r="DO501">
        <v>0</v>
      </c>
    </row>
    <row r="502" spans="1:119">
      <c r="A502" t="s">
        <v>482</v>
      </c>
      <c r="B502">
        <v>0</v>
      </c>
      <c r="C502">
        <v>0</v>
      </c>
      <c r="D502">
        <v>0</v>
      </c>
      <c r="E502">
        <v>0</v>
      </c>
      <c r="F502">
        <v>0</v>
      </c>
      <c r="G502">
        <v>0</v>
      </c>
      <c r="H502">
        <v>0</v>
      </c>
      <c r="I502">
        <v>0</v>
      </c>
      <c r="J502">
        <v>0</v>
      </c>
      <c r="K502">
        <v>0</v>
      </c>
      <c r="L502">
        <v>0</v>
      </c>
      <c r="M502">
        <v>0</v>
      </c>
      <c r="N502">
        <v>937029600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937029600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N502">
        <v>0</v>
      </c>
      <c r="CO502">
        <v>0</v>
      </c>
      <c r="CP502">
        <v>0</v>
      </c>
      <c r="CQ502">
        <v>0</v>
      </c>
      <c r="CR502">
        <v>0</v>
      </c>
      <c r="CS502">
        <v>0</v>
      </c>
      <c r="CT502">
        <v>0</v>
      </c>
      <c r="CU502">
        <v>0</v>
      </c>
      <c r="CV502">
        <v>0</v>
      </c>
      <c r="CW502">
        <v>0</v>
      </c>
      <c r="CX502">
        <v>0</v>
      </c>
      <c r="CY502">
        <v>0</v>
      </c>
      <c r="CZ502">
        <v>0</v>
      </c>
      <c r="DA502">
        <v>0</v>
      </c>
      <c r="DB502">
        <v>0</v>
      </c>
      <c r="DC502">
        <v>0</v>
      </c>
      <c r="DD502">
        <v>0</v>
      </c>
      <c r="DE502">
        <v>0</v>
      </c>
      <c r="DF502">
        <v>0</v>
      </c>
      <c r="DG502">
        <v>0</v>
      </c>
      <c r="DH502">
        <v>0</v>
      </c>
      <c r="DI502">
        <v>0</v>
      </c>
      <c r="DJ502">
        <v>0</v>
      </c>
      <c r="DK502">
        <v>0</v>
      </c>
      <c r="DL502">
        <v>0</v>
      </c>
      <c r="DM502">
        <v>0</v>
      </c>
      <c r="DN502">
        <v>0</v>
      </c>
      <c r="DO502">
        <v>0</v>
      </c>
    </row>
    <row r="503" spans="1:119">
      <c r="A503" t="s">
        <v>1626</v>
      </c>
      <c r="B503">
        <v>0</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N503">
        <v>0</v>
      </c>
      <c r="CO503">
        <v>0</v>
      </c>
      <c r="CP503">
        <v>0</v>
      </c>
      <c r="CQ503">
        <v>0</v>
      </c>
      <c r="CR503">
        <v>0</v>
      </c>
      <c r="CS503">
        <v>0</v>
      </c>
      <c r="CT503">
        <v>0</v>
      </c>
      <c r="CU503">
        <v>0</v>
      </c>
      <c r="CV503">
        <v>0</v>
      </c>
      <c r="CW503">
        <v>0</v>
      </c>
      <c r="CX503">
        <v>0</v>
      </c>
      <c r="CY503">
        <v>0</v>
      </c>
      <c r="CZ503">
        <v>0</v>
      </c>
      <c r="DA503">
        <v>0</v>
      </c>
      <c r="DB503">
        <v>0</v>
      </c>
      <c r="DC503">
        <v>0</v>
      </c>
      <c r="DD503">
        <v>0</v>
      </c>
      <c r="DE503">
        <v>0</v>
      </c>
      <c r="DF503">
        <v>0</v>
      </c>
      <c r="DG503">
        <v>0</v>
      </c>
      <c r="DH503">
        <v>0</v>
      </c>
      <c r="DI503">
        <v>0</v>
      </c>
      <c r="DJ503">
        <v>0</v>
      </c>
      <c r="DK503">
        <v>0</v>
      </c>
      <c r="DL503">
        <v>0</v>
      </c>
      <c r="DM503">
        <v>0</v>
      </c>
      <c r="DN503">
        <v>0</v>
      </c>
      <c r="DO503">
        <v>0</v>
      </c>
    </row>
    <row r="504" spans="1:119">
      <c r="A504" t="s">
        <v>1627</v>
      </c>
      <c r="B504">
        <v>0</v>
      </c>
      <c r="C504">
        <v>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N504">
        <v>0</v>
      </c>
      <c r="CO504">
        <v>0</v>
      </c>
      <c r="CP504">
        <v>0</v>
      </c>
      <c r="CQ504">
        <v>0</v>
      </c>
      <c r="CR504">
        <v>0</v>
      </c>
      <c r="CS504">
        <v>0</v>
      </c>
      <c r="CT504">
        <v>0</v>
      </c>
      <c r="CU504">
        <v>0</v>
      </c>
      <c r="CV504">
        <v>0</v>
      </c>
      <c r="CW504">
        <v>0</v>
      </c>
      <c r="CX504">
        <v>0</v>
      </c>
      <c r="CY504">
        <v>0</v>
      </c>
      <c r="CZ504">
        <v>0</v>
      </c>
      <c r="DA504">
        <v>0</v>
      </c>
      <c r="DB504">
        <v>0</v>
      </c>
      <c r="DC504">
        <v>0</v>
      </c>
      <c r="DD504">
        <v>0</v>
      </c>
      <c r="DE504">
        <v>0</v>
      </c>
      <c r="DF504">
        <v>0</v>
      </c>
      <c r="DG504">
        <v>0</v>
      </c>
      <c r="DH504">
        <v>0</v>
      </c>
      <c r="DI504">
        <v>0</v>
      </c>
      <c r="DJ504">
        <v>0</v>
      </c>
      <c r="DK504">
        <v>0</v>
      </c>
      <c r="DL504">
        <v>0</v>
      </c>
      <c r="DM504">
        <v>0</v>
      </c>
      <c r="DN504">
        <v>0</v>
      </c>
      <c r="DO504">
        <v>0</v>
      </c>
    </row>
    <row r="505" spans="1:119">
      <c r="A505" t="s">
        <v>1628</v>
      </c>
      <c r="B505">
        <v>0</v>
      </c>
      <c r="C505">
        <v>0</v>
      </c>
      <c r="D505">
        <v>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v>0</v>
      </c>
      <c r="CJ505">
        <v>0</v>
      </c>
      <c r="CK505">
        <v>0</v>
      </c>
      <c r="CL505">
        <v>0</v>
      </c>
      <c r="CM505">
        <v>0</v>
      </c>
      <c r="CN505">
        <v>0</v>
      </c>
      <c r="CO505">
        <v>0</v>
      </c>
      <c r="CP505">
        <v>0</v>
      </c>
      <c r="CQ505">
        <v>0</v>
      </c>
      <c r="CR505">
        <v>0</v>
      </c>
      <c r="CS505">
        <v>0</v>
      </c>
      <c r="CT505">
        <v>0</v>
      </c>
      <c r="CU505">
        <v>0</v>
      </c>
      <c r="CV505">
        <v>0</v>
      </c>
      <c r="CW505">
        <v>0</v>
      </c>
      <c r="CX505">
        <v>0</v>
      </c>
      <c r="CY505">
        <v>0</v>
      </c>
      <c r="CZ505">
        <v>0</v>
      </c>
      <c r="DA505">
        <v>0</v>
      </c>
      <c r="DB505">
        <v>0</v>
      </c>
      <c r="DC505">
        <v>0</v>
      </c>
      <c r="DD505">
        <v>0</v>
      </c>
      <c r="DE505">
        <v>0</v>
      </c>
      <c r="DF505">
        <v>0</v>
      </c>
      <c r="DG505">
        <v>0</v>
      </c>
      <c r="DH505">
        <v>0</v>
      </c>
      <c r="DI505">
        <v>0</v>
      </c>
      <c r="DJ505">
        <v>0</v>
      </c>
      <c r="DK505">
        <v>0</v>
      </c>
      <c r="DL505">
        <v>0</v>
      </c>
      <c r="DM505">
        <v>0</v>
      </c>
      <c r="DN505">
        <v>0</v>
      </c>
      <c r="DO505">
        <v>0</v>
      </c>
    </row>
    <row r="506" spans="1:119">
      <c r="A506" t="s">
        <v>1629</v>
      </c>
      <c r="B506">
        <v>0</v>
      </c>
      <c r="C506">
        <v>0</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0</v>
      </c>
      <c r="CT506">
        <v>0</v>
      </c>
      <c r="CU506">
        <v>0</v>
      </c>
      <c r="CV506">
        <v>0</v>
      </c>
      <c r="CW506">
        <v>0</v>
      </c>
      <c r="CX506">
        <v>0</v>
      </c>
      <c r="CY506">
        <v>0</v>
      </c>
      <c r="CZ506">
        <v>0</v>
      </c>
      <c r="DA506">
        <v>0</v>
      </c>
      <c r="DB506">
        <v>0</v>
      </c>
      <c r="DC506">
        <v>0</v>
      </c>
      <c r="DD506">
        <v>0</v>
      </c>
      <c r="DE506">
        <v>0</v>
      </c>
      <c r="DF506">
        <v>0</v>
      </c>
      <c r="DG506">
        <v>0</v>
      </c>
      <c r="DH506">
        <v>0</v>
      </c>
      <c r="DI506">
        <v>0</v>
      </c>
      <c r="DJ506">
        <v>0</v>
      </c>
      <c r="DK506">
        <v>0</v>
      </c>
      <c r="DL506">
        <v>0</v>
      </c>
      <c r="DM506">
        <v>0</v>
      </c>
      <c r="DN506">
        <v>0</v>
      </c>
      <c r="DO506">
        <v>0</v>
      </c>
    </row>
    <row r="507" spans="1:119">
      <c r="A507" t="s">
        <v>483</v>
      </c>
      <c r="B507">
        <v>0</v>
      </c>
      <c r="C507">
        <v>0</v>
      </c>
      <c r="D507">
        <v>0</v>
      </c>
      <c r="E507">
        <v>0</v>
      </c>
      <c r="F507">
        <v>0</v>
      </c>
      <c r="G507">
        <v>0</v>
      </c>
      <c r="H507">
        <v>2403750000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v>0</v>
      </c>
      <c r="CI507">
        <v>0</v>
      </c>
      <c r="CJ507">
        <v>0</v>
      </c>
      <c r="CK507">
        <v>0</v>
      </c>
      <c r="CL507">
        <v>0</v>
      </c>
      <c r="CM507">
        <v>0</v>
      </c>
      <c r="CN507">
        <v>0</v>
      </c>
      <c r="CO507">
        <v>0</v>
      </c>
      <c r="CP507">
        <v>0</v>
      </c>
      <c r="CQ507">
        <v>0</v>
      </c>
      <c r="CR507">
        <v>0</v>
      </c>
      <c r="CS507">
        <v>2403750000</v>
      </c>
      <c r="CT507">
        <v>0</v>
      </c>
      <c r="CU507">
        <v>0</v>
      </c>
      <c r="CV507">
        <v>0</v>
      </c>
      <c r="CW507">
        <v>0</v>
      </c>
      <c r="CX507">
        <v>0</v>
      </c>
      <c r="CY507">
        <v>0</v>
      </c>
      <c r="CZ507">
        <v>0</v>
      </c>
      <c r="DA507">
        <v>0</v>
      </c>
      <c r="DB507">
        <v>0</v>
      </c>
      <c r="DC507">
        <v>0</v>
      </c>
      <c r="DD507">
        <v>0</v>
      </c>
      <c r="DE507">
        <v>0</v>
      </c>
      <c r="DF507">
        <v>0</v>
      </c>
      <c r="DG507">
        <v>0</v>
      </c>
      <c r="DH507">
        <v>0</v>
      </c>
      <c r="DI507">
        <v>0</v>
      </c>
      <c r="DJ507">
        <v>0</v>
      </c>
      <c r="DK507">
        <v>0</v>
      </c>
      <c r="DL507">
        <v>0</v>
      </c>
      <c r="DM507">
        <v>0</v>
      </c>
      <c r="DN507">
        <v>0</v>
      </c>
      <c r="DO507">
        <v>0</v>
      </c>
    </row>
    <row r="508" spans="1:119">
      <c r="A508" t="s">
        <v>484</v>
      </c>
      <c r="B508">
        <v>0</v>
      </c>
      <c r="C508">
        <v>0</v>
      </c>
      <c r="D508">
        <v>0</v>
      </c>
      <c r="E508">
        <v>0</v>
      </c>
      <c r="F508">
        <v>0</v>
      </c>
      <c r="G508">
        <v>0</v>
      </c>
      <c r="H508">
        <v>11025200000</v>
      </c>
      <c r="I508">
        <v>0</v>
      </c>
      <c r="J508">
        <v>0</v>
      </c>
      <c r="K508">
        <v>0</v>
      </c>
      <c r="L508">
        <v>0</v>
      </c>
      <c r="M508">
        <v>0</v>
      </c>
      <c r="N508">
        <v>0</v>
      </c>
      <c r="O508">
        <v>0</v>
      </c>
      <c r="P508">
        <v>0</v>
      </c>
      <c r="Q508">
        <v>69099800000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80125000000</v>
      </c>
      <c r="BO508">
        <v>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v>0</v>
      </c>
      <c r="CI508">
        <v>0</v>
      </c>
      <c r="CJ508">
        <v>0</v>
      </c>
      <c r="CK508">
        <v>0</v>
      </c>
      <c r="CL508">
        <v>0</v>
      </c>
      <c r="CM508">
        <v>0</v>
      </c>
      <c r="CN508">
        <v>0</v>
      </c>
      <c r="CO508">
        <v>0</v>
      </c>
      <c r="CP508">
        <v>0</v>
      </c>
      <c r="CQ508">
        <v>0</v>
      </c>
      <c r="CR508">
        <v>0</v>
      </c>
      <c r="CS508">
        <v>0</v>
      </c>
      <c r="CT508">
        <v>0</v>
      </c>
      <c r="CU508">
        <v>0</v>
      </c>
      <c r="CV508">
        <v>0</v>
      </c>
      <c r="CW508">
        <v>0</v>
      </c>
      <c r="CX508">
        <v>0</v>
      </c>
      <c r="CY508">
        <v>0</v>
      </c>
      <c r="CZ508">
        <v>0</v>
      </c>
      <c r="DA508">
        <v>0</v>
      </c>
      <c r="DB508">
        <v>0</v>
      </c>
      <c r="DC508">
        <v>0</v>
      </c>
      <c r="DD508">
        <v>0</v>
      </c>
      <c r="DE508">
        <v>0</v>
      </c>
      <c r="DF508">
        <v>0</v>
      </c>
      <c r="DG508">
        <v>0</v>
      </c>
      <c r="DH508">
        <v>0</v>
      </c>
      <c r="DI508">
        <v>0</v>
      </c>
      <c r="DJ508">
        <v>0</v>
      </c>
      <c r="DK508">
        <v>0</v>
      </c>
      <c r="DL508">
        <v>0</v>
      </c>
      <c r="DM508">
        <v>0</v>
      </c>
      <c r="DN508">
        <v>0</v>
      </c>
      <c r="DO508">
        <v>0</v>
      </c>
    </row>
    <row r="509" spans="1:119">
      <c r="A509" t="s">
        <v>1630</v>
      </c>
      <c r="B509">
        <v>0</v>
      </c>
      <c r="C509">
        <v>0</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c r="CN509">
        <v>0</v>
      </c>
      <c r="CO509">
        <v>0</v>
      </c>
      <c r="CP509">
        <v>0</v>
      </c>
      <c r="CQ509">
        <v>0</v>
      </c>
      <c r="CR509">
        <v>0</v>
      </c>
      <c r="CS509">
        <v>0</v>
      </c>
      <c r="CT509">
        <v>0</v>
      </c>
      <c r="CU509">
        <v>0</v>
      </c>
      <c r="CV509">
        <v>0</v>
      </c>
      <c r="CW509">
        <v>0</v>
      </c>
      <c r="CX509">
        <v>0</v>
      </c>
      <c r="CY509">
        <v>0</v>
      </c>
      <c r="CZ509">
        <v>0</v>
      </c>
      <c r="DA509">
        <v>0</v>
      </c>
      <c r="DB509">
        <v>0</v>
      </c>
      <c r="DC509">
        <v>0</v>
      </c>
      <c r="DD509">
        <v>0</v>
      </c>
      <c r="DE509">
        <v>0</v>
      </c>
      <c r="DF509">
        <v>0</v>
      </c>
      <c r="DG509">
        <v>0</v>
      </c>
      <c r="DH509">
        <v>0</v>
      </c>
      <c r="DI509">
        <v>0</v>
      </c>
      <c r="DJ509">
        <v>0</v>
      </c>
      <c r="DK509">
        <v>0</v>
      </c>
      <c r="DL509">
        <v>0</v>
      </c>
      <c r="DM509">
        <v>0</v>
      </c>
      <c r="DN509">
        <v>0</v>
      </c>
      <c r="DO509">
        <v>0</v>
      </c>
    </row>
    <row r="510" spans="1:119">
      <c r="A510" t="s">
        <v>485</v>
      </c>
      <c r="B510">
        <v>0</v>
      </c>
      <c r="C510">
        <v>0</v>
      </c>
      <c r="D510">
        <v>0</v>
      </c>
      <c r="E510">
        <v>0</v>
      </c>
      <c r="F510">
        <v>0</v>
      </c>
      <c r="G510">
        <v>0</v>
      </c>
      <c r="H510">
        <v>0</v>
      </c>
      <c r="I510">
        <v>0</v>
      </c>
      <c r="J510">
        <v>0</v>
      </c>
      <c r="K510">
        <v>0</v>
      </c>
      <c r="L510">
        <v>0</v>
      </c>
      <c r="M510">
        <v>0</v>
      </c>
      <c r="N510">
        <v>0</v>
      </c>
      <c r="O510">
        <v>0</v>
      </c>
      <c r="P510">
        <v>0</v>
      </c>
      <c r="Q510">
        <v>69099800000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69099800000</v>
      </c>
      <c r="BX510">
        <v>0</v>
      </c>
      <c r="BY510">
        <v>0</v>
      </c>
      <c r="BZ510">
        <v>0</v>
      </c>
      <c r="CA510">
        <v>0</v>
      </c>
      <c r="CB510">
        <v>0</v>
      </c>
      <c r="CC510">
        <v>0</v>
      </c>
      <c r="CD510">
        <v>0</v>
      </c>
      <c r="CE510">
        <v>0</v>
      </c>
      <c r="CF510">
        <v>0</v>
      </c>
      <c r="CG510">
        <v>0</v>
      </c>
      <c r="CH510">
        <v>0</v>
      </c>
      <c r="CI510">
        <v>0</v>
      </c>
      <c r="CJ510">
        <v>0</v>
      </c>
      <c r="CK510">
        <v>0</v>
      </c>
      <c r="CL510">
        <v>0</v>
      </c>
      <c r="CM510">
        <v>0</v>
      </c>
      <c r="CN510">
        <v>0</v>
      </c>
      <c r="CO510">
        <v>0</v>
      </c>
      <c r="CP510">
        <v>0</v>
      </c>
      <c r="CQ510">
        <v>0</v>
      </c>
      <c r="CR510">
        <v>0</v>
      </c>
      <c r="CS510">
        <v>0</v>
      </c>
      <c r="CT510">
        <v>0</v>
      </c>
      <c r="CU510">
        <v>0</v>
      </c>
      <c r="CV510">
        <v>0</v>
      </c>
      <c r="CW510">
        <v>0</v>
      </c>
      <c r="CX510">
        <v>0</v>
      </c>
      <c r="CY510">
        <v>0</v>
      </c>
      <c r="CZ510">
        <v>0</v>
      </c>
      <c r="DA510">
        <v>0</v>
      </c>
      <c r="DB510">
        <v>0</v>
      </c>
      <c r="DC510">
        <v>0</v>
      </c>
      <c r="DD510">
        <v>0</v>
      </c>
      <c r="DE510">
        <v>0</v>
      </c>
      <c r="DF510">
        <v>0</v>
      </c>
      <c r="DG510">
        <v>0</v>
      </c>
      <c r="DH510">
        <v>0</v>
      </c>
      <c r="DI510">
        <v>0</v>
      </c>
      <c r="DJ510">
        <v>0</v>
      </c>
      <c r="DK510">
        <v>0</v>
      </c>
      <c r="DL510">
        <v>0</v>
      </c>
      <c r="DM510">
        <v>0</v>
      </c>
      <c r="DN510">
        <v>0</v>
      </c>
      <c r="DO510">
        <v>0</v>
      </c>
    </row>
    <row r="511" spans="1:119">
      <c r="A511" t="s">
        <v>1631</v>
      </c>
      <c r="B511">
        <v>0</v>
      </c>
      <c r="C511">
        <v>0</v>
      </c>
      <c r="D511">
        <v>0</v>
      </c>
      <c r="E511">
        <v>0</v>
      </c>
      <c r="F511">
        <v>0</v>
      </c>
      <c r="G511">
        <v>0</v>
      </c>
      <c r="H511">
        <v>20340000000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20340000000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v>0</v>
      </c>
      <c r="CJ511">
        <v>0</v>
      </c>
      <c r="CK511">
        <v>0</v>
      </c>
      <c r="CL511">
        <v>0</v>
      </c>
      <c r="CM511">
        <v>0</v>
      </c>
      <c r="CN511">
        <v>0</v>
      </c>
      <c r="CO511">
        <v>0</v>
      </c>
      <c r="CP511">
        <v>0</v>
      </c>
      <c r="CQ511">
        <v>0</v>
      </c>
      <c r="CR511">
        <v>0</v>
      </c>
      <c r="CS511">
        <v>0</v>
      </c>
      <c r="CT511">
        <v>0</v>
      </c>
      <c r="CU511">
        <v>0</v>
      </c>
      <c r="CV511">
        <v>0</v>
      </c>
      <c r="CW511">
        <v>0</v>
      </c>
      <c r="CX511">
        <v>0</v>
      </c>
      <c r="CY511">
        <v>0</v>
      </c>
      <c r="CZ511">
        <v>0</v>
      </c>
      <c r="DA511">
        <v>0</v>
      </c>
      <c r="DB511">
        <v>0</v>
      </c>
      <c r="DC511">
        <v>0</v>
      </c>
      <c r="DD511">
        <v>0</v>
      </c>
      <c r="DE511">
        <v>0</v>
      </c>
      <c r="DF511">
        <v>0</v>
      </c>
      <c r="DG511">
        <v>0</v>
      </c>
      <c r="DH511">
        <v>0</v>
      </c>
      <c r="DI511">
        <v>0</v>
      </c>
      <c r="DJ511">
        <v>0</v>
      </c>
      <c r="DK511">
        <v>0</v>
      </c>
      <c r="DL511">
        <v>0</v>
      </c>
      <c r="DM511">
        <v>0</v>
      </c>
      <c r="DN511">
        <v>0</v>
      </c>
      <c r="DO511">
        <v>0</v>
      </c>
    </row>
    <row r="512" spans="1:119">
      <c r="A512" t="s">
        <v>486</v>
      </c>
      <c r="B512">
        <v>0</v>
      </c>
      <c r="C512">
        <v>0</v>
      </c>
      <c r="D512">
        <v>0</v>
      </c>
      <c r="E512">
        <v>0</v>
      </c>
      <c r="F512">
        <v>0</v>
      </c>
      <c r="G512">
        <v>0</v>
      </c>
      <c r="H512">
        <v>3205000000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0</v>
      </c>
      <c r="CI512">
        <v>0</v>
      </c>
      <c r="CJ512">
        <v>0</v>
      </c>
      <c r="CK512">
        <v>0</v>
      </c>
      <c r="CL512">
        <v>0</v>
      </c>
      <c r="CM512">
        <v>0</v>
      </c>
      <c r="CN512">
        <v>0</v>
      </c>
      <c r="CO512">
        <v>0</v>
      </c>
      <c r="CP512">
        <v>0</v>
      </c>
      <c r="CQ512">
        <v>0</v>
      </c>
      <c r="CR512">
        <v>0</v>
      </c>
      <c r="CS512">
        <v>3205000000</v>
      </c>
      <c r="CT512">
        <v>0</v>
      </c>
      <c r="CU512">
        <v>0</v>
      </c>
      <c r="CV512">
        <v>0</v>
      </c>
      <c r="CW512">
        <v>0</v>
      </c>
      <c r="CX512">
        <v>0</v>
      </c>
      <c r="CY512">
        <v>0</v>
      </c>
      <c r="CZ512">
        <v>0</v>
      </c>
      <c r="DA512">
        <v>0</v>
      </c>
      <c r="DB512">
        <v>0</v>
      </c>
      <c r="DC512">
        <v>0</v>
      </c>
      <c r="DD512">
        <v>0</v>
      </c>
      <c r="DE512">
        <v>0</v>
      </c>
      <c r="DF512">
        <v>0</v>
      </c>
      <c r="DG512">
        <v>0</v>
      </c>
      <c r="DH512">
        <v>0</v>
      </c>
      <c r="DI512">
        <v>0</v>
      </c>
      <c r="DJ512">
        <v>0</v>
      </c>
      <c r="DK512">
        <v>0</v>
      </c>
      <c r="DL512">
        <v>0</v>
      </c>
      <c r="DM512">
        <v>0</v>
      </c>
      <c r="DN512">
        <v>0</v>
      </c>
      <c r="DO512">
        <v>0</v>
      </c>
    </row>
    <row r="513" spans="1:119">
      <c r="A513" t="s">
        <v>487</v>
      </c>
      <c r="B513">
        <v>0</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v>0</v>
      </c>
      <c r="CJ513">
        <v>0</v>
      </c>
      <c r="CK513">
        <v>0</v>
      </c>
      <c r="CL513">
        <v>0</v>
      </c>
      <c r="CM513">
        <v>0</v>
      </c>
      <c r="CN513">
        <v>0</v>
      </c>
      <c r="CO513">
        <v>0</v>
      </c>
      <c r="CP513">
        <v>0</v>
      </c>
      <c r="CQ513">
        <v>0</v>
      </c>
      <c r="CR513">
        <v>0</v>
      </c>
      <c r="CS513">
        <v>0</v>
      </c>
      <c r="CT513">
        <v>0</v>
      </c>
      <c r="CU513">
        <v>0</v>
      </c>
      <c r="CV513">
        <v>0</v>
      </c>
      <c r="CW513">
        <v>0</v>
      </c>
      <c r="CX513">
        <v>0</v>
      </c>
      <c r="CY513">
        <v>0</v>
      </c>
      <c r="CZ513">
        <v>0</v>
      </c>
      <c r="DA513">
        <v>0</v>
      </c>
      <c r="DB513">
        <v>0</v>
      </c>
      <c r="DC513">
        <v>0</v>
      </c>
      <c r="DD513">
        <v>0</v>
      </c>
      <c r="DE513">
        <v>0</v>
      </c>
      <c r="DF513">
        <v>0</v>
      </c>
      <c r="DG513">
        <v>0</v>
      </c>
      <c r="DH513">
        <v>0</v>
      </c>
      <c r="DI513">
        <v>0</v>
      </c>
      <c r="DJ513">
        <v>0</v>
      </c>
      <c r="DK513">
        <v>0</v>
      </c>
      <c r="DL513">
        <v>0</v>
      </c>
      <c r="DM513">
        <v>0</v>
      </c>
      <c r="DN513">
        <v>0</v>
      </c>
      <c r="DO513">
        <v>0</v>
      </c>
    </row>
    <row r="514" spans="1:119">
      <c r="A514" t="s">
        <v>488</v>
      </c>
      <c r="B514">
        <v>0</v>
      </c>
      <c r="C514">
        <v>0</v>
      </c>
      <c r="D514">
        <v>0</v>
      </c>
      <c r="E514">
        <v>0</v>
      </c>
      <c r="F514">
        <v>0</v>
      </c>
      <c r="G514">
        <v>0</v>
      </c>
      <c r="H514">
        <v>25840000000</v>
      </c>
      <c r="I514">
        <v>0</v>
      </c>
      <c r="J514">
        <v>0</v>
      </c>
      <c r="K514">
        <v>0</v>
      </c>
      <c r="L514">
        <v>0</v>
      </c>
      <c r="M514">
        <v>0</v>
      </c>
      <c r="N514">
        <v>0</v>
      </c>
      <c r="O514">
        <v>0</v>
      </c>
      <c r="P514">
        <v>0</v>
      </c>
      <c r="Q514">
        <v>0</v>
      </c>
      <c r="R514">
        <v>63900000000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9615000000</v>
      </c>
      <c r="BN514">
        <v>11025200000</v>
      </c>
      <c r="BO514">
        <v>0</v>
      </c>
      <c r="BP514">
        <v>0</v>
      </c>
      <c r="BQ514">
        <v>0</v>
      </c>
      <c r="BR514">
        <v>0</v>
      </c>
      <c r="BS514">
        <v>0</v>
      </c>
      <c r="BT514">
        <v>0</v>
      </c>
      <c r="BU514">
        <v>0</v>
      </c>
      <c r="BV514">
        <v>0</v>
      </c>
      <c r="BW514">
        <v>69099800000</v>
      </c>
      <c r="BX514">
        <v>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0</v>
      </c>
      <c r="CT514">
        <v>0</v>
      </c>
      <c r="CU514">
        <v>0</v>
      </c>
      <c r="CV514">
        <v>0</v>
      </c>
      <c r="CW514">
        <v>0</v>
      </c>
      <c r="CX514">
        <v>0</v>
      </c>
      <c r="CY514">
        <v>0</v>
      </c>
      <c r="CZ514">
        <v>0</v>
      </c>
      <c r="DA514">
        <v>0</v>
      </c>
      <c r="DB514">
        <v>0</v>
      </c>
      <c r="DC514">
        <v>0</v>
      </c>
      <c r="DD514">
        <v>0</v>
      </c>
      <c r="DE514">
        <v>0</v>
      </c>
      <c r="DF514">
        <v>0</v>
      </c>
      <c r="DG514">
        <v>0</v>
      </c>
      <c r="DH514">
        <v>0</v>
      </c>
      <c r="DI514">
        <v>0</v>
      </c>
      <c r="DJ514">
        <v>0</v>
      </c>
      <c r="DK514">
        <v>0</v>
      </c>
      <c r="DL514">
        <v>0</v>
      </c>
      <c r="DM514">
        <v>0</v>
      </c>
      <c r="DN514">
        <v>0</v>
      </c>
      <c r="DO514">
        <v>0</v>
      </c>
    </row>
    <row r="515" spans="1:119">
      <c r="A515" t="s">
        <v>489</v>
      </c>
      <c r="B515">
        <v>0</v>
      </c>
      <c r="C515">
        <v>0</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5608750000</v>
      </c>
      <c r="AN515">
        <v>0</v>
      </c>
      <c r="AO515">
        <v>0</v>
      </c>
      <c r="AP515">
        <v>0</v>
      </c>
      <c r="AQ515">
        <v>0</v>
      </c>
      <c r="AR515">
        <v>0</v>
      </c>
      <c r="AS515">
        <v>0</v>
      </c>
      <c r="AT515">
        <v>0</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0</v>
      </c>
      <c r="BX515">
        <v>0</v>
      </c>
      <c r="BY515">
        <v>0</v>
      </c>
      <c r="BZ515">
        <v>0</v>
      </c>
      <c r="CA515">
        <v>0</v>
      </c>
      <c r="CB515">
        <v>0</v>
      </c>
      <c r="CC515">
        <v>0</v>
      </c>
      <c r="CD515">
        <v>0</v>
      </c>
      <c r="CE515">
        <v>0</v>
      </c>
      <c r="CF515">
        <v>0</v>
      </c>
      <c r="CG515">
        <v>0</v>
      </c>
      <c r="CH515">
        <v>0</v>
      </c>
      <c r="CI515">
        <v>0</v>
      </c>
      <c r="CJ515">
        <v>0</v>
      </c>
      <c r="CK515">
        <v>0</v>
      </c>
      <c r="CL515">
        <v>0</v>
      </c>
      <c r="CM515">
        <v>0</v>
      </c>
      <c r="CN515">
        <v>0</v>
      </c>
      <c r="CO515">
        <v>0</v>
      </c>
      <c r="CP515">
        <v>0</v>
      </c>
      <c r="CQ515">
        <v>0</v>
      </c>
      <c r="CR515">
        <v>0</v>
      </c>
      <c r="CS515">
        <v>5608750000</v>
      </c>
      <c r="CT515">
        <v>0</v>
      </c>
      <c r="CU515">
        <v>0</v>
      </c>
      <c r="CV515">
        <v>0</v>
      </c>
      <c r="CW515">
        <v>0</v>
      </c>
      <c r="CX515">
        <v>0</v>
      </c>
      <c r="CY515">
        <v>0</v>
      </c>
      <c r="CZ515">
        <v>0</v>
      </c>
      <c r="DA515">
        <v>0</v>
      </c>
      <c r="DB515">
        <v>0</v>
      </c>
      <c r="DC515">
        <v>0</v>
      </c>
      <c r="DD515">
        <v>0</v>
      </c>
      <c r="DE515">
        <v>0</v>
      </c>
      <c r="DF515">
        <v>0</v>
      </c>
      <c r="DG515">
        <v>0</v>
      </c>
      <c r="DH515">
        <v>0</v>
      </c>
      <c r="DI515">
        <v>0</v>
      </c>
      <c r="DJ515">
        <v>0</v>
      </c>
      <c r="DK515">
        <v>0</v>
      </c>
      <c r="DL515">
        <v>0</v>
      </c>
      <c r="DM515">
        <v>0</v>
      </c>
      <c r="DN515">
        <v>0</v>
      </c>
      <c r="DO515">
        <v>0</v>
      </c>
    </row>
    <row r="516" spans="1:119">
      <c r="A516" t="s">
        <v>490</v>
      </c>
      <c r="B516">
        <v>0</v>
      </c>
      <c r="C516">
        <v>0</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5608750000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5608750000</v>
      </c>
      <c r="BN516">
        <v>0</v>
      </c>
      <c r="BO516">
        <v>0</v>
      </c>
      <c r="BP516">
        <v>0</v>
      </c>
      <c r="BQ516">
        <v>0</v>
      </c>
      <c r="BR516">
        <v>0</v>
      </c>
      <c r="BS516">
        <v>0</v>
      </c>
      <c r="BT516">
        <v>0</v>
      </c>
      <c r="BU516">
        <v>0</v>
      </c>
      <c r="BV516">
        <v>0</v>
      </c>
      <c r="BW516">
        <v>0</v>
      </c>
      <c r="BX516">
        <v>0</v>
      </c>
      <c r="BY516">
        <v>0</v>
      </c>
      <c r="BZ516">
        <v>0</v>
      </c>
      <c r="CA516">
        <v>0</v>
      </c>
      <c r="CB516">
        <v>0</v>
      </c>
      <c r="CC516">
        <v>0</v>
      </c>
      <c r="CD516">
        <v>0</v>
      </c>
      <c r="CE516">
        <v>0</v>
      </c>
      <c r="CF516">
        <v>0</v>
      </c>
      <c r="CG516">
        <v>0</v>
      </c>
      <c r="CH516">
        <v>0</v>
      </c>
      <c r="CI516">
        <v>0</v>
      </c>
      <c r="CJ516">
        <v>0</v>
      </c>
      <c r="CK516">
        <v>0</v>
      </c>
      <c r="CL516">
        <v>0</v>
      </c>
      <c r="CM516">
        <v>0</v>
      </c>
      <c r="CN516">
        <v>0</v>
      </c>
      <c r="CO516">
        <v>0</v>
      </c>
      <c r="CP516">
        <v>0</v>
      </c>
      <c r="CQ516">
        <v>0</v>
      </c>
      <c r="CR516">
        <v>0</v>
      </c>
      <c r="CS516">
        <v>0</v>
      </c>
      <c r="CT516">
        <v>0</v>
      </c>
      <c r="CU516">
        <v>0</v>
      </c>
      <c r="CV516">
        <v>0</v>
      </c>
      <c r="CW516">
        <v>0</v>
      </c>
      <c r="CX516">
        <v>0</v>
      </c>
      <c r="CY516">
        <v>0</v>
      </c>
      <c r="CZ516">
        <v>0</v>
      </c>
      <c r="DA516">
        <v>0</v>
      </c>
      <c r="DB516">
        <v>0</v>
      </c>
      <c r="DC516">
        <v>0</v>
      </c>
      <c r="DD516">
        <v>0</v>
      </c>
      <c r="DE516">
        <v>0</v>
      </c>
      <c r="DF516">
        <v>0</v>
      </c>
      <c r="DG516">
        <v>0</v>
      </c>
      <c r="DH516">
        <v>0</v>
      </c>
      <c r="DI516">
        <v>0</v>
      </c>
      <c r="DJ516">
        <v>0</v>
      </c>
      <c r="DK516">
        <v>0</v>
      </c>
      <c r="DL516">
        <v>0</v>
      </c>
      <c r="DM516">
        <v>0</v>
      </c>
      <c r="DN516">
        <v>0</v>
      </c>
      <c r="DO516">
        <v>0</v>
      </c>
    </row>
    <row r="517" spans="1:119">
      <c r="A517" t="s">
        <v>491</v>
      </c>
      <c r="B517">
        <v>0</v>
      </c>
      <c r="C517">
        <v>0</v>
      </c>
      <c r="D517">
        <v>0</v>
      </c>
      <c r="E517">
        <v>0</v>
      </c>
      <c r="F517">
        <v>0</v>
      </c>
      <c r="G517">
        <v>0</v>
      </c>
      <c r="H517">
        <v>74516250000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74516250000</v>
      </c>
      <c r="BN517">
        <v>0</v>
      </c>
      <c r="BO517">
        <v>0</v>
      </c>
      <c r="BP517">
        <v>0</v>
      </c>
      <c r="BQ517">
        <v>0</v>
      </c>
      <c r="BR517">
        <v>0</v>
      </c>
      <c r="BS517">
        <v>0</v>
      </c>
      <c r="BT517">
        <v>0</v>
      </c>
      <c r="BU517">
        <v>0</v>
      </c>
      <c r="BV517">
        <v>0</v>
      </c>
      <c r="BW517">
        <v>0</v>
      </c>
      <c r="BX517">
        <v>0</v>
      </c>
      <c r="BY517">
        <v>0</v>
      </c>
      <c r="BZ517">
        <v>0</v>
      </c>
      <c r="CA517">
        <v>0</v>
      </c>
      <c r="CB517">
        <v>0</v>
      </c>
      <c r="CC517">
        <v>0</v>
      </c>
      <c r="CD517">
        <v>0</v>
      </c>
      <c r="CE517">
        <v>0</v>
      </c>
      <c r="CF517">
        <v>0</v>
      </c>
      <c r="CG517">
        <v>0</v>
      </c>
      <c r="CH517">
        <v>0</v>
      </c>
      <c r="CI517">
        <v>0</v>
      </c>
      <c r="CJ517">
        <v>0</v>
      </c>
      <c r="CK517">
        <v>0</v>
      </c>
      <c r="CL517">
        <v>0</v>
      </c>
      <c r="CM517">
        <v>0</v>
      </c>
      <c r="CN517">
        <v>0</v>
      </c>
      <c r="CO517">
        <v>0</v>
      </c>
      <c r="CP517">
        <v>0</v>
      </c>
      <c r="CQ517">
        <v>0</v>
      </c>
      <c r="CR517">
        <v>0</v>
      </c>
      <c r="CS517">
        <v>0</v>
      </c>
      <c r="CT517">
        <v>0</v>
      </c>
      <c r="CU517">
        <v>0</v>
      </c>
      <c r="CV517">
        <v>0</v>
      </c>
      <c r="CW517">
        <v>0</v>
      </c>
      <c r="CX517">
        <v>0</v>
      </c>
      <c r="CY517">
        <v>0</v>
      </c>
      <c r="CZ517">
        <v>0</v>
      </c>
      <c r="DA517">
        <v>0</v>
      </c>
      <c r="DB517">
        <v>0</v>
      </c>
      <c r="DC517">
        <v>0</v>
      </c>
      <c r="DD517">
        <v>0</v>
      </c>
      <c r="DE517">
        <v>0</v>
      </c>
      <c r="DF517">
        <v>0</v>
      </c>
      <c r="DG517">
        <v>0</v>
      </c>
      <c r="DH517">
        <v>0</v>
      </c>
      <c r="DI517">
        <v>0</v>
      </c>
      <c r="DJ517">
        <v>0</v>
      </c>
      <c r="DK517">
        <v>0</v>
      </c>
      <c r="DL517">
        <v>0</v>
      </c>
      <c r="DM517">
        <v>0</v>
      </c>
      <c r="DN517">
        <v>0</v>
      </c>
      <c r="DO517">
        <v>0</v>
      </c>
    </row>
    <row r="518" spans="1:119">
      <c r="A518" t="s">
        <v>492</v>
      </c>
      <c r="B518">
        <v>0</v>
      </c>
      <c r="C518">
        <v>0</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v>0</v>
      </c>
      <c r="CI518">
        <v>0</v>
      </c>
      <c r="CJ518">
        <v>0</v>
      </c>
      <c r="CK518">
        <v>0</v>
      </c>
      <c r="CL518">
        <v>0</v>
      </c>
      <c r="CM518">
        <v>0</v>
      </c>
      <c r="CN518">
        <v>0</v>
      </c>
      <c r="CO518">
        <v>0</v>
      </c>
      <c r="CP518">
        <v>0</v>
      </c>
      <c r="CQ518">
        <v>0</v>
      </c>
      <c r="CR518">
        <v>0</v>
      </c>
      <c r="CS518">
        <v>0</v>
      </c>
      <c r="CT518">
        <v>0</v>
      </c>
      <c r="CU518">
        <v>0</v>
      </c>
      <c r="CV518">
        <v>0</v>
      </c>
      <c r="CW518">
        <v>0</v>
      </c>
      <c r="CX518">
        <v>0</v>
      </c>
      <c r="CY518">
        <v>0</v>
      </c>
      <c r="CZ518">
        <v>0</v>
      </c>
      <c r="DA518">
        <v>0</v>
      </c>
      <c r="DB518">
        <v>0</v>
      </c>
      <c r="DC518">
        <v>0</v>
      </c>
      <c r="DD518">
        <v>0</v>
      </c>
      <c r="DE518">
        <v>0</v>
      </c>
      <c r="DF518">
        <v>0</v>
      </c>
      <c r="DG518">
        <v>0</v>
      </c>
      <c r="DH518">
        <v>0</v>
      </c>
      <c r="DI518">
        <v>0</v>
      </c>
      <c r="DJ518">
        <v>0</v>
      </c>
      <c r="DK518">
        <v>0</v>
      </c>
      <c r="DL518">
        <v>0</v>
      </c>
      <c r="DM518">
        <v>0</v>
      </c>
      <c r="DN518">
        <v>0</v>
      </c>
      <c r="DO518">
        <v>0</v>
      </c>
    </row>
    <row r="519" spans="1:119">
      <c r="A519" t="s">
        <v>493</v>
      </c>
      <c r="B519">
        <v>106454200957.075</v>
      </c>
      <c r="C519">
        <v>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18097214162.702801</v>
      </c>
      <c r="BN519">
        <v>88356986794.372894</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N519">
        <v>0</v>
      </c>
      <c r="CO519">
        <v>0</v>
      </c>
      <c r="CP519">
        <v>0</v>
      </c>
      <c r="CQ519">
        <v>0</v>
      </c>
      <c r="CR519">
        <v>0</v>
      </c>
      <c r="CS519">
        <v>0</v>
      </c>
      <c r="CT519">
        <v>0</v>
      </c>
      <c r="CU519">
        <v>0</v>
      </c>
      <c r="CV519">
        <v>0</v>
      </c>
      <c r="CW519">
        <v>0</v>
      </c>
      <c r="CX519">
        <v>0</v>
      </c>
      <c r="CY519">
        <v>0</v>
      </c>
      <c r="CZ519">
        <v>0</v>
      </c>
      <c r="DA519">
        <v>0</v>
      </c>
      <c r="DB519">
        <v>0</v>
      </c>
      <c r="DC519">
        <v>0</v>
      </c>
      <c r="DD519">
        <v>0</v>
      </c>
      <c r="DE519">
        <v>0</v>
      </c>
      <c r="DF519">
        <v>0</v>
      </c>
      <c r="DG519">
        <v>0</v>
      </c>
      <c r="DH519">
        <v>0</v>
      </c>
      <c r="DI519">
        <v>0</v>
      </c>
      <c r="DJ519">
        <v>0</v>
      </c>
      <c r="DK519">
        <v>0</v>
      </c>
      <c r="DL519">
        <v>0</v>
      </c>
      <c r="DM519">
        <v>0</v>
      </c>
      <c r="DN519">
        <v>0</v>
      </c>
      <c r="DO519">
        <v>0</v>
      </c>
    </row>
    <row r="520" spans="1:119">
      <c r="A520" t="s">
        <v>494</v>
      </c>
      <c r="B520">
        <v>0</v>
      </c>
      <c r="C520">
        <v>0</v>
      </c>
      <c r="D520">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0</v>
      </c>
      <c r="BX520">
        <v>0</v>
      </c>
      <c r="BY520">
        <v>0</v>
      </c>
      <c r="BZ520">
        <v>0</v>
      </c>
      <c r="CA520">
        <v>0</v>
      </c>
      <c r="CB520">
        <v>0</v>
      </c>
      <c r="CC520">
        <v>0</v>
      </c>
      <c r="CD520">
        <v>0</v>
      </c>
      <c r="CE520">
        <v>0</v>
      </c>
      <c r="CF520">
        <v>0</v>
      </c>
      <c r="CG520">
        <v>0</v>
      </c>
      <c r="CH520">
        <v>0</v>
      </c>
      <c r="CI520">
        <v>0</v>
      </c>
      <c r="CJ520">
        <v>0</v>
      </c>
      <c r="CK520">
        <v>0</v>
      </c>
      <c r="CL520">
        <v>0</v>
      </c>
      <c r="CM520">
        <v>0</v>
      </c>
      <c r="CN520">
        <v>0</v>
      </c>
      <c r="CO520">
        <v>0</v>
      </c>
      <c r="CP520">
        <v>0</v>
      </c>
      <c r="CQ520">
        <v>0</v>
      </c>
      <c r="CR520">
        <v>0</v>
      </c>
      <c r="CS520">
        <v>0</v>
      </c>
      <c r="CT520">
        <v>0</v>
      </c>
      <c r="CU520">
        <v>0</v>
      </c>
      <c r="CV520">
        <v>0</v>
      </c>
      <c r="CW520">
        <v>0</v>
      </c>
      <c r="CX520">
        <v>0</v>
      </c>
      <c r="CY520">
        <v>0</v>
      </c>
      <c r="CZ520">
        <v>0</v>
      </c>
      <c r="DA520">
        <v>0</v>
      </c>
      <c r="DB520">
        <v>0</v>
      </c>
      <c r="DC520">
        <v>0</v>
      </c>
      <c r="DD520">
        <v>0</v>
      </c>
      <c r="DE520">
        <v>0</v>
      </c>
      <c r="DF520">
        <v>0</v>
      </c>
      <c r="DG520">
        <v>0</v>
      </c>
      <c r="DH520">
        <v>0</v>
      </c>
      <c r="DI520">
        <v>0</v>
      </c>
      <c r="DJ520">
        <v>0</v>
      </c>
      <c r="DK520">
        <v>0</v>
      </c>
      <c r="DL520">
        <v>0</v>
      </c>
      <c r="DM520">
        <v>0</v>
      </c>
      <c r="DN520">
        <v>0</v>
      </c>
      <c r="DO520">
        <v>0</v>
      </c>
    </row>
    <row r="521" spans="1:119">
      <c r="A521" t="s">
        <v>495</v>
      </c>
      <c r="B521">
        <v>0</v>
      </c>
      <c r="C521">
        <v>0</v>
      </c>
      <c r="D521">
        <v>0</v>
      </c>
      <c r="E521">
        <v>0</v>
      </c>
      <c r="F521">
        <v>0</v>
      </c>
      <c r="G521">
        <v>0</v>
      </c>
      <c r="H521">
        <v>0</v>
      </c>
      <c r="I521">
        <v>0</v>
      </c>
      <c r="J521">
        <v>0</v>
      </c>
      <c r="K521">
        <v>0</v>
      </c>
      <c r="L521">
        <v>0</v>
      </c>
      <c r="M521">
        <v>0</v>
      </c>
      <c r="N521">
        <v>0</v>
      </c>
      <c r="O521">
        <v>0</v>
      </c>
      <c r="P521">
        <v>0</v>
      </c>
      <c r="Q521">
        <v>0</v>
      </c>
      <c r="R521">
        <v>52574027686.551697</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5257402768.6551704</v>
      </c>
      <c r="BN521">
        <v>47316624917.896599</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v>0</v>
      </c>
      <c r="CI521">
        <v>0</v>
      </c>
      <c r="CJ521">
        <v>0</v>
      </c>
      <c r="CK521">
        <v>0</v>
      </c>
      <c r="CL521">
        <v>0</v>
      </c>
      <c r="CM521">
        <v>0</v>
      </c>
      <c r="CN521">
        <v>0</v>
      </c>
      <c r="CO521">
        <v>0</v>
      </c>
      <c r="CP521">
        <v>0</v>
      </c>
      <c r="CQ521">
        <v>0</v>
      </c>
      <c r="CR521">
        <v>0</v>
      </c>
      <c r="CS521">
        <v>0</v>
      </c>
      <c r="CT521">
        <v>0</v>
      </c>
      <c r="CU521">
        <v>0</v>
      </c>
      <c r="CV521">
        <v>0</v>
      </c>
      <c r="CW521">
        <v>0</v>
      </c>
      <c r="CX521">
        <v>0</v>
      </c>
      <c r="CY521">
        <v>0</v>
      </c>
      <c r="CZ521">
        <v>0</v>
      </c>
      <c r="DA521">
        <v>0</v>
      </c>
      <c r="DB521">
        <v>0</v>
      </c>
      <c r="DC521">
        <v>0</v>
      </c>
      <c r="DD521">
        <v>0</v>
      </c>
      <c r="DE521">
        <v>0</v>
      </c>
      <c r="DF521">
        <v>0</v>
      </c>
      <c r="DG521">
        <v>0</v>
      </c>
      <c r="DH521">
        <v>0</v>
      </c>
      <c r="DI521">
        <v>0</v>
      </c>
      <c r="DJ521">
        <v>0</v>
      </c>
      <c r="DK521">
        <v>0</v>
      </c>
      <c r="DL521">
        <v>0</v>
      </c>
      <c r="DM521">
        <v>0</v>
      </c>
      <c r="DN521">
        <v>0</v>
      </c>
      <c r="DO521">
        <v>0</v>
      </c>
    </row>
    <row r="522" spans="1:119">
      <c r="A522" t="s">
        <v>496</v>
      </c>
      <c r="B522">
        <v>0</v>
      </c>
      <c r="C522">
        <v>0</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v>0</v>
      </c>
      <c r="CU522">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DN522">
        <v>0</v>
      </c>
      <c r="DO522">
        <v>0</v>
      </c>
    </row>
    <row r="523" spans="1:119">
      <c r="A523" t="s">
        <v>497</v>
      </c>
      <c r="B523">
        <v>0</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v>0</v>
      </c>
      <c r="CJ523">
        <v>0</v>
      </c>
      <c r="CK523">
        <v>0</v>
      </c>
      <c r="CL523">
        <v>0</v>
      </c>
      <c r="CM523">
        <v>0</v>
      </c>
      <c r="CN523">
        <v>0</v>
      </c>
      <c r="CO523">
        <v>0</v>
      </c>
      <c r="CP523">
        <v>0</v>
      </c>
      <c r="CQ523">
        <v>0</v>
      </c>
      <c r="CR523">
        <v>0</v>
      </c>
      <c r="CS523">
        <v>0</v>
      </c>
      <c r="CT523">
        <v>0</v>
      </c>
      <c r="CU523">
        <v>0</v>
      </c>
      <c r="CV523">
        <v>0</v>
      </c>
      <c r="CW523">
        <v>0</v>
      </c>
      <c r="CX523">
        <v>0</v>
      </c>
      <c r="CY523">
        <v>0</v>
      </c>
      <c r="CZ523">
        <v>0</v>
      </c>
      <c r="DA523">
        <v>0</v>
      </c>
      <c r="DB523">
        <v>0</v>
      </c>
      <c r="DC523">
        <v>0</v>
      </c>
      <c r="DD523">
        <v>0</v>
      </c>
      <c r="DE523">
        <v>0</v>
      </c>
      <c r="DF523">
        <v>0</v>
      </c>
      <c r="DG523">
        <v>0</v>
      </c>
      <c r="DH523">
        <v>0</v>
      </c>
      <c r="DI523">
        <v>0</v>
      </c>
      <c r="DJ523">
        <v>0</v>
      </c>
      <c r="DK523">
        <v>0</v>
      </c>
      <c r="DL523">
        <v>0</v>
      </c>
      <c r="DM523">
        <v>0</v>
      </c>
      <c r="DN523">
        <v>0</v>
      </c>
      <c r="DO523">
        <v>0</v>
      </c>
    </row>
    <row r="524" spans="1:119">
      <c r="A524" t="s">
        <v>498</v>
      </c>
      <c r="B524">
        <v>0</v>
      </c>
      <c r="C524">
        <v>0</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F524">
        <v>0</v>
      </c>
      <c r="CG524">
        <v>0</v>
      </c>
      <c r="CH524">
        <v>0</v>
      </c>
      <c r="CI524">
        <v>0</v>
      </c>
      <c r="CJ524">
        <v>0</v>
      </c>
      <c r="CK524">
        <v>0</v>
      </c>
      <c r="CL524">
        <v>0</v>
      </c>
      <c r="CM524">
        <v>0</v>
      </c>
      <c r="CN524">
        <v>0</v>
      </c>
      <c r="CO524">
        <v>0</v>
      </c>
      <c r="CP524">
        <v>0</v>
      </c>
      <c r="CQ524">
        <v>0</v>
      </c>
      <c r="CR524">
        <v>0</v>
      </c>
      <c r="CS524">
        <v>0</v>
      </c>
      <c r="CT524">
        <v>0</v>
      </c>
      <c r="CU524">
        <v>0</v>
      </c>
      <c r="CV524">
        <v>0</v>
      </c>
      <c r="CW524">
        <v>0</v>
      </c>
      <c r="CX524">
        <v>0</v>
      </c>
      <c r="CY524">
        <v>0</v>
      </c>
      <c r="CZ524">
        <v>0</v>
      </c>
      <c r="DA524">
        <v>0</v>
      </c>
      <c r="DB524">
        <v>0</v>
      </c>
      <c r="DC524">
        <v>0</v>
      </c>
      <c r="DD524">
        <v>0</v>
      </c>
      <c r="DE524">
        <v>0</v>
      </c>
      <c r="DF524">
        <v>0</v>
      </c>
      <c r="DG524">
        <v>0</v>
      </c>
      <c r="DH524">
        <v>0</v>
      </c>
      <c r="DI524">
        <v>0</v>
      </c>
      <c r="DJ524">
        <v>0</v>
      </c>
      <c r="DK524">
        <v>0</v>
      </c>
      <c r="DL524">
        <v>0</v>
      </c>
      <c r="DM524">
        <v>0</v>
      </c>
      <c r="DN524">
        <v>0</v>
      </c>
      <c r="DO524">
        <v>0</v>
      </c>
    </row>
    <row r="525" spans="1:119">
      <c r="A525" t="s">
        <v>499</v>
      </c>
      <c r="B525">
        <v>0</v>
      </c>
      <c r="C525">
        <v>0</v>
      </c>
      <c r="D525">
        <v>0</v>
      </c>
      <c r="E525">
        <v>0</v>
      </c>
      <c r="F525">
        <v>0</v>
      </c>
      <c r="G525">
        <v>0</v>
      </c>
      <c r="H525">
        <v>20928946660.849602</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v>0</v>
      </c>
      <c r="CI525">
        <v>0</v>
      </c>
      <c r="CJ525">
        <v>0</v>
      </c>
      <c r="CK525">
        <v>0</v>
      </c>
      <c r="CL525">
        <v>0</v>
      </c>
      <c r="CM525">
        <v>0</v>
      </c>
      <c r="CN525">
        <v>0</v>
      </c>
      <c r="CO525">
        <v>0</v>
      </c>
      <c r="CP525">
        <v>0</v>
      </c>
      <c r="CQ525">
        <v>0</v>
      </c>
      <c r="CR525">
        <v>0</v>
      </c>
      <c r="CS525">
        <v>20928946660.849602</v>
      </c>
      <c r="CT525">
        <v>0</v>
      </c>
      <c r="CU525">
        <v>0</v>
      </c>
      <c r="CV525">
        <v>0</v>
      </c>
      <c r="CW525">
        <v>0</v>
      </c>
      <c r="CX525">
        <v>0</v>
      </c>
      <c r="CY525">
        <v>0</v>
      </c>
      <c r="CZ525">
        <v>0</v>
      </c>
      <c r="DA525">
        <v>0</v>
      </c>
      <c r="DB525">
        <v>0</v>
      </c>
      <c r="DC525">
        <v>0</v>
      </c>
      <c r="DD525">
        <v>0</v>
      </c>
      <c r="DE525">
        <v>0</v>
      </c>
      <c r="DF525">
        <v>0</v>
      </c>
      <c r="DG525">
        <v>0</v>
      </c>
      <c r="DH525">
        <v>0</v>
      </c>
      <c r="DI525">
        <v>0</v>
      </c>
      <c r="DJ525">
        <v>0</v>
      </c>
      <c r="DK525">
        <v>0</v>
      </c>
      <c r="DL525">
        <v>0</v>
      </c>
      <c r="DM525">
        <v>0</v>
      </c>
      <c r="DN525">
        <v>0</v>
      </c>
      <c r="DO525">
        <v>0</v>
      </c>
    </row>
    <row r="526" spans="1:119">
      <c r="A526" t="s">
        <v>500</v>
      </c>
      <c r="B526">
        <v>0</v>
      </c>
      <c r="C526">
        <v>0</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BX526">
        <v>0</v>
      </c>
      <c r="BY526">
        <v>0</v>
      </c>
      <c r="BZ526">
        <v>0</v>
      </c>
      <c r="CA526">
        <v>0</v>
      </c>
      <c r="CB526">
        <v>0</v>
      </c>
      <c r="CC526">
        <v>0</v>
      </c>
      <c r="CD526">
        <v>0</v>
      </c>
      <c r="CE526">
        <v>0</v>
      </c>
      <c r="CF526">
        <v>0</v>
      </c>
      <c r="CG526">
        <v>0</v>
      </c>
      <c r="CH526">
        <v>0</v>
      </c>
      <c r="CI526">
        <v>0</v>
      </c>
      <c r="CJ526">
        <v>0</v>
      </c>
      <c r="CK526">
        <v>0</v>
      </c>
      <c r="CL526">
        <v>0</v>
      </c>
      <c r="CM526">
        <v>0</v>
      </c>
      <c r="CN526">
        <v>0</v>
      </c>
      <c r="CO526">
        <v>0</v>
      </c>
      <c r="CP526">
        <v>0</v>
      </c>
      <c r="CQ526">
        <v>0</v>
      </c>
      <c r="CR526">
        <v>0</v>
      </c>
      <c r="CS526">
        <v>0</v>
      </c>
      <c r="CT526">
        <v>0</v>
      </c>
      <c r="CU526">
        <v>0</v>
      </c>
      <c r="CV526">
        <v>0</v>
      </c>
      <c r="CW526">
        <v>0</v>
      </c>
      <c r="CX526">
        <v>0</v>
      </c>
      <c r="CY526">
        <v>0</v>
      </c>
      <c r="CZ526">
        <v>0</v>
      </c>
      <c r="DA526">
        <v>0</v>
      </c>
      <c r="DB526">
        <v>0</v>
      </c>
      <c r="DC526">
        <v>0</v>
      </c>
      <c r="DD526">
        <v>0</v>
      </c>
      <c r="DE526">
        <v>0</v>
      </c>
      <c r="DF526">
        <v>0</v>
      </c>
      <c r="DG526">
        <v>0</v>
      </c>
      <c r="DH526">
        <v>0</v>
      </c>
      <c r="DI526">
        <v>0</v>
      </c>
      <c r="DJ526">
        <v>0</v>
      </c>
      <c r="DK526">
        <v>0</v>
      </c>
      <c r="DL526">
        <v>0</v>
      </c>
      <c r="DM526">
        <v>0</v>
      </c>
      <c r="DN526">
        <v>0</v>
      </c>
      <c r="DO526">
        <v>0</v>
      </c>
    </row>
    <row r="527" spans="1:119">
      <c r="A527" t="s">
        <v>501</v>
      </c>
      <c r="B527">
        <v>0</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c r="CN527">
        <v>0</v>
      </c>
      <c r="CO527">
        <v>0</v>
      </c>
      <c r="CP527">
        <v>0</v>
      </c>
      <c r="CQ527">
        <v>0</v>
      </c>
      <c r="CR527">
        <v>0</v>
      </c>
      <c r="CS527">
        <v>0</v>
      </c>
      <c r="CT527">
        <v>0</v>
      </c>
      <c r="CU527">
        <v>0</v>
      </c>
      <c r="CV527">
        <v>0</v>
      </c>
      <c r="CW527">
        <v>0</v>
      </c>
      <c r="CX527">
        <v>0</v>
      </c>
      <c r="CY527">
        <v>0</v>
      </c>
      <c r="CZ527">
        <v>0</v>
      </c>
      <c r="DA527">
        <v>0</v>
      </c>
      <c r="DB527">
        <v>0</v>
      </c>
      <c r="DC527">
        <v>0</v>
      </c>
      <c r="DD527">
        <v>0</v>
      </c>
      <c r="DE527">
        <v>0</v>
      </c>
      <c r="DF527">
        <v>0</v>
      </c>
      <c r="DG527">
        <v>0</v>
      </c>
      <c r="DH527">
        <v>0</v>
      </c>
      <c r="DI527">
        <v>0</v>
      </c>
      <c r="DJ527">
        <v>0</v>
      </c>
      <c r="DK527">
        <v>0</v>
      </c>
      <c r="DL527">
        <v>0</v>
      </c>
      <c r="DM527">
        <v>0</v>
      </c>
      <c r="DN527">
        <v>0</v>
      </c>
      <c r="DO527">
        <v>0</v>
      </c>
    </row>
    <row r="528" spans="1:119">
      <c r="A528" t="s">
        <v>502</v>
      </c>
      <c r="B528">
        <v>0</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v>0</v>
      </c>
      <c r="CJ528">
        <v>0</v>
      </c>
      <c r="CK528">
        <v>0</v>
      </c>
      <c r="CL528">
        <v>0</v>
      </c>
      <c r="CM528">
        <v>0</v>
      </c>
      <c r="CN528">
        <v>0</v>
      </c>
      <c r="CO528">
        <v>0</v>
      </c>
      <c r="CP528">
        <v>0</v>
      </c>
      <c r="CQ528">
        <v>0</v>
      </c>
      <c r="CR528">
        <v>0</v>
      </c>
      <c r="CS528">
        <v>0</v>
      </c>
      <c r="CT528">
        <v>0</v>
      </c>
      <c r="CU528">
        <v>0</v>
      </c>
      <c r="CV528">
        <v>0</v>
      </c>
      <c r="CW528">
        <v>0</v>
      </c>
      <c r="CX528">
        <v>0</v>
      </c>
      <c r="CY528">
        <v>0</v>
      </c>
      <c r="CZ528">
        <v>0</v>
      </c>
      <c r="DA528">
        <v>0</v>
      </c>
      <c r="DB528">
        <v>0</v>
      </c>
      <c r="DC528">
        <v>0</v>
      </c>
      <c r="DD528">
        <v>0</v>
      </c>
      <c r="DE528">
        <v>0</v>
      </c>
      <c r="DF528">
        <v>0</v>
      </c>
      <c r="DG528">
        <v>0</v>
      </c>
      <c r="DH528">
        <v>0</v>
      </c>
      <c r="DI528">
        <v>0</v>
      </c>
      <c r="DJ528">
        <v>0</v>
      </c>
      <c r="DK528">
        <v>0</v>
      </c>
      <c r="DL528">
        <v>0</v>
      </c>
      <c r="DM528">
        <v>0</v>
      </c>
      <c r="DN528">
        <v>0</v>
      </c>
      <c r="DO528">
        <v>0</v>
      </c>
    </row>
    <row r="529" spans="1:119">
      <c r="A529" t="s">
        <v>503</v>
      </c>
      <c r="B529">
        <v>0</v>
      </c>
      <c r="C529">
        <v>0</v>
      </c>
      <c r="D529">
        <v>0</v>
      </c>
      <c r="E529">
        <v>0</v>
      </c>
      <c r="F529">
        <v>0</v>
      </c>
      <c r="G529">
        <v>0</v>
      </c>
      <c r="H529">
        <v>47316624917.896599</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47316624917.896599</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v>0</v>
      </c>
      <c r="CZ529">
        <v>0</v>
      </c>
      <c r="DA529">
        <v>0</v>
      </c>
      <c r="DB529">
        <v>0</v>
      </c>
      <c r="DC529">
        <v>0</v>
      </c>
      <c r="DD529">
        <v>0</v>
      </c>
      <c r="DE529">
        <v>0</v>
      </c>
      <c r="DF529">
        <v>0</v>
      </c>
      <c r="DG529">
        <v>0</v>
      </c>
      <c r="DH529">
        <v>0</v>
      </c>
      <c r="DI529">
        <v>0</v>
      </c>
      <c r="DJ529">
        <v>0</v>
      </c>
      <c r="DK529">
        <v>0</v>
      </c>
      <c r="DL529">
        <v>0</v>
      </c>
      <c r="DM529">
        <v>0</v>
      </c>
      <c r="DN529">
        <v>0</v>
      </c>
      <c r="DO529">
        <v>0</v>
      </c>
    </row>
    <row r="530" spans="1:119">
      <c r="A530" t="s">
        <v>504</v>
      </c>
      <c r="B530">
        <v>0</v>
      </c>
      <c r="C530">
        <v>0</v>
      </c>
      <c r="D530">
        <v>0</v>
      </c>
      <c r="E530">
        <v>0</v>
      </c>
      <c r="F530">
        <v>0</v>
      </c>
      <c r="G530">
        <v>0</v>
      </c>
      <c r="H530">
        <v>30442104233.9631</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BX530">
        <v>0</v>
      </c>
      <c r="BY530">
        <v>0</v>
      </c>
      <c r="BZ530">
        <v>0</v>
      </c>
      <c r="CA530">
        <v>0</v>
      </c>
      <c r="CB530">
        <v>0</v>
      </c>
      <c r="CC530">
        <v>0</v>
      </c>
      <c r="CD530">
        <v>0</v>
      </c>
      <c r="CE530">
        <v>0</v>
      </c>
      <c r="CF530">
        <v>0</v>
      </c>
      <c r="CG530">
        <v>0</v>
      </c>
      <c r="CH530">
        <v>0</v>
      </c>
      <c r="CI530">
        <v>0</v>
      </c>
      <c r="CJ530">
        <v>0</v>
      </c>
      <c r="CK530">
        <v>0</v>
      </c>
      <c r="CL530">
        <v>0</v>
      </c>
      <c r="CM530">
        <v>0</v>
      </c>
      <c r="CN530">
        <v>0</v>
      </c>
      <c r="CO530">
        <v>0</v>
      </c>
      <c r="CP530">
        <v>0</v>
      </c>
      <c r="CQ530">
        <v>0</v>
      </c>
      <c r="CR530">
        <v>0</v>
      </c>
      <c r="CS530">
        <v>30442104233.9631</v>
      </c>
      <c r="CT530">
        <v>0</v>
      </c>
      <c r="CU530">
        <v>0</v>
      </c>
      <c r="CV530">
        <v>0</v>
      </c>
      <c r="CW530">
        <v>0</v>
      </c>
      <c r="CX530">
        <v>0</v>
      </c>
      <c r="CY530">
        <v>0</v>
      </c>
      <c r="CZ530">
        <v>0</v>
      </c>
      <c r="DA530">
        <v>0</v>
      </c>
      <c r="DB530">
        <v>0</v>
      </c>
      <c r="DC530">
        <v>0</v>
      </c>
      <c r="DD530">
        <v>0</v>
      </c>
      <c r="DE530">
        <v>0</v>
      </c>
      <c r="DF530">
        <v>0</v>
      </c>
      <c r="DG530">
        <v>0</v>
      </c>
      <c r="DH530">
        <v>0</v>
      </c>
      <c r="DI530">
        <v>0</v>
      </c>
      <c r="DJ530">
        <v>0</v>
      </c>
      <c r="DK530">
        <v>0</v>
      </c>
      <c r="DL530">
        <v>0</v>
      </c>
      <c r="DM530">
        <v>0</v>
      </c>
      <c r="DN530">
        <v>0</v>
      </c>
      <c r="DO530">
        <v>0</v>
      </c>
    </row>
    <row r="531" spans="1:119">
      <c r="A531" t="s">
        <v>505</v>
      </c>
      <c r="B531">
        <v>0</v>
      </c>
      <c r="C531">
        <v>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v>0</v>
      </c>
      <c r="CZ531">
        <v>0</v>
      </c>
      <c r="DA531">
        <v>0</v>
      </c>
      <c r="DB531">
        <v>0</v>
      </c>
      <c r="DC531">
        <v>0</v>
      </c>
      <c r="DD531">
        <v>0</v>
      </c>
      <c r="DE531">
        <v>0</v>
      </c>
      <c r="DF531">
        <v>0</v>
      </c>
      <c r="DG531">
        <v>0</v>
      </c>
      <c r="DH531">
        <v>0</v>
      </c>
      <c r="DI531">
        <v>0</v>
      </c>
      <c r="DJ531">
        <v>0</v>
      </c>
      <c r="DK531">
        <v>0</v>
      </c>
      <c r="DL531">
        <v>0</v>
      </c>
      <c r="DM531">
        <v>0</v>
      </c>
      <c r="DN531">
        <v>0</v>
      </c>
      <c r="DO531">
        <v>0</v>
      </c>
    </row>
    <row r="532" spans="1:119">
      <c r="A532" t="s">
        <v>506</v>
      </c>
      <c r="B532">
        <v>0</v>
      </c>
      <c r="C532">
        <v>0</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v>0</v>
      </c>
      <c r="CJ532">
        <v>0</v>
      </c>
      <c r="CK532">
        <v>0</v>
      </c>
      <c r="CL532">
        <v>0</v>
      </c>
      <c r="CM532">
        <v>0</v>
      </c>
      <c r="CN532">
        <v>0</v>
      </c>
      <c r="CO532">
        <v>0</v>
      </c>
      <c r="CP532">
        <v>0</v>
      </c>
      <c r="CQ532">
        <v>0</v>
      </c>
      <c r="CR532">
        <v>0</v>
      </c>
      <c r="CS532">
        <v>0</v>
      </c>
      <c r="CT532">
        <v>0</v>
      </c>
      <c r="CU532">
        <v>0</v>
      </c>
      <c r="CV532">
        <v>0</v>
      </c>
      <c r="CW532">
        <v>0</v>
      </c>
      <c r="CX532">
        <v>0</v>
      </c>
      <c r="CY532">
        <v>0</v>
      </c>
      <c r="CZ532">
        <v>0</v>
      </c>
      <c r="DA532">
        <v>0</v>
      </c>
      <c r="DB532">
        <v>0</v>
      </c>
      <c r="DC532">
        <v>0</v>
      </c>
      <c r="DD532">
        <v>0</v>
      </c>
      <c r="DE532">
        <v>0</v>
      </c>
      <c r="DF532">
        <v>0</v>
      </c>
      <c r="DG532">
        <v>0</v>
      </c>
      <c r="DH532">
        <v>0</v>
      </c>
      <c r="DI532">
        <v>0</v>
      </c>
      <c r="DJ532">
        <v>0</v>
      </c>
      <c r="DK532">
        <v>0</v>
      </c>
      <c r="DL532">
        <v>0</v>
      </c>
      <c r="DM532">
        <v>0</v>
      </c>
      <c r="DN532">
        <v>0</v>
      </c>
      <c r="DO532">
        <v>0</v>
      </c>
    </row>
    <row r="533" spans="1:119">
      <c r="A533" t="s">
        <v>507</v>
      </c>
      <c r="B533">
        <v>0</v>
      </c>
      <c r="C533">
        <v>0</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51371050894.812698</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N533">
        <v>0</v>
      </c>
      <c r="CO533">
        <v>0</v>
      </c>
      <c r="CP533">
        <v>0</v>
      </c>
      <c r="CQ533">
        <v>0</v>
      </c>
      <c r="CR533">
        <v>0</v>
      </c>
      <c r="CS533">
        <v>51371050894.812698</v>
      </c>
      <c r="CT533">
        <v>0</v>
      </c>
      <c r="CU533">
        <v>0</v>
      </c>
      <c r="CV533">
        <v>0</v>
      </c>
      <c r="CW533">
        <v>0</v>
      </c>
      <c r="CX533">
        <v>0</v>
      </c>
      <c r="CY533">
        <v>0</v>
      </c>
      <c r="CZ533">
        <v>0</v>
      </c>
      <c r="DA533">
        <v>0</v>
      </c>
      <c r="DB533">
        <v>0</v>
      </c>
      <c r="DC533">
        <v>0</v>
      </c>
      <c r="DD533">
        <v>0</v>
      </c>
      <c r="DE533">
        <v>0</v>
      </c>
      <c r="DF533">
        <v>0</v>
      </c>
      <c r="DG533">
        <v>0</v>
      </c>
      <c r="DH533">
        <v>0</v>
      </c>
      <c r="DI533">
        <v>0</v>
      </c>
      <c r="DJ533">
        <v>0</v>
      </c>
      <c r="DK533">
        <v>0</v>
      </c>
      <c r="DL533">
        <v>0</v>
      </c>
      <c r="DM533">
        <v>0</v>
      </c>
      <c r="DN533">
        <v>0</v>
      </c>
      <c r="DO533">
        <v>0</v>
      </c>
    </row>
    <row r="534" spans="1:119">
      <c r="A534" t="s">
        <v>508</v>
      </c>
      <c r="B534">
        <v>0</v>
      </c>
      <c r="C534">
        <v>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51371050894.812698</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51371050894.812698</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c r="CN534">
        <v>0</v>
      </c>
      <c r="CO534">
        <v>0</v>
      </c>
      <c r="CP534">
        <v>0</v>
      </c>
      <c r="CQ534">
        <v>0</v>
      </c>
      <c r="CR534">
        <v>0</v>
      </c>
      <c r="CS534">
        <v>0</v>
      </c>
      <c r="CT534">
        <v>0</v>
      </c>
      <c r="CU534">
        <v>0</v>
      </c>
      <c r="CV534">
        <v>0</v>
      </c>
      <c r="CW534">
        <v>0</v>
      </c>
      <c r="CX534">
        <v>0</v>
      </c>
      <c r="CY534">
        <v>0</v>
      </c>
      <c r="CZ534">
        <v>0</v>
      </c>
      <c r="DA534">
        <v>0</v>
      </c>
      <c r="DB534">
        <v>0</v>
      </c>
      <c r="DC534">
        <v>0</v>
      </c>
      <c r="DD534">
        <v>0</v>
      </c>
      <c r="DE534">
        <v>0</v>
      </c>
      <c r="DF534">
        <v>0</v>
      </c>
      <c r="DG534">
        <v>0</v>
      </c>
      <c r="DH534">
        <v>0</v>
      </c>
      <c r="DI534">
        <v>0</v>
      </c>
      <c r="DJ534">
        <v>0</v>
      </c>
      <c r="DK534">
        <v>0</v>
      </c>
      <c r="DL534">
        <v>0</v>
      </c>
      <c r="DM534">
        <v>0</v>
      </c>
      <c r="DN534">
        <v>0</v>
      </c>
      <c r="DO534">
        <v>0</v>
      </c>
    </row>
    <row r="535" spans="1:119">
      <c r="A535" t="s">
        <v>509</v>
      </c>
      <c r="B535">
        <v>0</v>
      </c>
      <c r="C535">
        <v>0</v>
      </c>
      <c r="D535">
        <v>0</v>
      </c>
      <c r="E535">
        <v>0</v>
      </c>
      <c r="F535">
        <v>0</v>
      </c>
      <c r="G535">
        <v>0</v>
      </c>
      <c r="H535">
        <v>138892100567.45599</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138892100567.45599</v>
      </c>
      <c r="BN535">
        <v>0</v>
      </c>
      <c r="BO535">
        <v>0</v>
      </c>
      <c r="BP535">
        <v>0</v>
      </c>
      <c r="BQ535">
        <v>0</v>
      </c>
      <c r="BR535">
        <v>0</v>
      </c>
      <c r="BS535">
        <v>0</v>
      </c>
      <c r="BT535">
        <v>0</v>
      </c>
      <c r="BU535">
        <v>0</v>
      </c>
      <c r="BV535">
        <v>0</v>
      </c>
      <c r="BW535">
        <v>0</v>
      </c>
      <c r="BX535">
        <v>0</v>
      </c>
      <c r="BY535">
        <v>0</v>
      </c>
      <c r="BZ535">
        <v>0</v>
      </c>
      <c r="CA535">
        <v>0</v>
      </c>
      <c r="CB535">
        <v>0</v>
      </c>
      <c r="CC535">
        <v>0</v>
      </c>
      <c r="CD535">
        <v>0</v>
      </c>
      <c r="CE535">
        <v>0</v>
      </c>
      <c r="CF535">
        <v>0</v>
      </c>
      <c r="CG535">
        <v>0</v>
      </c>
      <c r="CH535">
        <v>0</v>
      </c>
      <c r="CI535">
        <v>0</v>
      </c>
      <c r="CJ535">
        <v>0</v>
      </c>
      <c r="CK535">
        <v>0</v>
      </c>
      <c r="CL535">
        <v>0</v>
      </c>
      <c r="CM535">
        <v>0</v>
      </c>
      <c r="CN535">
        <v>0</v>
      </c>
      <c r="CO535">
        <v>0</v>
      </c>
      <c r="CP535">
        <v>0</v>
      </c>
      <c r="CQ535">
        <v>0</v>
      </c>
      <c r="CR535">
        <v>0</v>
      </c>
      <c r="CS535">
        <v>0</v>
      </c>
      <c r="CT535">
        <v>0</v>
      </c>
      <c r="CU535">
        <v>0</v>
      </c>
      <c r="CV535">
        <v>0</v>
      </c>
      <c r="CW535">
        <v>0</v>
      </c>
      <c r="CX535">
        <v>0</v>
      </c>
      <c r="CY535">
        <v>0</v>
      </c>
      <c r="CZ535">
        <v>0</v>
      </c>
      <c r="DA535">
        <v>0</v>
      </c>
      <c r="DB535">
        <v>0</v>
      </c>
      <c r="DC535">
        <v>0</v>
      </c>
      <c r="DD535">
        <v>0</v>
      </c>
      <c r="DE535">
        <v>0</v>
      </c>
      <c r="DF535">
        <v>0</v>
      </c>
      <c r="DG535">
        <v>0</v>
      </c>
      <c r="DH535">
        <v>0</v>
      </c>
      <c r="DI535">
        <v>0</v>
      </c>
      <c r="DJ535">
        <v>0</v>
      </c>
      <c r="DK535">
        <v>0</v>
      </c>
      <c r="DL535">
        <v>0</v>
      </c>
      <c r="DM535">
        <v>0</v>
      </c>
      <c r="DN535">
        <v>0</v>
      </c>
      <c r="DO535">
        <v>0</v>
      </c>
    </row>
    <row r="536" spans="1:119">
      <c r="A536" t="s">
        <v>510</v>
      </c>
      <c r="B536">
        <v>0</v>
      </c>
      <c r="C536">
        <v>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v>0</v>
      </c>
      <c r="CJ536">
        <v>0</v>
      </c>
      <c r="CK536">
        <v>0</v>
      </c>
      <c r="CL536">
        <v>0</v>
      </c>
      <c r="CM536">
        <v>0</v>
      </c>
      <c r="CN536">
        <v>0</v>
      </c>
      <c r="CO536">
        <v>0</v>
      </c>
      <c r="CP536">
        <v>0</v>
      </c>
      <c r="CQ536">
        <v>0</v>
      </c>
      <c r="CR536">
        <v>0</v>
      </c>
      <c r="CS536">
        <v>0</v>
      </c>
      <c r="CT536">
        <v>0</v>
      </c>
      <c r="CU536">
        <v>0</v>
      </c>
      <c r="CV536">
        <v>0</v>
      </c>
      <c r="CW536">
        <v>0</v>
      </c>
      <c r="CX536">
        <v>0</v>
      </c>
      <c r="CY536">
        <v>0</v>
      </c>
      <c r="CZ536">
        <v>0</v>
      </c>
      <c r="DA536">
        <v>0</v>
      </c>
      <c r="DB536">
        <v>0</v>
      </c>
      <c r="DC536">
        <v>0</v>
      </c>
      <c r="DD536">
        <v>0</v>
      </c>
      <c r="DE536">
        <v>0</v>
      </c>
      <c r="DF536">
        <v>0</v>
      </c>
      <c r="DG536">
        <v>0</v>
      </c>
      <c r="DH536">
        <v>0</v>
      </c>
      <c r="DI536">
        <v>0</v>
      </c>
      <c r="DJ536">
        <v>0</v>
      </c>
      <c r="DK536">
        <v>0</v>
      </c>
      <c r="DL536">
        <v>0</v>
      </c>
      <c r="DM536">
        <v>0</v>
      </c>
      <c r="DN536">
        <v>0</v>
      </c>
      <c r="DO536">
        <v>0</v>
      </c>
    </row>
    <row r="537" spans="1:119">
      <c r="A537" t="s">
        <v>511</v>
      </c>
      <c r="B537">
        <v>100149177100</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17025360107</v>
      </c>
      <c r="BN537">
        <v>83123816993.000107</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c r="CN537">
        <v>0</v>
      </c>
      <c r="CO537">
        <v>0</v>
      </c>
      <c r="CP537">
        <v>0</v>
      </c>
      <c r="CQ537">
        <v>0</v>
      </c>
      <c r="CR537">
        <v>0</v>
      </c>
      <c r="CS537">
        <v>0</v>
      </c>
      <c r="CT537">
        <v>0</v>
      </c>
      <c r="CU537">
        <v>0</v>
      </c>
      <c r="CV537">
        <v>0</v>
      </c>
      <c r="CW537">
        <v>0</v>
      </c>
      <c r="CX537">
        <v>0</v>
      </c>
      <c r="CY537">
        <v>0</v>
      </c>
      <c r="CZ537">
        <v>0</v>
      </c>
      <c r="DA537">
        <v>0</v>
      </c>
      <c r="DB537">
        <v>0</v>
      </c>
      <c r="DC537">
        <v>0</v>
      </c>
      <c r="DD537">
        <v>0</v>
      </c>
      <c r="DE537">
        <v>0</v>
      </c>
      <c r="DF537">
        <v>0</v>
      </c>
      <c r="DG537">
        <v>0</v>
      </c>
      <c r="DH537">
        <v>0</v>
      </c>
      <c r="DI537">
        <v>0</v>
      </c>
      <c r="DJ537">
        <v>0</v>
      </c>
      <c r="DK537">
        <v>0</v>
      </c>
      <c r="DL537">
        <v>0</v>
      </c>
      <c r="DM537">
        <v>0</v>
      </c>
      <c r="DN537">
        <v>0</v>
      </c>
      <c r="DO537">
        <v>0</v>
      </c>
    </row>
    <row r="538" spans="1:119">
      <c r="A538" t="s">
        <v>512</v>
      </c>
      <c r="B538">
        <v>0</v>
      </c>
      <c r="C538">
        <v>0</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c r="CN538">
        <v>0</v>
      </c>
      <c r="CO538">
        <v>0</v>
      </c>
      <c r="CP538">
        <v>0</v>
      </c>
      <c r="CQ538">
        <v>0</v>
      </c>
      <c r="CR538">
        <v>0</v>
      </c>
      <c r="CS538">
        <v>0</v>
      </c>
      <c r="CT538">
        <v>0</v>
      </c>
      <c r="CU538">
        <v>0</v>
      </c>
      <c r="CV538">
        <v>0</v>
      </c>
      <c r="CW538">
        <v>0</v>
      </c>
      <c r="CX538">
        <v>0</v>
      </c>
      <c r="CY538">
        <v>0</v>
      </c>
      <c r="CZ538">
        <v>0</v>
      </c>
      <c r="DA538">
        <v>0</v>
      </c>
      <c r="DB538">
        <v>0</v>
      </c>
      <c r="DC538">
        <v>0</v>
      </c>
      <c r="DD538">
        <v>0</v>
      </c>
      <c r="DE538">
        <v>0</v>
      </c>
      <c r="DF538">
        <v>0</v>
      </c>
      <c r="DG538">
        <v>0</v>
      </c>
      <c r="DH538">
        <v>0</v>
      </c>
      <c r="DI538">
        <v>0</v>
      </c>
      <c r="DJ538">
        <v>0</v>
      </c>
      <c r="DK538">
        <v>0</v>
      </c>
      <c r="DL538">
        <v>0</v>
      </c>
      <c r="DM538">
        <v>0</v>
      </c>
      <c r="DN538">
        <v>0</v>
      </c>
      <c r="DO538">
        <v>0</v>
      </c>
    </row>
    <row r="539" spans="1:119">
      <c r="A539" t="s">
        <v>513</v>
      </c>
      <c r="B539">
        <v>0</v>
      </c>
      <c r="C539">
        <v>0</v>
      </c>
      <c r="D539">
        <v>0</v>
      </c>
      <c r="E539">
        <v>0</v>
      </c>
      <c r="F539">
        <v>0</v>
      </c>
      <c r="G539">
        <v>0</v>
      </c>
      <c r="H539">
        <v>0</v>
      </c>
      <c r="I539">
        <v>0</v>
      </c>
      <c r="J539">
        <v>0</v>
      </c>
      <c r="K539">
        <v>0</v>
      </c>
      <c r="L539">
        <v>0</v>
      </c>
      <c r="M539">
        <v>0</v>
      </c>
      <c r="N539">
        <v>0</v>
      </c>
      <c r="O539">
        <v>0</v>
      </c>
      <c r="P539">
        <v>0</v>
      </c>
      <c r="Q539">
        <v>0</v>
      </c>
      <c r="R539">
        <v>40001692030.000099</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4000169203.00001</v>
      </c>
      <c r="BN539">
        <v>36001522827.000099</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v>0</v>
      </c>
      <c r="CI539">
        <v>0</v>
      </c>
      <c r="CJ539">
        <v>0</v>
      </c>
      <c r="CK539">
        <v>0</v>
      </c>
      <c r="CL539">
        <v>0</v>
      </c>
      <c r="CM539">
        <v>0</v>
      </c>
      <c r="CN539">
        <v>0</v>
      </c>
      <c r="CO539">
        <v>0</v>
      </c>
      <c r="CP539">
        <v>0</v>
      </c>
      <c r="CQ539">
        <v>0</v>
      </c>
      <c r="CR539">
        <v>0</v>
      </c>
      <c r="CS539">
        <v>0</v>
      </c>
      <c r="CT539">
        <v>0</v>
      </c>
      <c r="CU539">
        <v>0</v>
      </c>
      <c r="CV539">
        <v>0</v>
      </c>
      <c r="CW539">
        <v>0</v>
      </c>
      <c r="CX539">
        <v>0</v>
      </c>
      <c r="CY539">
        <v>0</v>
      </c>
      <c r="CZ539">
        <v>0</v>
      </c>
      <c r="DA539">
        <v>0</v>
      </c>
      <c r="DB539">
        <v>0</v>
      </c>
      <c r="DC539">
        <v>0</v>
      </c>
      <c r="DD539">
        <v>0</v>
      </c>
      <c r="DE539">
        <v>0</v>
      </c>
      <c r="DF539">
        <v>0</v>
      </c>
      <c r="DG539">
        <v>0</v>
      </c>
      <c r="DH539">
        <v>0</v>
      </c>
      <c r="DI539">
        <v>0</v>
      </c>
      <c r="DJ539">
        <v>0</v>
      </c>
      <c r="DK539">
        <v>0</v>
      </c>
      <c r="DL539">
        <v>0</v>
      </c>
      <c r="DM539">
        <v>0</v>
      </c>
      <c r="DN539">
        <v>0</v>
      </c>
      <c r="DO539">
        <v>0</v>
      </c>
    </row>
    <row r="540" spans="1:119">
      <c r="A540" t="s">
        <v>514</v>
      </c>
      <c r="B540">
        <v>0</v>
      </c>
      <c r="C540">
        <v>0</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c r="CN540">
        <v>0</v>
      </c>
      <c r="CO540">
        <v>0</v>
      </c>
      <c r="CP540">
        <v>0</v>
      </c>
      <c r="CQ540">
        <v>0</v>
      </c>
      <c r="CR540">
        <v>0</v>
      </c>
      <c r="CS540">
        <v>0</v>
      </c>
      <c r="CT540">
        <v>0</v>
      </c>
      <c r="CU540">
        <v>0</v>
      </c>
      <c r="CV540">
        <v>0</v>
      </c>
      <c r="CW540">
        <v>0</v>
      </c>
      <c r="CX540">
        <v>0</v>
      </c>
      <c r="CY540">
        <v>0</v>
      </c>
      <c r="CZ540">
        <v>0</v>
      </c>
      <c r="DA540">
        <v>0</v>
      </c>
      <c r="DB540">
        <v>0</v>
      </c>
      <c r="DC540">
        <v>0</v>
      </c>
      <c r="DD540">
        <v>0</v>
      </c>
      <c r="DE540">
        <v>0</v>
      </c>
      <c r="DF540">
        <v>0</v>
      </c>
      <c r="DG540">
        <v>0</v>
      </c>
      <c r="DH540">
        <v>0</v>
      </c>
      <c r="DI540">
        <v>0</v>
      </c>
      <c r="DJ540">
        <v>0</v>
      </c>
      <c r="DK540">
        <v>0</v>
      </c>
      <c r="DL540">
        <v>0</v>
      </c>
      <c r="DM540">
        <v>0</v>
      </c>
      <c r="DN540">
        <v>0</v>
      </c>
      <c r="DO540">
        <v>0</v>
      </c>
    </row>
    <row r="541" spans="1:119">
      <c r="A541" t="s">
        <v>1632</v>
      </c>
      <c r="B541">
        <v>0</v>
      </c>
      <c r="C541">
        <v>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0</v>
      </c>
      <c r="BX541">
        <v>0</v>
      </c>
      <c r="BY541">
        <v>0</v>
      </c>
      <c r="BZ541">
        <v>0</v>
      </c>
      <c r="CA541">
        <v>0</v>
      </c>
      <c r="CB541">
        <v>0</v>
      </c>
      <c r="CC541">
        <v>0</v>
      </c>
      <c r="CD541">
        <v>0</v>
      </c>
      <c r="CE541">
        <v>0</v>
      </c>
      <c r="CF541">
        <v>0</v>
      </c>
      <c r="CG541">
        <v>0</v>
      </c>
      <c r="CH541">
        <v>0</v>
      </c>
      <c r="CI541">
        <v>0</v>
      </c>
      <c r="CJ541">
        <v>0</v>
      </c>
      <c r="CK541">
        <v>0</v>
      </c>
      <c r="CL541">
        <v>0</v>
      </c>
      <c r="CM541">
        <v>0</v>
      </c>
      <c r="CN541">
        <v>0</v>
      </c>
      <c r="CO541">
        <v>0</v>
      </c>
      <c r="CP541">
        <v>0</v>
      </c>
      <c r="CQ541">
        <v>0</v>
      </c>
      <c r="CR541">
        <v>0</v>
      </c>
      <c r="CS541">
        <v>0</v>
      </c>
      <c r="CT541">
        <v>0</v>
      </c>
      <c r="CU541">
        <v>0</v>
      </c>
      <c r="CV541">
        <v>0</v>
      </c>
      <c r="CW541">
        <v>0</v>
      </c>
      <c r="CX541">
        <v>0</v>
      </c>
      <c r="CY541">
        <v>0</v>
      </c>
      <c r="CZ541">
        <v>0</v>
      </c>
      <c r="DA541">
        <v>0</v>
      </c>
      <c r="DB541">
        <v>0</v>
      </c>
      <c r="DC541">
        <v>0</v>
      </c>
      <c r="DD541">
        <v>0</v>
      </c>
      <c r="DE541">
        <v>0</v>
      </c>
      <c r="DF541">
        <v>0</v>
      </c>
      <c r="DG541">
        <v>0</v>
      </c>
      <c r="DH541">
        <v>0</v>
      </c>
      <c r="DI541">
        <v>0</v>
      </c>
      <c r="DJ541">
        <v>0</v>
      </c>
      <c r="DK541">
        <v>0</v>
      </c>
      <c r="DL541">
        <v>0</v>
      </c>
      <c r="DM541">
        <v>0</v>
      </c>
      <c r="DN541">
        <v>0</v>
      </c>
      <c r="DO541">
        <v>0</v>
      </c>
    </row>
    <row r="542" spans="1:119">
      <c r="A542" t="s">
        <v>515</v>
      </c>
      <c r="B542">
        <v>0</v>
      </c>
      <c r="C542">
        <v>0</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N542">
        <v>0</v>
      </c>
      <c r="CO542">
        <v>0</v>
      </c>
      <c r="CP542">
        <v>0</v>
      </c>
      <c r="CQ542">
        <v>0</v>
      </c>
      <c r="CR542">
        <v>0</v>
      </c>
      <c r="CS542">
        <v>0</v>
      </c>
      <c r="CT542">
        <v>0</v>
      </c>
      <c r="CU542">
        <v>0</v>
      </c>
      <c r="CV542">
        <v>0</v>
      </c>
      <c r="CW542">
        <v>0</v>
      </c>
      <c r="CX542">
        <v>0</v>
      </c>
      <c r="CY542">
        <v>0</v>
      </c>
      <c r="CZ542">
        <v>0</v>
      </c>
      <c r="DA542">
        <v>0</v>
      </c>
      <c r="DB542">
        <v>0</v>
      </c>
      <c r="DC542">
        <v>0</v>
      </c>
      <c r="DD542">
        <v>0</v>
      </c>
      <c r="DE542">
        <v>0</v>
      </c>
      <c r="DF542">
        <v>0</v>
      </c>
      <c r="DG542">
        <v>0</v>
      </c>
      <c r="DH542">
        <v>0</v>
      </c>
      <c r="DI542">
        <v>0</v>
      </c>
      <c r="DJ542">
        <v>0</v>
      </c>
      <c r="DK542">
        <v>0</v>
      </c>
      <c r="DL542">
        <v>0</v>
      </c>
      <c r="DM542">
        <v>0</v>
      </c>
      <c r="DN542">
        <v>0</v>
      </c>
      <c r="DO542">
        <v>0</v>
      </c>
    </row>
    <row r="543" spans="1:119">
      <c r="A543" t="s">
        <v>516</v>
      </c>
      <c r="B543">
        <v>0</v>
      </c>
      <c r="C543">
        <v>0</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N543">
        <v>0</v>
      </c>
      <c r="CO543">
        <v>0</v>
      </c>
      <c r="CP543">
        <v>0</v>
      </c>
      <c r="CQ543">
        <v>0</v>
      </c>
      <c r="CR543">
        <v>0</v>
      </c>
      <c r="CS543">
        <v>0</v>
      </c>
      <c r="CT543">
        <v>0</v>
      </c>
      <c r="CU543">
        <v>0</v>
      </c>
      <c r="CV543">
        <v>0</v>
      </c>
      <c r="CW543">
        <v>0</v>
      </c>
      <c r="CX543">
        <v>0</v>
      </c>
      <c r="CY543">
        <v>0</v>
      </c>
      <c r="CZ543">
        <v>0</v>
      </c>
      <c r="DA543">
        <v>0</v>
      </c>
      <c r="DB543">
        <v>0</v>
      </c>
      <c r="DC543">
        <v>0</v>
      </c>
      <c r="DD543">
        <v>0</v>
      </c>
      <c r="DE543">
        <v>0</v>
      </c>
      <c r="DF543">
        <v>0</v>
      </c>
      <c r="DG543">
        <v>0</v>
      </c>
      <c r="DH543">
        <v>0</v>
      </c>
      <c r="DI543">
        <v>0</v>
      </c>
      <c r="DJ543">
        <v>0</v>
      </c>
      <c r="DK543">
        <v>0</v>
      </c>
      <c r="DL543">
        <v>0</v>
      </c>
      <c r="DM543">
        <v>0</v>
      </c>
      <c r="DN543">
        <v>0</v>
      </c>
      <c r="DO543">
        <v>0</v>
      </c>
    </row>
    <row r="544" spans="1:119">
      <c r="A544" t="s">
        <v>517</v>
      </c>
      <c r="B544">
        <v>0</v>
      </c>
      <c r="C544">
        <v>0</v>
      </c>
      <c r="D544">
        <v>0</v>
      </c>
      <c r="E544">
        <v>0</v>
      </c>
      <c r="F544">
        <v>0</v>
      </c>
      <c r="G544">
        <v>0</v>
      </c>
      <c r="H544">
        <v>23298744616.200001</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23298744616.200001</v>
      </c>
      <c r="CT544">
        <v>0</v>
      </c>
      <c r="CU544">
        <v>0</v>
      </c>
      <c r="CV544">
        <v>0</v>
      </c>
      <c r="CW544">
        <v>0</v>
      </c>
      <c r="CX544">
        <v>0</v>
      </c>
      <c r="CY544">
        <v>0</v>
      </c>
      <c r="CZ544">
        <v>0</v>
      </c>
      <c r="DA544">
        <v>0</v>
      </c>
      <c r="DB544">
        <v>0</v>
      </c>
      <c r="DC544">
        <v>0</v>
      </c>
      <c r="DD544">
        <v>0</v>
      </c>
      <c r="DE544">
        <v>0</v>
      </c>
      <c r="DF544">
        <v>0</v>
      </c>
      <c r="DG544">
        <v>0</v>
      </c>
      <c r="DH544">
        <v>0</v>
      </c>
      <c r="DI544">
        <v>0</v>
      </c>
      <c r="DJ544">
        <v>0</v>
      </c>
      <c r="DK544">
        <v>0</v>
      </c>
      <c r="DL544">
        <v>0</v>
      </c>
      <c r="DM544">
        <v>0</v>
      </c>
      <c r="DN544">
        <v>0</v>
      </c>
      <c r="DO544">
        <v>0</v>
      </c>
    </row>
    <row r="545" spans="1:119">
      <c r="A545" t="s">
        <v>518</v>
      </c>
      <c r="B545">
        <v>0</v>
      </c>
      <c r="C545">
        <v>0</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c r="CN545">
        <v>0</v>
      </c>
      <c r="CO545">
        <v>0</v>
      </c>
      <c r="CP545">
        <v>0</v>
      </c>
      <c r="CQ545">
        <v>0</v>
      </c>
      <c r="CR545">
        <v>0</v>
      </c>
      <c r="CS545">
        <v>0</v>
      </c>
      <c r="CT545">
        <v>0</v>
      </c>
      <c r="CU545">
        <v>0</v>
      </c>
      <c r="CV545">
        <v>0</v>
      </c>
      <c r="CW545">
        <v>0</v>
      </c>
      <c r="CX545">
        <v>0</v>
      </c>
      <c r="CY545">
        <v>0</v>
      </c>
      <c r="CZ545">
        <v>0</v>
      </c>
      <c r="DA545">
        <v>0</v>
      </c>
      <c r="DB545">
        <v>0</v>
      </c>
      <c r="DC545">
        <v>0</v>
      </c>
      <c r="DD545">
        <v>0</v>
      </c>
      <c r="DE545">
        <v>0</v>
      </c>
      <c r="DF545">
        <v>0</v>
      </c>
      <c r="DG545">
        <v>0</v>
      </c>
      <c r="DH545">
        <v>0</v>
      </c>
      <c r="DI545">
        <v>0</v>
      </c>
      <c r="DJ545">
        <v>0</v>
      </c>
      <c r="DK545">
        <v>0</v>
      </c>
      <c r="DL545">
        <v>0</v>
      </c>
      <c r="DM545">
        <v>0</v>
      </c>
      <c r="DN545">
        <v>0</v>
      </c>
      <c r="DO545">
        <v>0</v>
      </c>
    </row>
    <row r="546" spans="1:119">
      <c r="A546" t="s">
        <v>519</v>
      </c>
      <c r="B546">
        <v>0</v>
      </c>
      <c r="C546">
        <v>0</v>
      </c>
      <c r="D546">
        <v>0</v>
      </c>
      <c r="E546">
        <v>0</v>
      </c>
      <c r="F546">
        <v>0</v>
      </c>
      <c r="G546">
        <v>0</v>
      </c>
      <c r="H546">
        <v>36001522827.000099</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36001522827.000099</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c r="CN546">
        <v>0</v>
      </c>
      <c r="CO546">
        <v>0</v>
      </c>
      <c r="CP546">
        <v>0</v>
      </c>
      <c r="CQ546">
        <v>0</v>
      </c>
      <c r="CR546">
        <v>0</v>
      </c>
      <c r="CS546">
        <v>0</v>
      </c>
      <c r="CT546">
        <v>0</v>
      </c>
      <c r="CU546">
        <v>0</v>
      </c>
      <c r="CV546">
        <v>0</v>
      </c>
      <c r="CW546">
        <v>0</v>
      </c>
      <c r="CX546">
        <v>0</v>
      </c>
      <c r="CY546">
        <v>0</v>
      </c>
      <c r="CZ546">
        <v>0</v>
      </c>
      <c r="DA546">
        <v>0</v>
      </c>
      <c r="DB546">
        <v>0</v>
      </c>
      <c r="DC546">
        <v>0</v>
      </c>
      <c r="DD546">
        <v>0</v>
      </c>
      <c r="DE546">
        <v>0</v>
      </c>
      <c r="DF546">
        <v>0</v>
      </c>
      <c r="DG546">
        <v>0</v>
      </c>
      <c r="DH546">
        <v>0</v>
      </c>
      <c r="DI546">
        <v>0</v>
      </c>
      <c r="DJ546">
        <v>0</v>
      </c>
      <c r="DK546">
        <v>0</v>
      </c>
      <c r="DL546">
        <v>0</v>
      </c>
      <c r="DM546">
        <v>0</v>
      </c>
      <c r="DN546">
        <v>0</v>
      </c>
      <c r="DO546">
        <v>0</v>
      </c>
    </row>
    <row r="547" spans="1:119">
      <c r="A547" t="s">
        <v>520</v>
      </c>
      <c r="B547">
        <v>0</v>
      </c>
      <c r="C547">
        <v>0</v>
      </c>
      <c r="D547">
        <v>0</v>
      </c>
      <c r="E547">
        <v>0</v>
      </c>
      <c r="F547">
        <v>0</v>
      </c>
      <c r="G547">
        <v>0</v>
      </c>
      <c r="H547">
        <v>37536866326.099998</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v>0</v>
      </c>
      <c r="CJ547">
        <v>0</v>
      </c>
      <c r="CK547">
        <v>0</v>
      </c>
      <c r="CL547">
        <v>0</v>
      </c>
      <c r="CM547">
        <v>0</v>
      </c>
      <c r="CN547">
        <v>0</v>
      </c>
      <c r="CO547">
        <v>0</v>
      </c>
      <c r="CP547">
        <v>0</v>
      </c>
      <c r="CQ547">
        <v>0</v>
      </c>
      <c r="CR547">
        <v>0</v>
      </c>
      <c r="CS547">
        <v>37536866326.099998</v>
      </c>
      <c r="CT547">
        <v>0</v>
      </c>
      <c r="CU547">
        <v>0</v>
      </c>
      <c r="CV547">
        <v>0</v>
      </c>
      <c r="CW547">
        <v>0</v>
      </c>
      <c r="CX547">
        <v>0</v>
      </c>
      <c r="CY547">
        <v>0</v>
      </c>
      <c r="CZ547">
        <v>0</v>
      </c>
      <c r="DA547">
        <v>0</v>
      </c>
      <c r="DB547">
        <v>0</v>
      </c>
      <c r="DC547">
        <v>0</v>
      </c>
      <c r="DD547">
        <v>0</v>
      </c>
      <c r="DE547">
        <v>0</v>
      </c>
      <c r="DF547">
        <v>0</v>
      </c>
      <c r="DG547">
        <v>0</v>
      </c>
      <c r="DH547">
        <v>0</v>
      </c>
      <c r="DI547">
        <v>0</v>
      </c>
      <c r="DJ547">
        <v>0</v>
      </c>
      <c r="DK547">
        <v>0</v>
      </c>
      <c r="DL547">
        <v>0</v>
      </c>
      <c r="DM547">
        <v>0</v>
      </c>
      <c r="DN547">
        <v>0</v>
      </c>
      <c r="DO547">
        <v>0</v>
      </c>
    </row>
    <row r="548" spans="1:119">
      <c r="A548" t="s">
        <v>521</v>
      </c>
      <c r="B548">
        <v>0</v>
      </c>
      <c r="C548">
        <v>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v>0</v>
      </c>
      <c r="CI548">
        <v>0</v>
      </c>
      <c r="CJ548">
        <v>0</v>
      </c>
      <c r="CK548">
        <v>0</v>
      </c>
      <c r="CL548">
        <v>0</v>
      </c>
      <c r="CM548">
        <v>0</v>
      </c>
      <c r="CN548">
        <v>0</v>
      </c>
      <c r="CO548">
        <v>0</v>
      </c>
      <c r="CP548">
        <v>0</v>
      </c>
      <c r="CQ548">
        <v>0</v>
      </c>
      <c r="CR548">
        <v>0</v>
      </c>
      <c r="CS548">
        <v>0</v>
      </c>
      <c r="CT548">
        <v>0</v>
      </c>
      <c r="CU548">
        <v>0</v>
      </c>
      <c r="CV548">
        <v>0</v>
      </c>
      <c r="CW548">
        <v>0</v>
      </c>
      <c r="CX548">
        <v>0</v>
      </c>
      <c r="CY548">
        <v>0</v>
      </c>
      <c r="CZ548">
        <v>0</v>
      </c>
      <c r="DA548">
        <v>0</v>
      </c>
      <c r="DB548">
        <v>0</v>
      </c>
      <c r="DC548">
        <v>0</v>
      </c>
      <c r="DD548">
        <v>0</v>
      </c>
      <c r="DE548">
        <v>0</v>
      </c>
      <c r="DF548">
        <v>0</v>
      </c>
      <c r="DG548">
        <v>0</v>
      </c>
      <c r="DH548">
        <v>0</v>
      </c>
      <c r="DI548">
        <v>0</v>
      </c>
      <c r="DJ548">
        <v>0</v>
      </c>
      <c r="DK548">
        <v>0</v>
      </c>
      <c r="DL548">
        <v>0</v>
      </c>
      <c r="DM548">
        <v>0</v>
      </c>
      <c r="DN548">
        <v>0</v>
      </c>
      <c r="DO548">
        <v>0</v>
      </c>
    </row>
    <row r="549" spans="1:119">
      <c r="A549" t="s">
        <v>522</v>
      </c>
      <c r="B549">
        <v>0</v>
      </c>
      <c r="C549">
        <v>0</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60835610942.300102</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c r="CN549">
        <v>0</v>
      </c>
      <c r="CO549">
        <v>0</v>
      </c>
      <c r="CP549">
        <v>0</v>
      </c>
      <c r="CQ549">
        <v>0</v>
      </c>
      <c r="CR549">
        <v>0</v>
      </c>
      <c r="CS549">
        <v>60835610942.300102</v>
      </c>
      <c r="CT549">
        <v>0</v>
      </c>
      <c r="CU549">
        <v>0</v>
      </c>
      <c r="CV549">
        <v>0</v>
      </c>
      <c r="CW549">
        <v>0</v>
      </c>
      <c r="CX549">
        <v>0</v>
      </c>
      <c r="CY549">
        <v>0</v>
      </c>
      <c r="CZ549">
        <v>0</v>
      </c>
      <c r="DA549">
        <v>0</v>
      </c>
      <c r="DB549">
        <v>0</v>
      </c>
      <c r="DC549">
        <v>0</v>
      </c>
      <c r="DD549">
        <v>0</v>
      </c>
      <c r="DE549">
        <v>0</v>
      </c>
      <c r="DF549">
        <v>0</v>
      </c>
      <c r="DG549">
        <v>0</v>
      </c>
      <c r="DH549">
        <v>0</v>
      </c>
      <c r="DI549">
        <v>0</v>
      </c>
      <c r="DJ549">
        <v>0</v>
      </c>
      <c r="DK549">
        <v>0</v>
      </c>
      <c r="DL549">
        <v>0</v>
      </c>
      <c r="DM549">
        <v>0</v>
      </c>
      <c r="DN549">
        <v>0</v>
      </c>
      <c r="DO549">
        <v>0</v>
      </c>
    </row>
    <row r="550" spans="1:119">
      <c r="A550" t="s">
        <v>523</v>
      </c>
      <c r="B550">
        <v>0</v>
      </c>
      <c r="C550">
        <v>0</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60835610942.300102</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60835610942.300102</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N550">
        <v>0</v>
      </c>
      <c r="CO550">
        <v>0</v>
      </c>
      <c r="CP550">
        <v>0</v>
      </c>
      <c r="CQ550">
        <v>0</v>
      </c>
      <c r="CR550">
        <v>0</v>
      </c>
      <c r="CS550">
        <v>0</v>
      </c>
      <c r="CT550">
        <v>0</v>
      </c>
      <c r="CU550">
        <v>0</v>
      </c>
      <c r="CV550">
        <v>0</v>
      </c>
      <c r="CW550">
        <v>0</v>
      </c>
      <c r="CX550">
        <v>0</v>
      </c>
      <c r="CY550">
        <v>0</v>
      </c>
      <c r="CZ550">
        <v>0</v>
      </c>
      <c r="DA550">
        <v>0</v>
      </c>
      <c r="DB550">
        <v>0</v>
      </c>
      <c r="DC550">
        <v>0</v>
      </c>
      <c r="DD550">
        <v>0</v>
      </c>
      <c r="DE550">
        <v>0</v>
      </c>
      <c r="DF550">
        <v>0</v>
      </c>
      <c r="DG550">
        <v>0</v>
      </c>
      <c r="DH550">
        <v>0</v>
      </c>
      <c r="DI550">
        <v>0</v>
      </c>
      <c r="DJ550">
        <v>0</v>
      </c>
      <c r="DK550">
        <v>0</v>
      </c>
      <c r="DL550">
        <v>0</v>
      </c>
      <c r="DM550">
        <v>0</v>
      </c>
      <c r="DN550">
        <v>0</v>
      </c>
      <c r="DO550">
        <v>0</v>
      </c>
    </row>
    <row r="551" spans="1:119">
      <c r="A551" t="s">
        <v>524</v>
      </c>
      <c r="B551">
        <v>0</v>
      </c>
      <c r="C551">
        <v>0</v>
      </c>
      <c r="D551">
        <v>0</v>
      </c>
      <c r="E551">
        <v>0</v>
      </c>
      <c r="F551">
        <v>0</v>
      </c>
      <c r="G551">
        <v>0</v>
      </c>
      <c r="H551">
        <v>68601859147.700104</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68601859147.700104</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v>0</v>
      </c>
      <c r="CJ551">
        <v>0</v>
      </c>
      <c r="CK551">
        <v>0</v>
      </c>
      <c r="CL551">
        <v>0</v>
      </c>
      <c r="CM551">
        <v>0</v>
      </c>
      <c r="CN551">
        <v>0</v>
      </c>
      <c r="CO551">
        <v>0</v>
      </c>
      <c r="CP551">
        <v>0</v>
      </c>
      <c r="CQ551">
        <v>0</v>
      </c>
      <c r="CR551">
        <v>0</v>
      </c>
      <c r="CS551">
        <v>0</v>
      </c>
      <c r="CT551">
        <v>0</v>
      </c>
      <c r="CU551">
        <v>0</v>
      </c>
      <c r="CV551">
        <v>0</v>
      </c>
      <c r="CW551">
        <v>0</v>
      </c>
      <c r="CX551">
        <v>0</v>
      </c>
      <c r="CY551">
        <v>0</v>
      </c>
      <c r="CZ551">
        <v>0</v>
      </c>
      <c r="DA551">
        <v>0</v>
      </c>
      <c r="DB551">
        <v>0</v>
      </c>
      <c r="DC551">
        <v>0</v>
      </c>
      <c r="DD551">
        <v>0</v>
      </c>
      <c r="DE551">
        <v>0</v>
      </c>
      <c r="DF551">
        <v>0</v>
      </c>
      <c r="DG551">
        <v>0</v>
      </c>
      <c r="DH551">
        <v>0</v>
      </c>
      <c r="DI551">
        <v>0</v>
      </c>
      <c r="DJ551">
        <v>0</v>
      </c>
      <c r="DK551">
        <v>0</v>
      </c>
      <c r="DL551">
        <v>0</v>
      </c>
      <c r="DM551">
        <v>0</v>
      </c>
      <c r="DN551">
        <v>0</v>
      </c>
      <c r="DO551">
        <v>0</v>
      </c>
    </row>
    <row r="552" spans="1:119">
      <c r="A552" t="s">
        <v>525</v>
      </c>
      <c r="B552">
        <v>0</v>
      </c>
      <c r="C552">
        <v>0</v>
      </c>
      <c r="D552">
        <v>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285775047311.13702</v>
      </c>
      <c r="AV552">
        <v>0</v>
      </c>
      <c r="AW552">
        <v>0</v>
      </c>
      <c r="AX552">
        <v>0</v>
      </c>
      <c r="AY552">
        <v>0</v>
      </c>
      <c r="AZ552">
        <v>0</v>
      </c>
      <c r="BA552">
        <v>0</v>
      </c>
      <c r="BB552">
        <v>0</v>
      </c>
      <c r="BC552">
        <v>0</v>
      </c>
      <c r="BD552">
        <v>0</v>
      </c>
      <c r="BE552">
        <v>0</v>
      </c>
      <c r="BF552">
        <v>0</v>
      </c>
      <c r="BG552">
        <v>0</v>
      </c>
      <c r="BH552">
        <v>0</v>
      </c>
      <c r="BI552">
        <v>0</v>
      </c>
      <c r="BJ552">
        <v>0</v>
      </c>
      <c r="BK552">
        <v>0</v>
      </c>
      <c r="BL552">
        <v>0</v>
      </c>
      <c r="BM552">
        <v>74873062395.518097</v>
      </c>
      <c r="BN552">
        <v>0</v>
      </c>
      <c r="BO552">
        <v>0</v>
      </c>
      <c r="BP552">
        <v>0</v>
      </c>
      <c r="BQ552">
        <v>0</v>
      </c>
      <c r="BR552">
        <v>0</v>
      </c>
      <c r="BS552">
        <v>0</v>
      </c>
      <c r="BT552">
        <v>123740595485.722</v>
      </c>
      <c r="BU552">
        <v>0</v>
      </c>
      <c r="BV552">
        <v>0</v>
      </c>
      <c r="BW552">
        <v>0</v>
      </c>
      <c r="BX552">
        <v>0</v>
      </c>
      <c r="BY552">
        <v>87161389429.897003</v>
      </c>
      <c r="BZ552">
        <v>0</v>
      </c>
      <c r="CA552">
        <v>0</v>
      </c>
      <c r="CB552">
        <v>0</v>
      </c>
      <c r="CC552">
        <v>0</v>
      </c>
      <c r="CD552">
        <v>0</v>
      </c>
      <c r="CE552">
        <v>0</v>
      </c>
      <c r="CF552">
        <v>0</v>
      </c>
      <c r="CG552">
        <v>0</v>
      </c>
      <c r="CH552">
        <v>0</v>
      </c>
      <c r="CI552">
        <v>0</v>
      </c>
      <c r="CJ552">
        <v>0</v>
      </c>
      <c r="CK552">
        <v>0</v>
      </c>
      <c r="CL552">
        <v>0</v>
      </c>
      <c r="CM552">
        <v>0</v>
      </c>
      <c r="CN552">
        <v>0</v>
      </c>
      <c r="CO552">
        <v>0</v>
      </c>
      <c r="CP552">
        <v>0</v>
      </c>
      <c r="CQ552">
        <v>0</v>
      </c>
      <c r="CR552">
        <v>0</v>
      </c>
      <c r="CS552">
        <v>0</v>
      </c>
      <c r="CT552">
        <v>0</v>
      </c>
      <c r="CU552">
        <v>0</v>
      </c>
      <c r="CV552">
        <v>0</v>
      </c>
      <c r="CW552">
        <v>0</v>
      </c>
      <c r="CX552">
        <v>0</v>
      </c>
      <c r="CY552">
        <v>0</v>
      </c>
      <c r="CZ552">
        <v>0</v>
      </c>
      <c r="DA552">
        <v>0</v>
      </c>
      <c r="DB552">
        <v>0</v>
      </c>
      <c r="DC552">
        <v>0</v>
      </c>
      <c r="DD552">
        <v>0</v>
      </c>
      <c r="DE552">
        <v>0</v>
      </c>
      <c r="DF552">
        <v>0</v>
      </c>
      <c r="DG552">
        <v>0</v>
      </c>
      <c r="DH552">
        <v>0</v>
      </c>
      <c r="DI552">
        <v>0</v>
      </c>
      <c r="DJ552">
        <v>0</v>
      </c>
      <c r="DK552">
        <v>0</v>
      </c>
      <c r="DL552">
        <v>0</v>
      </c>
      <c r="DM552">
        <v>0</v>
      </c>
      <c r="DN552">
        <v>0</v>
      </c>
      <c r="DO552">
        <v>0</v>
      </c>
    </row>
    <row r="553" spans="1:119">
      <c r="A553" t="s">
        <v>526</v>
      </c>
      <c r="B553">
        <v>0</v>
      </c>
      <c r="C553">
        <v>0</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v>0</v>
      </c>
      <c r="CJ553">
        <v>0</v>
      </c>
      <c r="CK553">
        <v>0</v>
      </c>
      <c r="CL553">
        <v>0</v>
      </c>
      <c r="CM553">
        <v>0</v>
      </c>
      <c r="CN553">
        <v>0</v>
      </c>
      <c r="CO553">
        <v>0</v>
      </c>
      <c r="CP553">
        <v>0</v>
      </c>
      <c r="CQ553">
        <v>0</v>
      </c>
      <c r="CR553">
        <v>0</v>
      </c>
      <c r="CS553">
        <v>0</v>
      </c>
      <c r="CT553">
        <v>0</v>
      </c>
      <c r="CU553">
        <v>0</v>
      </c>
      <c r="CV553">
        <v>0</v>
      </c>
      <c r="CW553">
        <v>0</v>
      </c>
      <c r="CX553">
        <v>0</v>
      </c>
      <c r="CY553">
        <v>0</v>
      </c>
      <c r="CZ553">
        <v>0</v>
      </c>
      <c r="DA553">
        <v>0</v>
      </c>
      <c r="DB553">
        <v>0</v>
      </c>
      <c r="DC553">
        <v>0</v>
      </c>
      <c r="DD553">
        <v>0</v>
      </c>
      <c r="DE553">
        <v>0</v>
      </c>
      <c r="DF553">
        <v>0</v>
      </c>
      <c r="DG553">
        <v>0</v>
      </c>
      <c r="DH553">
        <v>0</v>
      </c>
      <c r="DI553">
        <v>0</v>
      </c>
      <c r="DJ553">
        <v>0</v>
      </c>
      <c r="DK553">
        <v>0</v>
      </c>
      <c r="DL553">
        <v>0</v>
      </c>
      <c r="DM553">
        <v>0</v>
      </c>
      <c r="DN553">
        <v>0</v>
      </c>
      <c r="DO553">
        <v>0</v>
      </c>
    </row>
    <row r="554" spans="1:119">
      <c r="A554" t="s">
        <v>527</v>
      </c>
      <c r="B554">
        <v>0</v>
      </c>
      <c r="C554">
        <v>0</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v>0</v>
      </c>
      <c r="CZ554">
        <v>0</v>
      </c>
      <c r="DA554">
        <v>0</v>
      </c>
      <c r="DB554">
        <v>0</v>
      </c>
      <c r="DC554">
        <v>0</v>
      </c>
      <c r="DD554">
        <v>0</v>
      </c>
      <c r="DE554">
        <v>0</v>
      </c>
      <c r="DF554">
        <v>0</v>
      </c>
      <c r="DG554">
        <v>0</v>
      </c>
      <c r="DH554">
        <v>0</v>
      </c>
      <c r="DI554">
        <v>0</v>
      </c>
      <c r="DJ554">
        <v>0</v>
      </c>
      <c r="DK554">
        <v>0</v>
      </c>
      <c r="DL554">
        <v>0</v>
      </c>
      <c r="DM554">
        <v>0</v>
      </c>
      <c r="DN554">
        <v>0</v>
      </c>
      <c r="DO554">
        <v>0</v>
      </c>
    </row>
    <row r="555" spans="1:119">
      <c r="A555" t="s">
        <v>528</v>
      </c>
      <c r="B555">
        <v>0</v>
      </c>
      <c r="C555">
        <v>0</v>
      </c>
      <c r="D555">
        <v>54536831.8232546</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24541574.3204646</v>
      </c>
      <c r="BN555">
        <v>0</v>
      </c>
      <c r="BO555">
        <v>0</v>
      </c>
      <c r="BP555">
        <v>0</v>
      </c>
      <c r="BQ555">
        <v>0</v>
      </c>
      <c r="BR555">
        <v>0</v>
      </c>
      <c r="BS555">
        <v>0</v>
      </c>
      <c r="BT555">
        <v>21814732.729301799</v>
      </c>
      <c r="BU555">
        <v>0</v>
      </c>
      <c r="BV555">
        <v>0</v>
      </c>
      <c r="BW555">
        <v>0</v>
      </c>
      <c r="BX555">
        <v>0</v>
      </c>
      <c r="BY555">
        <v>8180524.77348819</v>
      </c>
      <c r="BZ555">
        <v>0</v>
      </c>
      <c r="CA555">
        <v>0</v>
      </c>
      <c r="CB555">
        <v>0</v>
      </c>
      <c r="CC555">
        <v>0</v>
      </c>
      <c r="CD555">
        <v>0</v>
      </c>
      <c r="CE555">
        <v>0</v>
      </c>
      <c r="CF555">
        <v>0</v>
      </c>
      <c r="CG555">
        <v>0</v>
      </c>
      <c r="CH555">
        <v>0</v>
      </c>
      <c r="CI555">
        <v>0</v>
      </c>
      <c r="CJ555">
        <v>0</v>
      </c>
      <c r="CK555">
        <v>0</v>
      </c>
      <c r="CL555">
        <v>0</v>
      </c>
      <c r="CM555">
        <v>0</v>
      </c>
      <c r="CN555">
        <v>0</v>
      </c>
      <c r="CO555">
        <v>0</v>
      </c>
      <c r="CP555">
        <v>0</v>
      </c>
      <c r="CQ555">
        <v>0</v>
      </c>
      <c r="CR555">
        <v>0</v>
      </c>
      <c r="CS555">
        <v>0</v>
      </c>
      <c r="CT555">
        <v>0</v>
      </c>
      <c r="CU555">
        <v>0</v>
      </c>
      <c r="CV555">
        <v>0</v>
      </c>
      <c r="CW555">
        <v>0</v>
      </c>
      <c r="CX555">
        <v>0</v>
      </c>
      <c r="CY555">
        <v>0</v>
      </c>
      <c r="CZ555">
        <v>0</v>
      </c>
      <c r="DA555">
        <v>0</v>
      </c>
      <c r="DB555">
        <v>0</v>
      </c>
      <c r="DC555">
        <v>0</v>
      </c>
      <c r="DD555">
        <v>0</v>
      </c>
      <c r="DE555">
        <v>0</v>
      </c>
      <c r="DF555">
        <v>0</v>
      </c>
      <c r="DG555">
        <v>0</v>
      </c>
      <c r="DH555">
        <v>0</v>
      </c>
      <c r="DI555">
        <v>0</v>
      </c>
      <c r="DJ555">
        <v>0</v>
      </c>
      <c r="DK555">
        <v>0</v>
      </c>
      <c r="DL555">
        <v>0</v>
      </c>
      <c r="DM555">
        <v>0</v>
      </c>
      <c r="DN555">
        <v>0</v>
      </c>
      <c r="DO555">
        <v>0</v>
      </c>
    </row>
    <row r="556" spans="1:119">
      <c r="A556" t="s">
        <v>529</v>
      </c>
      <c r="B556">
        <v>0</v>
      </c>
      <c r="C556">
        <v>0</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c r="CU556">
        <v>0</v>
      </c>
      <c r="CV556">
        <v>0</v>
      </c>
      <c r="CW556">
        <v>0</v>
      </c>
      <c r="CX556">
        <v>0</v>
      </c>
      <c r="CY556">
        <v>0</v>
      </c>
      <c r="CZ556">
        <v>0</v>
      </c>
      <c r="DA556">
        <v>0</v>
      </c>
      <c r="DB556">
        <v>0</v>
      </c>
      <c r="DC556">
        <v>0</v>
      </c>
      <c r="DD556">
        <v>0</v>
      </c>
      <c r="DE556">
        <v>0</v>
      </c>
      <c r="DF556">
        <v>0</v>
      </c>
      <c r="DG556">
        <v>0</v>
      </c>
      <c r="DH556">
        <v>0</v>
      </c>
      <c r="DI556">
        <v>0</v>
      </c>
      <c r="DJ556">
        <v>0</v>
      </c>
      <c r="DK556">
        <v>0</v>
      </c>
      <c r="DL556">
        <v>0</v>
      </c>
      <c r="DM556">
        <v>0</v>
      </c>
      <c r="DN556">
        <v>0</v>
      </c>
      <c r="DO556">
        <v>0</v>
      </c>
    </row>
    <row r="557" spans="1:119">
      <c r="A557" t="s">
        <v>1633</v>
      </c>
      <c r="B557">
        <v>0</v>
      </c>
      <c r="C557">
        <v>0</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c r="CN557">
        <v>0</v>
      </c>
      <c r="CO557">
        <v>0</v>
      </c>
      <c r="CP557">
        <v>0</v>
      </c>
      <c r="CQ557">
        <v>0</v>
      </c>
      <c r="CR557">
        <v>0</v>
      </c>
      <c r="CS557">
        <v>0</v>
      </c>
      <c r="CT557">
        <v>0</v>
      </c>
      <c r="CU557">
        <v>0</v>
      </c>
      <c r="CV557">
        <v>0</v>
      </c>
      <c r="CW557">
        <v>0</v>
      </c>
      <c r="CX557">
        <v>0</v>
      </c>
      <c r="CY557">
        <v>0</v>
      </c>
      <c r="CZ557">
        <v>0</v>
      </c>
      <c r="DA557">
        <v>0</v>
      </c>
      <c r="DB557">
        <v>0</v>
      </c>
      <c r="DC557">
        <v>0</v>
      </c>
      <c r="DD557">
        <v>0</v>
      </c>
      <c r="DE557">
        <v>0</v>
      </c>
      <c r="DF557">
        <v>0</v>
      </c>
      <c r="DG557">
        <v>0</v>
      </c>
      <c r="DH557">
        <v>0</v>
      </c>
      <c r="DI557">
        <v>0</v>
      </c>
      <c r="DJ557">
        <v>0</v>
      </c>
      <c r="DK557">
        <v>0</v>
      </c>
      <c r="DL557">
        <v>0</v>
      </c>
      <c r="DM557">
        <v>0</v>
      </c>
      <c r="DN557">
        <v>0</v>
      </c>
      <c r="DO557">
        <v>0</v>
      </c>
    </row>
    <row r="558" spans="1:119">
      <c r="A558" t="s">
        <v>1634</v>
      </c>
      <c r="B558">
        <v>0</v>
      </c>
      <c r="C558">
        <v>0</v>
      </c>
      <c r="D558">
        <v>0</v>
      </c>
      <c r="E558">
        <v>0</v>
      </c>
      <c r="F558">
        <v>0</v>
      </c>
      <c r="G558">
        <v>0</v>
      </c>
      <c r="H558">
        <v>0</v>
      </c>
      <c r="I558">
        <v>0</v>
      </c>
      <c r="J558">
        <v>0</v>
      </c>
      <c r="K558">
        <v>111249431.498789</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111249431.498789</v>
      </c>
      <c r="BR558">
        <v>0</v>
      </c>
      <c r="BS558">
        <v>0</v>
      </c>
      <c r="BT558">
        <v>0</v>
      </c>
      <c r="BU558">
        <v>0</v>
      </c>
      <c r="BV558">
        <v>0</v>
      </c>
      <c r="BW558">
        <v>0</v>
      </c>
      <c r="BX558">
        <v>0</v>
      </c>
      <c r="BY558">
        <v>0</v>
      </c>
      <c r="BZ558">
        <v>0</v>
      </c>
      <c r="CA558">
        <v>0</v>
      </c>
      <c r="CB558">
        <v>0</v>
      </c>
      <c r="CC558">
        <v>0</v>
      </c>
      <c r="CD558">
        <v>0</v>
      </c>
      <c r="CE558">
        <v>0</v>
      </c>
      <c r="CF558">
        <v>0</v>
      </c>
      <c r="CG558">
        <v>0</v>
      </c>
      <c r="CH558">
        <v>0</v>
      </c>
      <c r="CI558">
        <v>0</v>
      </c>
      <c r="CJ558">
        <v>0</v>
      </c>
      <c r="CK558">
        <v>0</v>
      </c>
      <c r="CL558">
        <v>0</v>
      </c>
      <c r="CM558">
        <v>0</v>
      </c>
      <c r="CN558">
        <v>0</v>
      </c>
      <c r="CO558">
        <v>0</v>
      </c>
      <c r="CP558">
        <v>0</v>
      </c>
      <c r="CQ558">
        <v>0</v>
      </c>
      <c r="CR558">
        <v>0</v>
      </c>
      <c r="CS558">
        <v>0</v>
      </c>
      <c r="CT558">
        <v>0</v>
      </c>
      <c r="CU558">
        <v>0</v>
      </c>
      <c r="CV558">
        <v>0</v>
      </c>
      <c r="CW558">
        <v>0</v>
      </c>
      <c r="CX558">
        <v>0</v>
      </c>
      <c r="CY558">
        <v>0</v>
      </c>
      <c r="CZ558">
        <v>0</v>
      </c>
      <c r="DA558">
        <v>0</v>
      </c>
      <c r="DB558">
        <v>0</v>
      </c>
      <c r="DC558">
        <v>0</v>
      </c>
      <c r="DD558">
        <v>0</v>
      </c>
      <c r="DE558">
        <v>0</v>
      </c>
      <c r="DF558">
        <v>0</v>
      </c>
      <c r="DG558">
        <v>0</v>
      </c>
      <c r="DH558">
        <v>0</v>
      </c>
      <c r="DI558">
        <v>0</v>
      </c>
      <c r="DJ558">
        <v>0</v>
      </c>
      <c r="DK558">
        <v>0</v>
      </c>
      <c r="DL558">
        <v>0</v>
      </c>
      <c r="DM558">
        <v>0</v>
      </c>
      <c r="DN558">
        <v>0</v>
      </c>
      <c r="DO558">
        <v>0</v>
      </c>
    </row>
    <row r="559" spans="1:119">
      <c r="A559" t="s">
        <v>530</v>
      </c>
      <c r="B559">
        <v>0</v>
      </c>
      <c r="C559">
        <v>0</v>
      </c>
      <c r="D559">
        <v>2196813960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2196813960</v>
      </c>
      <c r="BK559">
        <v>0</v>
      </c>
      <c r="BL559">
        <v>0</v>
      </c>
      <c r="BM559">
        <v>0</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0</v>
      </c>
      <c r="CX559">
        <v>0</v>
      </c>
      <c r="CY559">
        <v>0</v>
      </c>
      <c r="CZ559">
        <v>0</v>
      </c>
      <c r="DA559">
        <v>0</v>
      </c>
      <c r="DB559">
        <v>0</v>
      </c>
      <c r="DC559">
        <v>0</v>
      </c>
      <c r="DD559">
        <v>0</v>
      </c>
      <c r="DE559">
        <v>0</v>
      </c>
      <c r="DF559">
        <v>0</v>
      </c>
      <c r="DG559">
        <v>0</v>
      </c>
      <c r="DH559">
        <v>0</v>
      </c>
      <c r="DI559">
        <v>0</v>
      </c>
      <c r="DJ559">
        <v>0</v>
      </c>
      <c r="DK559">
        <v>0</v>
      </c>
      <c r="DL559">
        <v>0</v>
      </c>
      <c r="DM559">
        <v>0</v>
      </c>
      <c r="DN559">
        <v>0</v>
      </c>
      <c r="DO559">
        <v>0</v>
      </c>
    </row>
    <row r="560" spans="1:119">
      <c r="A560" t="s">
        <v>531</v>
      </c>
      <c r="B560">
        <v>0</v>
      </c>
      <c r="C560">
        <v>0</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27060083890.000099</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N560">
        <v>0</v>
      </c>
      <c r="CO560">
        <v>0</v>
      </c>
      <c r="CP560">
        <v>0</v>
      </c>
      <c r="CQ560">
        <v>0</v>
      </c>
      <c r="CR560">
        <v>0</v>
      </c>
      <c r="CS560">
        <v>0</v>
      </c>
      <c r="CT560">
        <v>0</v>
      </c>
      <c r="CU560">
        <v>0</v>
      </c>
      <c r="CV560">
        <v>0</v>
      </c>
      <c r="CW560">
        <v>0</v>
      </c>
      <c r="CX560">
        <v>0</v>
      </c>
      <c r="CY560">
        <v>0</v>
      </c>
      <c r="CZ560">
        <v>0</v>
      </c>
      <c r="DA560">
        <v>0</v>
      </c>
      <c r="DB560">
        <v>27060083890.000099</v>
      </c>
      <c r="DC560">
        <v>0</v>
      </c>
      <c r="DD560">
        <v>0</v>
      </c>
      <c r="DE560">
        <v>0</v>
      </c>
      <c r="DF560">
        <v>0</v>
      </c>
      <c r="DG560">
        <v>0</v>
      </c>
      <c r="DH560">
        <v>0</v>
      </c>
      <c r="DI560">
        <v>0</v>
      </c>
      <c r="DJ560">
        <v>0</v>
      </c>
      <c r="DK560">
        <v>0</v>
      </c>
      <c r="DL560">
        <v>0</v>
      </c>
      <c r="DM560">
        <v>0</v>
      </c>
      <c r="DN560">
        <v>0</v>
      </c>
      <c r="DO560">
        <v>0</v>
      </c>
    </row>
    <row r="561" spans="1:119">
      <c r="A561" t="s">
        <v>532</v>
      </c>
      <c r="B561">
        <v>0</v>
      </c>
      <c r="C561">
        <v>0</v>
      </c>
      <c r="D561">
        <v>2291268168</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2291268168</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0</v>
      </c>
      <c r="CX561">
        <v>0</v>
      </c>
      <c r="CY561">
        <v>0</v>
      </c>
      <c r="CZ561">
        <v>0</v>
      </c>
      <c r="DA561">
        <v>0</v>
      </c>
      <c r="DB561">
        <v>0</v>
      </c>
      <c r="DC561">
        <v>0</v>
      </c>
      <c r="DD561">
        <v>0</v>
      </c>
      <c r="DE561">
        <v>0</v>
      </c>
      <c r="DF561">
        <v>0</v>
      </c>
      <c r="DG561">
        <v>0</v>
      </c>
      <c r="DH561">
        <v>0</v>
      </c>
      <c r="DI561">
        <v>0</v>
      </c>
      <c r="DJ561">
        <v>0</v>
      </c>
      <c r="DK561">
        <v>0</v>
      </c>
      <c r="DL561">
        <v>0</v>
      </c>
      <c r="DM561">
        <v>0</v>
      </c>
      <c r="DN561">
        <v>0</v>
      </c>
      <c r="DO561">
        <v>0</v>
      </c>
    </row>
    <row r="562" spans="1:119">
      <c r="A562" t="s">
        <v>1635</v>
      </c>
      <c r="B562">
        <v>0</v>
      </c>
      <c r="C562">
        <v>0</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1110255624</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v>1110255624</v>
      </c>
      <c r="CU562">
        <v>0</v>
      </c>
      <c r="CV562">
        <v>0</v>
      </c>
      <c r="CW562">
        <v>0</v>
      </c>
      <c r="CX562">
        <v>0</v>
      </c>
      <c r="CY562">
        <v>0</v>
      </c>
      <c r="CZ562">
        <v>0</v>
      </c>
      <c r="DA562">
        <v>0</v>
      </c>
      <c r="DB562">
        <v>0</v>
      </c>
      <c r="DC562">
        <v>0</v>
      </c>
      <c r="DD562">
        <v>0</v>
      </c>
      <c r="DE562">
        <v>0</v>
      </c>
      <c r="DF562">
        <v>0</v>
      </c>
      <c r="DG562">
        <v>0</v>
      </c>
      <c r="DH562">
        <v>0</v>
      </c>
      <c r="DI562">
        <v>0</v>
      </c>
      <c r="DJ562">
        <v>0</v>
      </c>
      <c r="DK562">
        <v>0</v>
      </c>
      <c r="DL562">
        <v>0</v>
      </c>
      <c r="DM562">
        <v>0</v>
      </c>
      <c r="DN562">
        <v>0</v>
      </c>
      <c r="DO562">
        <v>0</v>
      </c>
    </row>
    <row r="563" spans="1:119">
      <c r="A563" t="s">
        <v>1636</v>
      </c>
      <c r="B563">
        <v>0</v>
      </c>
      <c r="C563">
        <v>0</v>
      </c>
      <c r="D563">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153529956</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N563">
        <v>0</v>
      </c>
      <c r="CO563">
        <v>0</v>
      </c>
      <c r="CP563">
        <v>0</v>
      </c>
      <c r="CQ563">
        <v>0</v>
      </c>
      <c r="CR563">
        <v>0</v>
      </c>
      <c r="CS563">
        <v>0</v>
      </c>
      <c r="CT563">
        <v>153529956</v>
      </c>
      <c r="CU563">
        <v>0</v>
      </c>
      <c r="CV563">
        <v>0</v>
      </c>
      <c r="CW563">
        <v>0</v>
      </c>
      <c r="CX563">
        <v>0</v>
      </c>
      <c r="CY563">
        <v>0</v>
      </c>
      <c r="CZ563">
        <v>0</v>
      </c>
      <c r="DA563">
        <v>0</v>
      </c>
      <c r="DB563">
        <v>0</v>
      </c>
      <c r="DC563">
        <v>0</v>
      </c>
      <c r="DD563">
        <v>0</v>
      </c>
      <c r="DE563">
        <v>0</v>
      </c>
      <c r="DF563">
        <v>0</v>
      </c>
      <c r="DG563">
        <v>0</v>
      </c>
      <c r="DH563">
        <v>0</v>
      </c>
      <c r="DI563">
        <v>0</v>
      </c>
      <c r="DJ563">
        <v>0</v>
      </c>
      <c r="DK563">
        <v>0</v>
      </c>
      <c r="DL563">
        <v>0</v>
      </c>
      <c r="DM563">
        <v>0</v>
      </c>
      <c r="DN563">
        <v>0</v>
      </c>
      <c r="DO563">
        <v>0</v>
      </c>
    </row>
    <row r="564" spans="1:119">
      <c r="A564" t="s">
        <v>533</v>
      </c>
      <c r="B564">
        <v>204852294643.99899</v>
      </c>
      <c r="C564">
        <v>0</v>
      </c>
      <c r="D564">
        <v>0</v>
      </c>
      <c r="E564">
        <v>1641016259.99999</v>
      </c>
      <c r="F564">
        <v>0</v>
      </c>
      <c r="G564">
        <v>0</v>
      </c>
      <c r="H564">
        <v>0</v>
      </c>
      <c r="I564">
        <v>1151635413.55213</v>
      </c>
      <c r="J564">
        <v>0</v>
      </c>
      <c r="K564">
        <v>111249431.498789</v>
      </c>
      <c r="L564">
        <v>0</v>
      </c>
      <c r="M564">
        <v>21185207.999995802</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207777380957.04999</v>
      </c>
      <c r="BI564">
        <v>0</v>
      </c>
      <c r="BJ564">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v>0</v>
      </c>
      <c r="CJ564">
        <v>0</v>
      </c>
      <c r="CK564">
        <v>0</v>
      </c>
      <c r="CL564">
        <v>0</v>
      </c>
      <c r="CM564">
        <v>0</v>
      </c>
      <c r="CN564">
        <v>0</v>
      </c>
      <c r="CO564">
        <v>0</v>
      </c>
      <c r="CP564">
        <v>0</v>
      </c>
      <c r="CQ564">
        <v>0</v>
      </c>
      <c r="CR564">
        <v>0</v>
      </c>
      <c r="CS564">
        <v>0</v>
      </c>
      <c r="CT564">
        <v>0</v>
      </c>
      <c r="CU564">
        <v>0</v>
      </c>
      <c r="CV564">
        <v>0</v>
      </c>
      <c r="CW564">
        <v>0</v>
      </c>
      <c r="CX564">
        <v>0</v>
      </c>
      <c r="CY564">
        <v>0</v>
      </c>
      <c r="CZ564">
        <v>0</v>
      </c>
      <c r="DA564">
        <v>0</v>
      </c>
      <c r="DB564">
        <v>0</v>
      </c>
      <c r="DC564">
        <v>0</v>
      </c>
      <c r="DD564">
        <v>0</v>
      </c>
      <c r="DE564">
        <v>0</v>
      </c>
      <c r="DF564">
        <v>0</v>
      </c>
      <c r="DG564">
        <v>0</v>
      </c>
      <c r="DH564">
        <v>0</v>
      </c>
      <c r="DI564">
        <v>0</v>
      </c>
      <c r="DJ564">
        <v>0</v>
      </c>
      <c r="DK564">
        <v>0</v>
      </c>
      <c r="DL564">
        <v>0</v>
      </c>
      <c r="DM564">
        <v>0</v>
      </c>
      <c r="DN564">
        <v>0</v>
      </c>
      <c r="DO564">
        <v>0</v>
      </c>
    </row>
    <row r="565" spans="1:119">
      <c r="A565" t="s">
        <v>534</v>
      </c>
      <c r="B565">
        <v>16882712612.27</v>
      </c>
      <c r="C565">
        <v>0</v>
      </c>
      <c r="D565">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0</v>
      </c>
      <c r="AY565">
        <v>0</v>
      </c>
      <c r="AZ565">
        <v>0</v>
      </c>
      <c r="BA565">
        <v>0</v>
      </c>
      <c r="BB565">
        <v>0</v>
      </c>
      <c r="BC565">
        <v>0</v>
      </c>
      <c r="BD565">
        <v>0</v>
      </c>
      <c r="BE565">
        <v>0</v>
      </c>
      <c r="BF565">
        <v>0</v>
      </c>
      <c r="BG565">
        <v>0</v>
      </c>
      <c r="BH565">
        <v>16882712612.27</v>
      </c>
      <c r="BI565">
        <v>0</v>
      </c>
      <c r="BJ565">
        <v>0</v>
      </c>
      <c r="BK565">
        <v>0</v>
      </c>
      <c r="BL565">
        <v>0</v>
      </c>
      <c r="BM565">
        <v>0</v>
      </c>
      <c r="BN565">
        <v>0</v>
      </c>
      <c r="BO565">
        <v>0</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v>0</v>
      </c>
      <c r="CJ565">
        <v>0</v>
      </c>
      <c r="CK565">
        <v>0</v>
      </c>
      <c r="CL565">
        <v>0</v>
      </c>
      <c r="CM565">
        <v>0</v>
      </c>
      <c r="CN565">
        <v>0</v>
      </c>
      <c r="CO565">
        <v>0</v>
      </c>
      <c r="CP565">
        <v>0</v>
      </c>
      <c r="CQ565">
        <v>0</v>
      </c>
      <c r="CR565">
        <v>0</v>
      </c>
      <c r="CS565">
        <v>0</v>
      </c>
      <c r="CT565">
        <v>0</v>
      </c>
      <c r="CU565">
        <v>0</v>
      </c>
      <c r="CV565">
        <v>0</v>
      </c>
      <c r="CW565">
        <v>0</v>
      </c>
      <c r="CX565">
        <v>0</v>
      </c>
      <c r="CY565">
        <v>0</v>
      </c>
      <c r="CZ565">
        <v>0</v>
      </c>
      <c r="DA565">
        <v>0</v>
      </c>
      <c r="DB565">
        <v>0</v>
      </c>
      <c r="DC565">
        <v>0</v>
      </c>
      <c r="DD565">
        <v>0</v>
      </c>
      <c r="DE565">
        <v>0</v>
      </c>
      <c r="DF565">
        <v>0</v>
      </c>
      <c r="DG565">
        <v>0</v>
      </c>
      <c r="DH565">
        <v>0</v>
      </c>
      <c r="DI565">
        <v>0</v>
      </c>
      <c r="DJ565">
        <v>0</v>
      </c>
      <c r="DK565">
        <v>0</v>
      </c>
      <c r="DL565">
        <v>0</v>
      </c>
      <c r="DM565">
        <v>0</v>
      </c>
      <c r="DN565">
        <v>0</v>
      </c>
      <c r="DO565">
        <v>0</v>
      </c>
    </row>
    <row r="566" spans="1:119">
      <c r="A566" t="s">
        <v>1637</v>
      </c>
      <c r="B566">
        <v>0</v>
      </c>
      <c r="C566">
        <v>0</v>
      </c>
      <c r="D566">
        <v>0</v>
      </c>
      <c r="E566">
        <v>0</v>
      </c>
      <c r="F566">
        <v>0</v>
      </c>
      <c r="G566">
        <v>0</v>
      </c>
      <c r="H566">
        <v>0</v>
      </c>
      <c r="I566">
        <v>0</v>
      </c>
      <c r="J566">
        <v>0</v>
      </c>
      <c r="K566">
        <v>0</v>
      </c>
      <c r="L566">
        <v>0</v>
      </c>
      <c r="M566">
        <v>21185207.999995802</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21185207.999995802</v>
      </c>
      <c r="BT566">
        <v>0</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N566">
        <v>0</v>
      </c>
      <c r="CO566">
        <v>0</v>
      </c>
      <c r="CP566">
        <v>0</v>
      </c>
      <c r="CQ566">
        <v>0</v>
      </c>
      <c r="CR566">
        <v>0</v>
      </c>
      <c r="CS566">
        <v>0</v>
      </c>
      <c r="CT566">
        <v>0</v>
      </c>
      <c r="CU566">
        <v>0</v>
      </c>
      <c r="CV566">
        <v>0</v>
      </c>
      <c r="CW566">
        <v>0</v>
      </c>
      <c r="CX566">
        <v>0</v>
      </c>
      <c r="CY566">
        <v>0</v>
      </c>
      <c r="CZ566">
        <v>0</v>
      </c>
      <c r="DA566">
        <v>0</v>
      </c>
      <c r="DB566">
        <v>0</v>
      </c>
      <c r="DC566">
        <v>0</v>
      </c>
      <c r="DD566">
        <v>0</v>
      </c>
      <c r="DE566">
        <v>0</v>
      </c>
      <c r="DF566">
        <v>0</v>
      </c>
      <c r="DG566">
        <v>0</v>
      </c>
      <c r="DH566">
        <v>0</v>
      </c>
      <c r="DI566">
        <v>0</v>
      </c>
      <c r="DJ566">
        <v>0</v>
      </c>
      <c r="DK566">
        <v>0</v>
      </c>
      <c r="DL566">
        <v>0</v>
      </c>
      <c r="DM566">
        <v>0</v>
      </c>
      <c r="DN566">
        <v>0</v>
      </c>
      <c r="DO566">
        <v>0</v>
      </c>
    </row>
    <row r="567" spans="1:119">
      <c r="A567" t="s">
        <v>535</v>
      </c>
      <c r="B567">
        <v>0</v>
      </c>
      <c r="C567">
        <v>0</v>
      </c>
      <c r="D567">
        <v>0</v>
      </c>
      <c r="E567">
        <v>0</v>
      </c>
      <c r="F567">
        <v>0</v>
      </c>
      <c r="G567">
        <v>0</v>
      </c>
      <c r="H567">
        <v>0</v>
      </c>
      <c r="I567">
        <v>0</v>
      </c>
      <c r="J567">
        <v>0</v>
      </c>
      <c r="K567">
        <v>0</v>
      </c>
      <c r="L567">
        <v>0</v>
      </c>
      <c r="M567">
        <v>0</v>
      </c>
      <c r="N567">
        <v>148725184331.99899</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148725184331.99899</v>
      </c>
      <c r="BU567">
        <v>0</v>
      </c>
      <c r="BV567">
        <v>0</v>
      </c>
      <c r="BW567">
        <v>0</v>
      </c>
      <c r="BX567">
        <v>0</v>
      </c>
      <c r="BY567">
        <v>0</v>
      </c>
      <c r="BZ567">
        <v>0</v>
      </c>
      <c r="CA567">
        <v>0</v>
      </c>
      <c r="CB567">
        <v>0</v>
      </c>
      <c r="CC567">
        <v>0</v>
      </c>
      <c r="CD567">
        <v>0</v>
      </c>
      <c r="CE567">
        <v>0</v>
      </c>
      <c r="CF567">
        <v>0</v>
      </c>
      <c r="CG567">
        <v>0</v>
      </c>
      <c r="CH567">
        <v>0</v>
      </c>
      <c r="CI567">
        <v>0</v>
      </c>
      <c r="CJ567">
        <v>0</v>
      </c>
      <c r="CK567">
        <v>0</v>
      </c>
      <c r="CL567">
        <v>0</v>
      </c>
      <c r="CM567">
        <v>0</v>
      </c>
      <c r="CN567">
        <v>0</v>
      </c>
      <c r="CO567">
        <v>0</v>
      </c>
      <c r="CP567">
        <v>0</v>
      </c>
      <c r="CQ567">
        <v>0</v>
      </c>
      <c r="CR567">
        <v>0</v>
      </c>
      <c r="CS567">
        <v>0</v>
      </c>
      <c r="CT567">
        <v>0</v>
      </c>
      <c r="CU567">
        <v>0</v>
      </c>
      <c r="CV567">
        <v>0</v>
      </c>
      <c r="CW567">
        <v>0</v>
      </c>
      <c r="CX567">
        <v>0</v>
      </c>
      <c r="CY567">
        <v>0</v>
      </c>
      <c r="CZ567">
        <v>0</v>
      </c>
      <c r="DA567">
        <v>0</v>
      </c>
      <c r="DB567">
        <v>0</v>
      </c>
      <c r="DC567">
        <v>0</v>
      </c>
      <c r="DD567">
        <v>0</v>
      </c>
      <c r="DE567">
        <v>0</v>
      </c>
      <c r="DF567">
        <v>0</v>
      </c>
      <c r="DG567">
        <v>0</v>
      </c>
      <c r="DH567">
        <v>0</v>
      </c>
      <c r="DI567">
        <v>0</v>
      </c>
      <c r="DJ567">
        <v>0</v>
      </c>
      <c r="DK567">
        <v>0</v>
      </c>
      <c r="DL567">
        <v>0</v>
      </c>
      <c r="DM567">
        <v>0</v>
      </c>
      <c r="DN567">
        <v>0</v>
      </c>
      <c r="DO567">
        <v>0</v>
      </c>
    </row>
    <row r="568" spans="1:119">
      <c r="A568" t="s">
        <v>536</v>
      </c>
      <c r="B568">
        <v>0</v>
      </c>
      <c r="C568">
        <v>0</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v>0</v>
      </c>
      <c r="CU568">
        <v>0</v>
      </c>
      <c r="CV568">
        <v>0</v>
      </c>
      <c r="CW568">
        <v>0</v>
      </c>
      <c r="CX568">
        <v>0</v>
      </c>
      <c r="CY568">
        <v>0</v>
      </c>
      <c r="CZ568">
        <v>0</v>
      </c>
      <c r="DA568">
        <v>0</v>
      </c>
      <c r="DB568">
        <v>0</v>
      </c>
      <c r="DC568">
        <v>0</v>
      </c>
      <c r="DD568">
        <v>0</v>
      </c>
      <c r="DE568">
        <v>0</v>
      </c>
      <c r="DF568">
        <v>0</v>
      </c>
      <c r="DG568">
        <v>0</v>
      </c>
      <c r="DH568">
        <v>0</v>
      </c>
      <c r="DI568">
        <v>0</v>
      </c>
      <c r="DJ568">
        <v>0</v>
      </c>
      <c r="DK568">
        <v>0</v>
      </c>
      <c r="DL568">
        <v>0</v>
      </c>
      <c r="DM568">
        <v>0</v>
      </c>
      <c r="DN568">
        <v>0</v>
      </c>
      <c r="DO568">
        <v>0</v>
      </c>
    </row>
    <row r="569" spans="1:119">
      <c r="A569" t="s">
        <v>537</v>
      </c>
      <c r="B569">
        <v>0</v>
      </c>
      <c r="C569">
        <v>0</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0</v>
      </c>
      <c r="CW569">
        <v>0</v>
      </c>
      <c r="CX569">
        <v>0</v>
      </c>
      <c r="CY569">
        <v>0</v>
      </c>
      <c r="CZ569">
        <v>0</v>
      </c>
      <c r="DA569">
        <v>0</v>
      </c>
      <c r="DB569">
        <v>0</v>
      </c>
      <c r="DC569">
        <v>0</v>
      </c>
      <c r="DD569">
        <v>0</v>
      </c>
      <c r="DE569">
        <v>0</v>
      </c>
      <c r="DF569">
        <v>0</v>
      </c>
      <c r="DG569">
        <v>0</v>
      </c>
      <c r="DH569">
        <v>0</v>
      </c>
      <c r="DI569">
        <v>0</v>
      </c>
      <c r="DJ569">
        <v>0</v>
      </c>
      <c r="DK569">
        <v>0</v>
      </c>
      <c r="DL569">
        <v>0</v>
      </c>
      <c r="DM569">
        <v>0</v>
      </c>
      <c r="DN569">
        <v>0</v>
      </c>
      <c r="DO569">
        <v>0</v>
      </c>
    </row>
    <row r="570" spans="1:119">
      <c r="A570" t="s">
        <v>538</v>
      </c>
      <c r="B570">
        <v>206603378057.07501</v>
      </c>
      <c r="C570">
        <v>0</v>
      </c>
      <c r="D570">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206603378057.07501</v>
      </c>
      <c r="BI570">
        <v>0</v>
      </c>
      <c r="BJ570">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0</v>
      </c>
      <c r="CS570">
        <v>0</v>
      </c>
      <c r="CT570">
        <v>0</v>
      </c>
      <c r="CU570">
        <v>0</v>
      </c>
      <c r="CV570">
        <v>0</v>
      </c>
      <c r="CW570">
        <v>0</v>
      </c>
      <c r="CX570">
        <v>0</v>
      </c>
      <c r="CY570">
        <v>0</v>
      </c>
      <c r="CZ570">
        <v>0</v>
      </c>
      <c r="DA570">
        <v>0</v>
      </c>
      <c r="DB570">
        <v>0</v>
      </c>
      <c r="DC570">
        <v>0</v>
      </c>
      <c r="DD570">
        <v>0</v>
      </c>
      <c r="DE570">
        <v>0</v>
      </c>
      <c r="DF570">
        <v>0</v>
      </c>
      <c r="DG570">
        <v>0</v>
      </c>
      <c r="DH570">
        <v>0</v>
      </c>
      <c r="DI570">
        <v>0</v>
      </c>
      <c r="DJ570">
        <v>0</v>
      </c>
      <c r="DK570">
        <v>0</v>
      </c>
      <c r="DL570">
        <v>0</v>
      </c>
      <c r="DM570">
        <v>0</v>
      </c>
      <c r="DN570">
        <v>0</v>
      </c>
      <c r="DO570">
        <v>0</v>
      </c>
    </row>
    <row r="571" spans="1:119">
      <c r="A571" t="s">
        <v>539</v>
      </c>
      <c r="B571">
        <v>0</v>
      </c>
      <c r="C571">
        <v>0</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v>0</v>
      </c>
      <c r="CJ571">
        <v>0</v>
      </c>
      <c r="CK571">
        <v>0</v>
      </c>
      <c r="CL571">
        <v>0</v>
      </c>
      <c r="CM571">
        <v>0</v>
      </c>
      <c r="CN571">
        <v>0</v>
      </c>
      <c r="CO571">
        <v>0</v>
      </c>
      <c r="CP571">
        <v>0</v>
      </c>
      <c r="CQ571">
        <v>0</v>
      </c>
      <c r="CR571">
        <v>0</v>
      </c>
      <c r="CS571">
        <v>0</v>
      </c>
      <c r="CT571">
        <v>0</v>
      </c>
      <c r="CU571">
        <v>0</v>
      </c>
      <c r="CV571">
        <v>0</v>
      </c>
      <c r="CW571">
        <v>0</v>
      </c>
      <c r="CX571">
        <v>0</v>
      </c>
      <c r="CY571">
        <v>0</v>
      </c>
      <c r="CZ571">
        <v>0</v>
      </c>
      <c r="DA571">
        <v>0</v>
      </c>
      <c r="DB571">
        <v>0</v>
      </c>
      <c r="DC571">
        <v>0</v>
      </c>
      <c r="DD571">
        <v>0</v>
      </c>
      <c r="DE571">
        <v>0</v>
      </c>
      <c r="DF571">
        <v>0</v>
      </c>
      <c r="DG571">
        <v>0</v>
      </c>
      <c r="DH571">
        <v>0</v>
      </c>
      <c r="DI571">
        <v>0</v>
      </c>
      <c r="DJ571">
        <v>0</v>
      </c>
      <c r="DK571">
        <v>0</v>
      </c>
      <c r="DL571">
        <v>0</v>
      </c>
      <c r="DM571">
        <v>0</v>
      </c>
      <c r="DN571">
        <v>0</v>
      </c>
      <c r="DO571">
        <v>0</v>
      </c>
    </row>
    <row r="572" spans="1:119">
      <c r="A572" t="s">
        <v>540</v>
      </c>
      <c r="B572">
        <v>0</v>
      </c>
      <c r="C572">
        <v>0</v>
      </c>
      <c r="D572">
        <v>0</v>
      </c>
      <c r="E572">
        <v>0</v>
      </c>
      <c r="F572">
        <v>0</v>
      </c>
      <c r="G572">
        <v>0</v>
      </c>
      <c r="H572">
        <v>0</v>
      </c>
      <c r="I572">
        <v>0</v>
      </c>
      <c r="J572">
        <v>0</v>
      </c>
      <c r="K572">
        <v>0</v>
      </c>
      <c r="L572">
        <v>0</v>
      </c>
      <c r="M572">
        <v>0</v>
      </c>
      <c r="N572">
        <v>55921538490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55921538490</v>
      </c>
      <c r="BU572">
        <v>0</v>
      </c>
      <c r="BV572">
        <v>0</v>
      </c>
      <c r="BW572">
        <v>0</v>
      </c>
      <c r="BX572">
        <v>0</v>
      </c>
      <c r="BY572">
        <v>0</v>
      </c>
      <c r="BZ572">
        <v>0</v>
      </c>
      <c r="CA572">
        <v>0</v>
      </c>
      <c r="CB572">
        <v>0</v>
      </c>
      <c r="CC572">
        <v>0</v>
      </c>
      <c r="CD572">
        <v>0</v>
      </c>
      <c r="CE572">
        <v>0</v>
      </c>
      <c r="CF572">
        <v>0</v>
      </c>
      <c r="CG572">
        <v>0</v>
      </c>
      <c r="CH572">
        <v>0</v>
      </c>
      <c r="CI572">
        <v>0</v>
      </c>
      <c r="CJ572">
        <v>0</v>
      </c>
      <c r="CK572">
        <v>0</v>
      </c>
      <c r="CL572">
        <v>0</v>
      </c>
      <c r="CM572">
        <v>0</v>
      </c>
      <c r="CN572">
        <v>0</v>
      </c>
      <c r="CO572">
        <v>0</v>
      </c>
      <c r="CP572">
        <v>0</v>
      </c>
      <c r="CQ572">
        <v>0</v>
      </c>
      <c r="CR572">
        <v>0</v>
      </c>
      <c r="CS572">
        <v>0</v>
      </c>
      <c r="CT572">
        <v>0</v>
      </c>
      <c r="CU572">
        <v>0</v>
      </c>
      <c r="CV572">
        <v>0</v>
      </c>
      <c r="CW572">
        <v>0</v>
      </c>
      <c r="CX572">
        <v>0</v>
      </c>
      <c r="CY572">
        <v>0</v>
      </c>
      <c r="CZ572">
        <v>0</v>
      </c>
      <c r="DA572">
        <v>0</v>
      </c>
      <c r="DB572">
        <v>0</v>
      </c>
      <c r="DC572">
        <v>0</v>
      </c>
      <c r="DD572">
        <v>0</v>
      </c>
      <c r="DE572">
        <v>0</v>
      </c>
      <c r="DF572">
        <v>0</v>
      </c>
      <c r="DG572">
        <v>0</v>
      </c>
      <c r="DH572">
        <v>0</v>
      </c>
      <c r="DI572">
        <v>0</v>
      </c>
      <c r="DJ572">
        <v>0</v>
      </c>
      <c r="DK572">
        <v>0</v>
      </c>
      <c r="DL572">
        <v>0</v>
      </c>
      <c r="DM572">
        <v>0</v>
      </c>
      <c r="DN572">
        <v>0</v>
      </c>
      <c r="DO572">
        <v>0</v>
      </c>
    </row>
    <row r="573" spans="1:119">
      <c r="A573" t="s">
        <v>541</v>
      </c>
      <c r="B573">
        <v>0</v>
      </c>
      <c r="C573">
        <v>0</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c r="CN573">
        <v>0</v>
      </c>
      <c r="CO573">
        <v>0</v>
      </c>
      <c r="CP573">
        <v>0</v>
      </c>
      <c r="CQ573">
        <v>0</v>
      </c>
      <c r="CR573">
        <v>0</v>
      </c>
      <c r="CS573">
        <v>0</v>
      </c>
      <c r="CT573">
        <v>0</v>
      </c>
      <c r="CU573">
        <v>0</v>
      </c>
      <c r="CV573">
        <v>0</v>
      </c>
      <c r="CW573">
        <v>0</v>
      </c>
      <c r="CX573">
        <v>0</v>
      </c>
      <c r="CY573">
        <v>0</v>
      </c>
      <c r="CZ573">
        <v>0</v>
      </c>
      <c r="DA573">
        <v>0</v>
      </c>
      <c r="DB573">
        <v>0</v>
      </c>
      <c r="DC573">
        <v>0</v>
      </c>
      <c r="DD573">
        <v>0</v>
      </c>
      <c r="DE573">
        <v>0</v>
      </c>
      <c r="DF573">
        <v>0</v>
      </c>
      <c r="DG573">
        <v>0</v>
      </c>
      <c r="DH573">
        <v>0</v>
      </c>
      <c r="DI573">
        <v>0</v>
      </c>
      <c r="DJ573">
        <v>0</v>
      </c>
      <c r="DK573">
        <v>0</v>
      </c>
      <c r="DL573">
        <v>0</v>
      </c>
      <c r="DM573">
        <v>0</v>
      </c>
      <c r="DN573">
        <v>0</v>
      </c>
      <c r="DO573">
        <v>0</v>
      </c>
    </row>
    <row r="574" spans="1:119">
      <c r="A574" t="s">
        <v>542</v>
      </c>
      <c r="B574">
        <v>0</v>
      </c>
      <c r="C574">
        <v>0</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c r="CN574">
        <v>0</v>
      </c>
      <c r="CO574">
        <v>0</v>
      </c>
      <c r="CP574">
        <v>0</v>
      </c>
      <c r="CQ574">
        <v>0</v>
      </c>
      <c r="CR574">
        <v>0</v>
      </c>
      <c r="CS574">
        <v>0</v>
      </c>
      <c r="CT574">
        <v>0</v>
      </c>
      <c r="CU574">
        <v>0</v>
      </c>
      <c r="CV574">
        <v>0</v>
      </c>
      <c r="CW574">
        <v>0</v>
      </c>
      <c r="CX574">
        <v>0</v>
      </c>
      <c r="CY574">
        <v>0</v>
      </c>
      <c r="CZ574">
        <v>0</v>
      </c>
      <c r="DA574">
        <v>0</v>
      </c>
      <c r="DB574">
        <v>0</v>
      </c>
      <c r="DC574">
        <v>0</v>
      </c>
      <c r="DD574">
        <v>0</v>
      </c>
      <c r="DE574">
        <v>0</v>
      </c>
      <c r="DF574">
        <v>0</v>
      </c>
      <c r="DG574">
        <v>0</v>
      </c>
      <c r="DH574">
        <v>0</v>
      </c>
      <c r="DI574">
        <v>0</v>
      </c>
      <c r="DJ574">
        <v>0</v>
      </c>
      <c r="DK574">
        <v>0</v>
      </c>
      <c r="DL574">
        <v>0</v>
      </c>
      <c r="DM574">
        <v>0</v>
      </c>
      <c r="DN574">
        <v>0</v>
      </c>
      <c r="DO574">
        <v>0</v>
      </c>
    </row>
    <row r="575" spans="1:119">
      <c r="A575" t="s">
        <v>543</v>
      </c>
      <c r="B575">
        <v>0</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v>0</v>
      </c>
      <c r="CJ575">
        <v>0</v>
      </c>
      <c r="CK575">
        <v>0</v>
      </c>
      <c r="CL575">
        <v>0</v>
      </c>
      <c r="CM575">
        <v>0</v>
      </c>
      <c r="CN575">
        <v>0</v>
      </c>
      <c r="CO575">
        <v>0</v>
      </c>
      <c r="CP575">
        <v>0</v>
      </c>
      <c r="CQ575">
        <v>0</v>
      </c>
      <c r="CR575">
        <v>0</v>
      </c>
      <c r="CS575">
        <v>0</v>
      </c>
      <c r="CT575">
        <v>0</v>
      </c>
      <c r="CU575">
        <v>0</v>
      </c>
      <c r="CV575">
        <v>0</v>
      </c>
      <c r="CW575">
        <v>0</v>
      </c>
      <c r="CX575">
        <v>0</v>
      </c>
      <c r="CY575">
        <v>0</v>
      </c>
      <c r="CZ575">
        <v>0</v>
      </c>
      <c r="DA575">
        <v>0</v>
      </c>
      <c r="DB575">
        <v>0</v>
      </c>
      <c r="DC575">
        <v>0</v>
      </c>
      <c r="DD575">
        <v>0</v>
      </c>
      <c r="DE575">
        <v>0</v>
      </c>
      <c r="DF575">
        <v>0</v>
      </c>
      <c r="DG575">
        <v>0</v>
      </c>
      <c r="DH575">
        <v>0</v>
      </c>
      <c r="DI575">
        <v>0</v>
      </c>
      <c r="DJ575">
        <v>0</v>
      </c>
      <c r="DK575">
        <v>0</v>
      </c>
      <c r="DL575">
        <v>0</v>
      </c>
      <c r="DM575">
        <v>0</v>
      </c>
      <c r="DN575">
        <v>0</v>
      </c>
      <c r="DO575">
        <v>0</v>
      </c>
    </row>
    <row r="576" spans="1:119">
      <c r="A576" t="s">
        <v>544</v>
      </c>
      <c r="B576">
        <v>0</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v>0</v>
      </c>
      <c r="CJ576">
        <v>0</v>
      </c>
      <c r="CK576">
        <v>0</v>
      </c>
      <c r="CL576">
        <v>0</v>
      </c>
      <c r="CM576">
        <v>0</v>
      </c>
      <c r="CN576">
        <v>0</v>
      </c>
      <c r="CO576">
        <v>0</v>
      </c>
      <c r="CP576">
        <v>0</v>
      </c>
      <c r="CQ576">
        <v>0</v>
      </c>
      <c r="CR576">
        <v>0</v>
      </c>
      <c r="CS576">
        <v>0</v>
      </c>
      <c r="CT576">
        <v>0</v>
      </c>
      <c r="CU576">
        <v>0</v>
      </c>
      <c r="CV576">
        <v>0</v>
      </c>
      <c r="CW576">
        <v>0</v>
      </c>
      <c r="CX576">
        <v>0</v>
      </c>
      <c r="CY576">
        <v>0</v>
      </c>
      <c r="CZ576">
        <v>0</v>
      </c>
      <c r="DA576">
        <v>0</v>
      </c>
      <c r="DB576">
        <v>0</v>
      </c>
      <c r="DC576">
        <v>0</v>
      </c>
      <c r="DD576">
        <v>0</v>
      </c>
      <c r="DE576">
        <v>0</v>
      </c>
      <c r="DF576">
        <v>0</v>
      </c>
      <c r="DG576">
        <v>0</v>
      </c>
      <c r="DH576">
        <v>0</v>
      </c>
      <c r="DI576">
        <v>0</v>
      </c>
      <c r="DJ576">
        <v>0</v>
      </c>
      <c r="DK576">
        <v>0</v>
      </c>
      <c r="DL576">
        <v>0</v>
      </c>
      <c r="DM576">
        <v>0</v>
      </c>
      <c r="DN576">
        <v>0</v>
      </c>
      <c r="DO576">
        <v>0</v>
      </c>
    </row>
    <row r="577" spans="1:119">
      <c r="A577" t="s">
        <v>545</v>
      </c>
      <c r="B577">
        <v>0</v>
      </c>
      <c r="C577">
        <v>0</v>
      </c>
      <c r="D577">
        <v>0</v>
      </c>
      <c r="E577">
        <v>0</v>
      </c>
      <c r="F577">
        <v>0</v>
      </c>
      <c r="G577">
        <v>0</v>
      </c>
      <c r="H577">
        <v>0</v>
      </c>
      <c r="I577">
        <v>0</v>
      </c>
      <c r="J577">
        <v>0</v>
      </c>
      <c r="K577">
        <v>0</v>
      </c>
      <c r="L577">
        <v>0</v>
      </c>
      <c r="M577">
        <v>0</v>
      </c>
      <c r="N577">
        <v>3000000000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c r="BJ577">
        <v>0</v>
      </c>
      <c r="BK577">
        <v>0</v>
      </c>
      <c r="BL577">
        <v>0</v>
      </c>
      <c r="BM577">
        <v>0</v>
      </c>
      <c r="BN577">
        <v>0</v>
      </c>
      <c r="BO577">
        <v>0</v>
      </c>
      <c r="BP577">
        <v>0</v>
      </c>
      <c r="BQ577">
        <v>0</v>
      </c>
      <c r="BR577">
        <v>0</v>
      </c>
      <c r="BS577">
        <v>0</v>
      </c>
      <c r="BT577">
        <v>3000000000</v>
      </c>
      <c r="BU577">
        <v>0</v>
      </c>
      <c r="BV577">
        <v>0</v>
      </c>
      <c r="BW577">
        <v>0</v>
      </c>
      <c r="BX577">
        <v>0</v>
      </c>
      <c r="BY577">
        <v>0</v>
      </c>
      <c r="BZ577">
        <v>0</v>
      </c>
      <c r="CA577">
        <v>0</v>
      </c>
      <c r="CB577">
        <v>0</v>
      </c>
      <c r="CC577">
        <v>0</v>
      </c>
      <c r="CD577">
        <v>0</v>
      </c>
      <c r="CE577">
        <v>0</v>
      </c>
      <c r="CF577">
        <v>0</v>
      </c>
      <c r="CG577">
        <v>0</v>
      </c>
      <c r="CH577">
        <v>0</v>
      </c>
      <c r="CI577">
        <v>0</v>
      </c>
      <c r="CJ577">
        <v>0</v>
      </c>
      <c r="CK577">
        <v>0</v>
      </c>
      <c r="CL577">
        <v>0</v>
      </c>
      <c r="CM577">
        <v>0</v>
      </c>
      <c r="CN577">
        <v>0</v>
      </c>
      <c r="CO577">
        <v>0</v>
      </c>
      <c r="CP577">
        <v>0</v>
      </c>
      <c r="CQ577">
        <v>0</v>
      </c>
      <c r="CR577">
        <v>0</v>
      </c>
      <c r="CS577">
        <v>0</v>
      </c>
      <c r="CT577">
        <v>0</v>
      </c>
      <c r="CU577">
        <v>0</v>
      </c>
      <c r="CV577">
        <v>0</v>
      </c>
      <c r="CW577">
        <v>0</v>
      </c>
      <c r="CX577">
        <v>0</v>
      </c>
      <c r="CY577">
        <v>0</v>
      </c>
      <c r="CZ577">
        <v>0</v>
      </c>
      <c r="DA577">
        <v>0</v>
      </c>
      <c r="DB577">
        <v>0</v>
      </c>
      <c r="DC577">
        <v>0</v>
      </c>
      <c r="DD577">
        <v>0</v>
      </c>
      <c r="DE577">
        <v>0</v>
      </c>
      <c r="DF577">
        <v>0</v>
      </c>
      <c r="DG577">
        <v>0</v>
      </c>
      <c r="DH577">
        <v>0</v>
      </c>
      <c r="DI577">
        <v>0</v>
      </c>
      <c r="DJ577">
        <v>0</v>
      </c>
      <c r="DK577">
        <v>0</v>
      </c>
      <c r="DL577">
        <v>0</v>
      </c>
      <c r="DM577">
        <v>0</v>
      </c>
      <c r="DN577">
        <v>0</v>
      </c>
      <c r="DO577">
        <v>0</v>
      </c>
    </row>
    <row r="578" spans="1:119">
      <c r="A578" t="s">
        <v>546</v>
      </c>
      <c r="B578">
        <v>0</v>
      </c>
      <c r="C578">
        <v>0</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c r="CN578">
        <v>0</v>
      </c>
      <c r="CO578">
        <v>0</v>
      </c>
      <c r="CP578">
        <v>0</v>
      </c>
      <c r="CQ578">
        <v>0</v>
      </c>
      <c r="CR578">
        <v>0</v>
      </c>
      <c r="CS578">
        <v>0</v>
      </c>
      <c r="CT578">
        <v>0</v>
      </c>
      <c r="CU578">
        <v>0</v>
      </c>
      <c r="CV578">
        <v>0</v>
      </c>
      <c r="CW578">
        <v>0</v>
      </c>
      <c r="CX578">
        <v>0</v>
      </c>
      <c r="CY578">
        <v>0</v>
      </c>
      <c r="CZ578">
        <v>0</v>
      </c>
      <c r="DA578">
        <v>0</v>
      </c>
      <c r="DB578">
        <v>0</v>
      </c>
      <c r="DC578">
        <v>0</v>
      </c>
      <c r="DD578">
        <v>0</v>
      </c>
      <c r="DE578">
        <v>0</v>
      </c>
      <c r="DF578">
        <v>0</v>
      </c>
      <c r="DG578">
        <v>0</v>
      </c>
      <c r="DH578">
        <v>0</v>
      </c>
      <c r="DI578">
        <v>0</v>
      </c>
      <c r="DJ578">
        <v>0</v>
      </c>
      <c r="DK578">
        <v>0</v>
      </c>
      <c r="DL578">
        <v>0</v>
      </c>
      <c r="DM578">
        <v>0</v>
      </c>
      <c r="DN578">
        <v>0</v>
      </c>
      <c r="DO578">
        <v>0</v>
      </c>
    </row>
    <row r="579" spans="1:119">
      <c r="A579" t="s">
        <v>547</v>
      </c>
      <c r="B579">
        <v>0</v>
      </c>
      <c r="C579">
        <v>0</v>
      </c>
      <c r="D579">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v>0</v>
      </c>
      <c r="CJ579">
        <v>0</v>
      </c>
      <c r="CK579">
        <v>0</v>
      </c>
      <c r="CL579">
        <v>0</v>
      </c>
      <c r="CM579">
        <v>0</v>
      </c>
      <c r="CN579">
        <v>0</v>
      </c>
      <c r="CO579">
        <v>0</v>
      </c>
      <c r="CP579">
        <v>0</v>
      </c>
      <c r="CQ579">
        <v>0</v>
      </c>
      <c r="CR579">
        <v>0</v>
      </c>
      <c r="CS579">
        <v>0</v>
      </c>
      <c r="CT579">
        <v>0</v>
      </c>
      <c r="CU579">
        <v>0</v>
      </c>
      <c r="CV579">
        <v>0</v>
      </c>
      <c r="CW579">
        <v>0</v>
      </c>
      <c r="CX579">
        <v>0</v>
      </c>
      <c r="CY579">
        <v>0</v>
      </c>
      <c r="CZ579">
        <v>0</v>
      </c>
      <c r="DA579">
        <v>0</v>
      </c>
      <c r="DB579">
        <v>0</v>
      </c>
      <c r="DC579">
        <v>0</v>
      </c>
      <c r="DD579">
        <v>0</v>
      </c>
      <c r="DE579">
        <v>0</v>
      </c>
      <c r="DF579">
        <v>0</v>
      </c>
      <c r="DG579">
        <v>0</v>
      </c>
      <c r="DH579">
        <v>0</v>
      </c>
      <c r="DI579">
        <v>0</v>
      </c>
      <c r="DJ579">
        <v>0</v>
      </c>
      <c r="DK579">
        <v>0</v>
      </c>
      <c r="DL579">
        <v>0</v>
      </c>
      <c r="DM579">
        <v>0</v>
      </c>
      <c r="DN579">
        <v>0</v>
      </c>
      <c r="DO579">
        <v>0</v>
      </c>
    </row>
    <row r="580" spans="1:119">
      <c r="A580" t="s">
        <v>548</v>
      </c>
      <c r="B580">
        <v>0</v>
      </c>
      <c r="C580">
        <v>0</v>
      </c>
      <c r="D580">
        <v>0</v>
      </c>
      <c r="E580">
        <v>0</v>
      </c>
      <c r="F580">
        <v>0</v>
      </c>
      <c r="G580">
        <v>0</v>
      </c>
      <c r="H580">
        <v>0</v>
      </c>
      <c r="I580">
        <v>0</v>
      </c>
      <c r="J580">
        <v>0</v>
      </c>
      <c r="K580">
        <v>0</v>
      </c>
      <c r="L580">
        <v>0</v>
      </c>
      <c r="M580">
        <v>0</v>
      </c>
      <c r="N580">
        <v>0</v>
      </c>
      <c r="O580">
        <v>0</v>
      </c>
      <c r="P580">
        <v>0</v>
      </c>
      <c r="Q580">
        <v>0</v>
      </c>
      <c r="R580">
        <v>22600000000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v>0</v>
      </c>
      <c r="BK580">
        <v>0</v>
      </c>
      <c r="BL580">
        <v>0</v>
      </c>
      <c r="BM580">
        <v>0</v>
      </c>
      <c r="BN580">
        <v>0</v>
      </c>
      <c r="BO580">
        <v>0</v>
      </c>
      <c r="BP580">
        <v>0</v>
      </c>
      <c r="BQ580">
        <v>0</v>
      </c>
      <c r="BR580">
        <v>0</v>
      </c>
      <c r="BS580">
        <v>0</v>
      </c>
      <c r="BT580">
        <v>0</v>
      </c>
      <c r="BU580">
        <v>0</v>
      </c>
      <c r="BV580">
        <v>0</v>
      </c>
      <c r="BW580">
        <v>0</v>
      </c>
      <c r="BX580">
        <v>22600000000</v>
      </c>
      <c r="BY580">
        <v>0</v>
      </c>
      <c r="BZ580">
        <v>0</v>
      </c>
      <c r="CA580">
        <v>0</v>
      </c>
      <c r="CB580">
        <v>0</v>
      </c>
      <c r="CC580">
        <v>0</v>
      </c>
      <c r="CD580">
        <v>0</v>
      </c>
      <c r="CE580">
        <v>0</v>
      </c>
      <c r="CF580">
        <v>0</v>
      </c>
      <c r="CG580">
        <v>0</v>
      </c>
      <c r="CH580">
        <v>0</v>
      </c>
      <c r="CI580">
        <v>0</v>
      </c>
      <c r="CJ580">
        <v>0</v>
      </c>
      <c r="CK580">
        <v>0</v>
      </c>
      <c r="CL580">
        <v>0</v>
      </c>
      <c r="CM580">
        <v>0</v>
      </c>
      <c r="CN580">
        <v>0</v>
      </c>
      <c r="CO580">
        <v>0</v>
      </c>
      <c r="CP580">
        <v>0</v>
      </c>
      <c r="CQ580">
        <v>0</v>
      </c>
      <c r="CR580">
        <v>0</v>
      </c>
      <c r="CS580">
        <v>0</v>
      </c>
      <c r="CT580">
        <v>0</v>
      </c>
      <c r="CU580">
        <v>0</v>
      </c>
      <c r="CV580">
        <v>0</v>
      </c>
      <c r="CW580">
        <v>0</v>
      </c>
      <c r="CX580">
        <v>0</v>
      </c>
      <c r="CY580">
        <v>0</v>
      </c>
      <c r="CZ580">
        <v>0</v>
      </c>
      <c r="DA580">
        <v>0</v>
      </c>
      <c r="DB580">
        <v>0</v>
      </c>
      <c r="DC580">
        <v>0</v>
      </c>
      <c r="DD580">
        <v>0</v>
      </c>
      <c r="DE580">
        <v>0</v>
      </c>
      <c r="DF580">
        <v>0</v>
      </c>
      <c r="DG580">
        <v>0</v>
      </c>
      <c r="DH580">
        <v>0</v>
      </c>
      <c r="DI580">
        <v>0</v>
      </c>
      <c r="DJ580">
        <v>0</v>
      </c>
      <c r="DK580">
        <v>0</v>
      </c>
      <c r="DL580">
        <v>0</v>
      </c>
      <c r="DM580">
        <v>0</v>
      </c>
      <c r="DN580">
        <v>0</v>
      </c>
      <c r="DO580">
        <v>0</v>
      </c>
    </row>
    <row r="581" spans="1:119">
      <c r="A581" t="s">
        <v>549</v>
      </c>
      <c r="B581">
        <v>0</v>
      </c>
      <c r="C581">
        <v>0</v>
      </c>
      <c r="D581">
        <v>0</v>
      </c>
      <c r="E581">
        <v>0</v>
      </c>
      <c r="F581">
        <v>0</v>
      </c>
      <c r="G581">
        <v>0</v>
      </c>
      <c r="H581">
        <v>0</v>
      </c>
      <c r="I581">
        <v>0</v>
      </c>
      <c r="J581">
        <v>0</v>
      </c>
      <c r="K581">
        <v>0</v>
      </c>
      <c r="L581">
        <v>0</v>
      </c>
      <c r="M581">
        <v>0</v>
      </c>
      <c r="N581">
        <v>0</v>
      </c>
      <c r="O581">
        <v>0</v>
      </c>
      <c r="P581">
        <v>0</v>
      </c>
      <c r="Q581">
        <v>0</v>
      </c>
      <c r="R581">
        <v>63900000000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0</v>
      </c>
      <c r="BL581">
        <v>0</v>
      </c>
      <c r="BM581">
        <v>0</v>
      </c>
      <c r="BN581">
        <v>0</v>
      </c>
      <c r="BO581">
        <v>0</v>
      </c>
      <c r="BP581">
        <v>0</v>
      </c>
      <c r="BQ581">
        <v>0</v>
      </c>
      <c r="BR581">
        <v>0</v>
      </c>
      <c r="BS581">
        <v>0</v>
      </c>
      <c r="BT581">
        <v>0</v>
      </c>
      <c r="BU581">
        <v>0</v>
      </c>
      <c r="BV581">
        <v>0</v>
      </c>
      <c r="BW581">
        <v>0</v>
      </c>
      <c r="BX581">
        <v>63900000000</v>
      </c>
      <c r="BY581">
        <v>0</v>
      </c>
      <c r="BZ581">
        <v>0</v>
      </c>
      <c r="CA581">
        <v>0</v>
      </c>
      <c r="CB581">
        <v>0</v>
      </c>
      <c r="CC581">
        <v>0</v>
      </c>
      <c r="CD581">
        <v>0</v>
      </c>
      <c r="CE581">
        <v>0</v>
      </c>
      <c r="CF581">
        <v>0</v>
      </c>
      <c r="CG581">
        <v>0</v>
      </c>
      <c r="CH581">
        <v>0</v>
      </c>
      <c r="CI581">
        <v>0</v>
      </c>
      <c r="CJ581">
        <v>0</v>
      </c>
      <c r="CK581">
        <v>0</v>
      </c>
      <c r="CL581">
        <v>0</v>
      </c>
      <c r="CM581">
        <v>0</v>
      </c>
      <c r="CN581">
        <v>0</v>
      </c>
      <c r="CO581">
        <v>0</v>
      </c>
      <c r="CP581">
        <v>0</v>
      </c>
      <c r="CQ581">
        <v>0</v>
      </c>
      <c r="CR581">
        <v>0</v>
      </c>
      <c r="CS581">
        <v>0</v>
      </c>
      <c r="CT581">
        <v>0</v>
      </c>
      <c r="CU581">
        <v>0</v>
      </c>
      <c r="CV581">
        <v>0</v>
      </c>
      <c r="CW581">
        <v>0</v>
      </c>
      <c r="CX581">
        <v>0</v>
      </c>
      <c r="CY581">
        <v>0</v>
      </c>
      <c r="CZ581">
        <v>0</v>
      </c>
      <c r="DA581">
        <v>0</v>
      </c>
      <c r="DB581">
        <v>0</v>
      </c>
      <c r="DC581">
        <v>0</v>
      </c>
      <c r="DD581">
        <v>0</v>
      </c>
      <c r="DE581">
        <v>0</v>
      </c>
      <c r="DF581">
        <v>0</v>
      </c>
      <c r="DG581">
        <v>0</v>
      </c>
      <c r="DH581">
        <v>0</v>
      </c>
      <c r="DI581">
        <v>0</v>
      </c>
      <c r="DJ581">
        <v>0</v>
      </c>
      <c r="DK581">
        <v>0</v>
      </c>
      <c r="DL581">
        <v>0</v>
      </c>
      <c r="DM581">
        <v>0</v>
      </c>
      <c r="DN581">
        <v>0</v>
      </c>
      <c r="DO581">
        <v>0</v>
      </c>
    </row>
    <row r="582" spans="1:119">
      <c r="A582" t="s">
        <v>550</v>
      </c>
      <c r="B582">
        <v>0</v>
      </c>
      <c r="C582">
        <v>0</v>
      </c>
      <c r="D582">
        <v>0</v>
      </c>
      <c r="E582">
        <v>0</v>
      </c>
      <c r="F582">
        <v>0</v>
      </c>
      <c r="G582">
        <v>0</v>
      </c>
      <c r="H582">
        <v>0</v>
      </c>
      <c r="I582">
        <v>0</v>
      </c>
      <c r="J582">
        <v>0</v>
      </c>
      <c r="K582">
        <v>0</v>
      </c>
      <c r="L582">
        <v>0</v>
      </c>
      <c r="M582">
        <v>0</v>
      </c>
      <c r="N582">
        <v>0</v>
      </c>
      <c r="O582">
        <v>0</v>
      </c>
      <c r="P582">
        <v>0</v>
      </c>
      <c r="Q582">
        <v>0</v>
      </c>
      <c r="R582">
        <v>0</v>
      </c>
      <c r="S582">
        <v>5499999999.99998</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5499999999.99998</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v>0</v>
      </c>
      <c r="CJ582">
        <v>0</v>
      </c>
      <c r="CK582">
        <v>0</v>
      </c>
      <c r="CL582">
        <v>0</v>
      </c>
      <c r="CM582">
        <v>0</v>
      </c>
      <c r="CN582">
        <v>0</v>
      </c>
      <c r="CO582">
        <v>0</v>
      </c>
      <c r="CP582">
        <v>0</v>
      </c>
      <c r="CQ582">
        <v>0</v>
      </c>
      <c r="CR582">
        <v>0</v>
      </c>
      <c r="CS582">
        <v>0</v>
      </c>
      <c r="CT582">
        <v>0</v>
      </c>
      <c r="CU582">
        <v>0</v>
      </c>
      <c r="CV582">
        <v>0</v>
      </c>
      <c r="CW582">
        <v>0</v>
      </c>
      <c r="CX582">
        <v>0</v>
      </c>
      <c r="CY582">
        <v>0</v>
      </c>
      <c r="CZ582">
        <v>0</v>
      </c>
      <c r="DA582">
        <v>0</v>
      </c>
      <c r="DB582">
        <v>0</v>
      </c>
      <c r="DC582">
        <v>0</v>
      </c>
      <c r="DD582">
        <v>0</v>
      </c>
      <c r="DE582">
        <v>0</v>
      </c>
      <c r="DF582">
        <v>0</v>
      </c>
      <c r="DG582">
        <v>0</v>
      </c>
      <c r="DH582">
        <v>0</v>
      </c>
      <c r="DI582">
        <v>0</v>
      </c>
      <c r="DJ582">
        <v>0</v>
      </c>
      <c r="DK582">
        <v>0</v>
      </c>
      <c r="DL582">
        <v>0</v>
      </c>
      <c r="DM582">
        <v>0</v>
      </c>
      <c r="DN582">
        <v>0</v>
      </c>
      <c r="DO582">
        <v>0</v>
      </c>
    </row>
    <row r="583" spans="1:119">
      <c r="A583" t="s">
        <v>551</v>
      </c>
      <c r="B583">
        <v>0</v>
      </c>
      <c r="C583">
        <v>0</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c r="BA583">
        <v>0</v>
      </c>
      <c r="BB583">
        <v>0</v>
      </c>
      <c r="BC583">
        <v>0</v>
      </c>
      <c r="BD583">
        <v>0</v>
      </c>
      <c r="BE583">
        <v>0</v>
      </c>
      <c r="BF583">
        <v>0</v>
      </c>
      <c r="BG583">
        <v>0</v>
      </c>
      <c r="BH583">
        <v>0</v>
      </c>
      <c r="BI583">
        <v>0</v>
      </c>
      <c r="BJ583">
        <v>0</v>
      </c>
      <c r="BK583">
        <v>0</v>
      </c>
      <c r="BL583">
        <v>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v>0</v>
      </c>
      <c r="CJ583">
        <v>0</v>
      </c>
      <c r="CK583">
        <v>0</v>
      </c>
      <c r="CL583">
        <v>0</v>
      </c>
      <c r="CM583">
        <v>0</v>
      </c>
      <c r="CN583">
        <v>0</v>
      </c>
      <c r="CO583">
        <v>0</v>
      </c>
      <c r="CP583">
        <v>0</v>
      </c>
      <c r="CQ583">
        <v>0</v>
      </c>
      <c r="CR583">
        <v>0</v>
      </c>
      <c r="CS583">
        <v>0</v>
      </c>
      <c r="CT583">
        <v>0</v>
      </c>
      <c r="CU583">
        <v>0</v>
      </c>
      <c r="CV583">
        <v>0</v>
      </c>
      <c r="CW583">
        <v>0</v>
      </c>
      <c r="CX583">
        <v>0</v>
      </c>
      <c r="CY583">
        <v>0</v>
      </c>
      <c r="CZ583">
        <v>0</v>
      </c>
      <c r="DA583">
        <v>0</v>
      </c>
      <c r="DB583">
        <v>0</v>
      </c>
      <c r="DC583">
        <v>0</v>
      </c>
      <c r="DD583">
        <v>0</v>
      </c>
      <c r="DE583">
        <v>0</v>
      </c>
      <c r="DF583">
        <v>0</v>
      </c>
      <c r="DG583">
        <v>0</v>
      </c>
      <c r="DH583">
        <v>0</v>
      </c>
      <c r="DI583">
        <v>0</v>
      </c>
      <c r="DJ583">
        <v>0</v>
      </c>
      <c r="DK583">
        <v>0</v>
      </c>
      <c r="DL583">
        <v>0</v>
      </c>
      <c r="DM583">
        <v>0</v>
      </c>
      <c r="DN583">
        <v>0</v>
      </c>
      <c r="DO583">
        <v>0</v>
      </c>
    </row>
    <row r="584" spans="1:119">
      <c r="A584" t="s">
        <v>552</v>
      </c>
      <c r="B584">
        <v>0</v>
      </c>
      <c r="C584">
        <v>0</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v>0</v>
      </c>
      <c r="CJ584">
        <v>0</v>
      </c>
      <c r="CK584">
        <v>0</v>
      </c>
      <c r="CL584">
        <v>0</v>
      </c>
      <c r="CM584">
        <v>0</v>
      </c>
      <c r="CN584">
        <v>0</v>
      </c>
      <c r="CO584">
        <v>0</v>
      </c>
      <c r="CP584">
        <v>0</v>
      </c>
      <c r="CQ584">
        <v>0</v>
      </c>
      <c r="CR584">
        <v>0</v>
      </c>
      <c r="CS584">
        <v>0</v>
      </c>
      <c r="CT584">
        <v>0</v>
      </c>
      <c r="CU584">
        <v>0</v>
      </c>
      <c r="CV584">
        <v>0</v>
      </c>
      <c r="CW584">
        <v>0</v>
      </c>
      <c r="CX584">
        <v>0</v>
      </c>
      <c r="CY584">
        <v>0</v>
      </c>
      <c r="CZ584">
        <v>0</v>
      </c>
      <c r="DA584">
        <v>0</v>
      </c>
      <c r="DB584">
        <v>0</v>
      </c>
      <c r="DC584">
        <v>0</v>
      </c>
      <c r="DD584">
        <v>0</v>
      </c>
      <c r="DE584">
        <v>0</v>
      </c>
      <c r="DF584">
        <v>0</v>
      </c>
      <c r="DG584">
        <v>0</v>
      </c>
      <c r="DH584">
        <v>0</v>
      </c>
      <c r="DI584">
        <v>0</v>
      </c>
      <c r="DJ584">
        <v>0</v>
      </c>
      <c r="DK584">
        <v>0</v>
      </c>
      <c r="DL584">
        <v>0</v>
      </c>
      <c r="DM584">
        <v>0</v>
      </c>
      <c r="DN584">
        <v>0</v>
      </c>
      <c r="DO584">
        <v>0</v>
      </c>
    </row>
    <row r="585" spans="1:119">
      <c r="A585" t="s">
        <v>553</v>
      </c>
      <c r="B585">
        <v>0</v>
      </c>
      <c r="C585">
        <v>0</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c r="CN585">
        <v>0</v>
      </c>
      <c r="CO585">
        <v>0</v>
      </c>
      <c r="CP585">
        <v>0</v>
      </c>
      <c r="CQ585">
        <v>0</v>
      </c>
      <c r="CR585">
        <v>0</v>
      </c>
      <c r="CS585">
        <v>0</v>
      </c>
      <c r="CT585">
        <v>0</v>
      </c>
      <c r="CU585">
        <v>0</v>
      </c>
      <c r="CV585">
        <v>0</v>
      </c>
      <c r="CW585">
        <v>0</v>
      </c>
      <c r="CX585">
        <v>0</v>
      </c>
      <c r="CY585">
        <v>0</v>
      </c>
      <c r="CZ585">
        <v>0</v>
      </c>
      <c r="DA585">
        <v>0</v>
      </c>
      <c r="DB585">
        <v>0</v>
      </c>
      <c r="DC585">
        <v>0</v>
      </c>
      <c r="DD585">
        <v>0</v>
      </c>
      <c r="DE585">
        <v>0</v>
      </c>
      <c r="DF585">
        <v>0</v>
      </c>
      <c r="DG585">
        <v>0</v>
      </c>
      <c r="DH585">
        <v>0</v>
      </c>
      <c r="DI585">
        <v>0</v>
      </c>
      <c r="DJ585">
        <v>0</v>
      </c>
      <c r="DK585">
        <v>0</v>
      </c>
      <c r="DL585">
        <v>0</v>
      </c>
      <c r="DM585">
        <v>0</v>
      </c>
      <c r="DN585">
        <v>0</v>
      </c>
      <c r="DO585">
        <v>0</v>
      </c>
    </row>
    <row r="586" spans="1:119">
      <c r="A586" t="s">
        <v>554</v>
      </c>
      <c r="B586">
        <v>0</v>
      </c>
      <c r="C586">
        <v>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c r="CN586">
        <v>0</v>
      </c>
      <c r="CO586">
        <v>0</v>
      </c>
      <c r="CP586">
        <v>0</v>
      </c>
      <c r="CQ586">
        <v>0</v>
      </c>
      <c r="CR586">
        <v>0</v>
      </c>
      <c r="CS586">
        <v>0</v>
      </c>
      <c r="CT586">
        <v>0</v>
      </c>
      <c r="CU586">
        <v>0</v>
      </c>
      <c r="CV586">
        <v>0</v>
      </c>
      <c r="CW586">
        <v>0</v>
      </c>
      <c r="CX586">
        <v>0</v>
      </c>
      <c r="CY586">
        <v>0</v>
      </c>
      <c r="CZ586">
        <v>0</v>
      </c>
      <c r="DA586">
        <v>0</v>
      </c>
      <c r="DB586">
        <v>0</v>
      </c>
      <c r="DC586">
        <v>0</v>
      </c>
      <c r="DD586">
        <v>0</v>
      </c>
      <c r="DE586">
        <v>0</v>
      </c>
      <c r="DF586">
        <v>0</v>
      </c>
      <c r="DG586">
        <v>0</v>
      </c>
      <c r="DH586">
        <v>0</v>
      </c>
      <c r="DI586">
        <v>0</v>
      </c>
      <c r="DJ586">
        <v>0</v>
      </c>
      <c r="DK586">
        <v>0</v>
      </c>
      <c r="DL586">
        <v>0</v>
      </c>
      <c r="DM586">
        <v>0</v>
      </c>
      <c r="DN586">
        <v>0</v>
      </c>
      <c r="DO586">
        <v>0</v>
      </c>
    </row>
    <row r="587" spans="1:119">
      <c r="A587" t="s">
        <v>555</v>
      </c>
      <c r="B587">
        <v>0</v>
      </c>
      <c r="C587">
        <v>0</v>
      </c>
      <c r="D587">
        <v>0</v>
      </c>
      <c r="E587">
        <v>0</v>
      </c>
      <c r="F587">
        <v>0</v>
      </c>
      <c r="G587">
        <v>0</v>
      </c>
      <c r="H587">
        <v>0</v>
      </c>
      <c r="I587">
        <v>0</v>
      </c>
      <c r="J587">
        <v>0</v>
      </c>
      <c r="K587">
        <v>0</v>
      </c>
      <c r="L587">
        <v>0</v>
      </c>
      <c r="M587">
        <v>0</v>
      </c>
      <c r="N587">
        <v>0</v>
      </c>
      <c r="O587">
        <v>0</v>
      </c>
      <c r="P587">
        <v>0</v>
      </c>
      <c r="Q587">
        <v>0</v>
      </c>
      <c r="R587">
        <v>115175719716.55099</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BX587">
        <v>115175719716.55099</v>
      </c>
      <c r="BY587">
        <v>0</v>
      </c>
      <c r="BZ587">
        <v>0</v>
      </c>
      <c r="CA587">
        <v>0</v>
      </c>
      <c r="CB587">
        <v>0</v>
      </c>
      <c r="CC587">
        <v>0</v>
      </c>
      <c r="CD587">
        <v>0</v>
      </c>
      <c r="CE587">
        <v>0</v>
      </c>
      <c r="CF587">
        <v>0</v>
      </c>
      <c r="CG587">
        <v>0</v>
      </c>
      <c r="CH587">
        <v>0</v>
      </c>
      <c r="CI587">
        <v>0</v>
      </c>
      <c r="CJ587">
        <v>0</v>
      </c>
      <c r="CK587">
        <v>0</v>
      </c>
      <c r="CL587">
        <v>0</v>
      </c>
      <c r="CM587">
        <v>0</v>
      </c>
      <c r="CN587">
        <v>0</v>
      </c>
      <c r="CO587">
        <v>0</v>
      </c>
      <c r="CP587">
        <v>0</v>
      </c>
      <c r="CQ587">
        <v>0</v>
      </c>
      <c r="CR587">
        <v>0</v>
      </c>
      <c r="CS587">
        <v>0</v>
      </c>
      <c r="CT587">
        <v>0</v>
      </c>
      <c r="CU587">
        <v>0</v>
      </c>
      <c r="CV587">
        <v>0</v>
      </c>
      <c r="CW587">
        <v>0</v>
      </c>
      <c r="CX587">
        <v>0</v>
      </c>
      <c r="CY587">
        <v>0</v>
      </c>
      <c r="CZ587">
        <v>0</v>
      </c>
      <c r="DA587">
        <v>0</v>
      </c>
      <c r="DB587">
        <v>0</v>
      </c>
      <c r="DC587">
        <v>0</v>
      </c>
      <c r="DD587">
        <v>0</v>
      </c>
      <c r="DE587">
        <v>0</v>
      </c>
      <c r="DF587">
        <v>0</v>
      </c>
      <c r="DG587">
        <v>0</v>
      </c>
      <c r="DH587">
        <v>0</v>
      </c>
      <c r="DI587">
        <v>0</v>
      </c>
      <c r="DJ587">
        <v>0</v>
      </c>
      <c r="DK587">
        <v>0</v>
      </c>
      <c r="DL587">
        <v>0</v>
      </c>
      <c r="DM587">
        <v>0</v>
      </c>
      <c r="DN587">
        <v>0</v>
      </c>
      <c r="DO587">
        <v>0</v>
      </c>
    </row>
    <row r="588" spans="1:119">
      <c r="A588" t="s">
        <v>556</v>
      </c>
      <c r="B588">
        <v>0</v>
      </c>
      <c r="C588">
        <v>0</v>
      </c>
      <c r="D588">
        <v>0</v>
      </c>
      <c r="E588">
        <v>0</v>
      </c>
      <c r="F588">
        <v>0</v>
      </c>
      <c r="G588">
        <v>0</v>
      </c>
      <c r="H588">
        <v>0</v>
      </c>
      <c r="I588">
        <v>0</v>
      </c>
      <c r="J588">
        <v>0</v>
      </c>
      <c r="K588">
        <v>0</v>
      </c>
      <c r="L588">
        <v>0</v>
      </c>
      <c r="M588">
        <v>0</v>
      </c>
      <c r="N588">
        <v>0</v>
      </c>
      <c r="O588">
        <v>0</v>
      </c>
      <c r="P588">
        <v>0</v>
      </c>
      <c r="Q588">
        <v>0</v>
      </c>
      <c r="R588">
        <v>110323728199.99899</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BX588">
        <v>110323728199.99899</v>
      </c>
      <c r="BY588">
        <v>0</v>
      </c>
      <c r="BZ588">
        <v>0</v>
      </c>
      <c r="CA588">
        <v>0</v>
      </c>
      <c r="CB588">
        <v>0</v>
      </c>
      <c r="CC588">
        <v>0</v>
      </c>
      <c r="CD588">
        <v>0</v>
      </c>
      <c r="CE588">
        <v>0</v>
      </c>
      <c r="CF588">
        <v>0</v>
      </c>
      <c r="CG588">
        <v>0</v>
      </c>
      <c r="CH588">
        <v>0</v>
      </c>
      <c r="CI588">
        <v>0</v>
      </c>
      <c r="CJ588">
        <v>0</v>
      </c>
      <c r="CK588">
        <v>0</v>
      </c>
      <c r="CL588">
        <v>0</v>
      </c>
      <c r="CM588">
        <v>0</v>
      </c>
      <c r="CN588">
        <v>0</v>
      </c>
      <c r="CO588">
        <v>0</v>
      </c>
      <c r="CP588">
        <v>0</v>
      </c>
      <c r="CQ588">
        <v>0</v>
      </c>
      <c r="CR588">
        <v>0</v>
      </c>
      <c r="CS588">
        <v>0</v>
      </c>
      <c r="CT588">
        <v>0</v>
      </c>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v>0</v>
      </c>
    </row>
    <row r="589" spans="1:119">
      <c r="A589" t="s">
        <v>557</v>
      </c>
      <c r="B589">
        <v>0</v>
      </c>
      <c r="C589">
        <v>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v>0</v>
      </c>
      <c r="CI589">
        <v>0</v>
      </c>
      <c r="CJ589">
        <v>0</v>
      </c>
      <c r="CK589">
        <v>0</v>
      </c>
      <c r="CL589">
        <v>0</v>
      </c>
      <c r="CM589">
        <v>0</v>
      </c>
      <c r="CN589">
        <v>0</v>
      </c>
      <c r="CO589">
        <v>0</v>
      </c>
      <c r="CP589">
        <v>0</v>
      </c>
      <c r="CQ589">
        <v>0</v>
      </c>
      <c r="CR589">
        <v>0</v>
      </c>
      <c r="CS589">
        <v>0</v>
      </c>
      <c r="CT589">
        <v>0</v>
      </c>
      <c r="CU589">
        <v>0</v>
      </c>
      <c r="CV589">
        <v>0</v>
      </c>
      <c r="CW589">
        <v>0</v>
      </c>
      <c r="CX589">
        <v>0</v>
      </c>
      <c r="CY589">
        <v>0</v>
      </c>
      <c r="CZ589">
        <v>0</v>
      </c>
      <c r="DA589">
        <v>0</v>
      </c>
      <c r="DB589">
        <v>0</v>
      </c>
      <c r="DC589">
        <v>0</v>
      </c>
      <c r="DD589">
        <v>0</v>
      </c>
      <c r="DE589">
        <v>0</v>
      </c>
      <c r="DF589">
        <v>0</v>
      </c>
      <c r="DG589">
        <v>0</v>
      </c>
      <c r="DH589">
        <v>0</v>
      </c>
      <c r="DI589">
        <v>0</v>
      </c>
      <c r="DJ589">
        <v>0</v>
      </c>
      <c r="DK589">
        <v>0</v>
      </c>
      <c r="DL589">
        <v>0</v>
      </c>
      <c r="DM589">
        <v>0</v>
      </c>
      <c r="DN589">
        <v>0</v>
      </c>
      <c r="DO589">
        <v>0</v>
      </c>
    </row>
    <row r="590" spans="1:119">
      <c r="A590" t="s">
        <v>558</v>
      </c>
      <c r="B590">
        <v>0</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v>0</v>
      </c>
      <c r="CJ590">
        <v>0</v>
      </c>
      <c r="CK590">
        <v>0</v>
      </c>
      <c r="CL590">
        <v>0</v>
      </c>
      <c r="CM590">
        <v>0</v>
      </c>
      <c r="CN590">
        <v>0</v>
      </c>
      <c r="CO590">
        <v>0</v>
      </c>
      <c r="CP590">
        <v>0</v>
      </c>
      <c r="CQ590">
        <v>0</v>
      </c>
      <c r="CR590">
        <v>0</v>
      </c>
      <c r="CS590">
        <v>0</v>
      </c>
      <c r="CT590">
        <v>0</v>
      </c>
      <c r="CU590">
        <v>0</v>
      </c>
      <c r="CV590">
        <v>0</v>
      </c>
      <c r="CW590">
        <v>0</v>
      </c>
      <c r="CX590">
        <v>0</v>
      </c>
      <c r="CY590">
        <v>0</v>
      </c>
      <c r="CZ590">
        <v>0</v>
      </c>
      <c r="DA590">
        <v>0</v>
      </c>
      <c r="DB590">
        <v>0</v>
      </c>
      <c r="DC590">
        <v>0</v>
      </c>
      <c r="DD590">
        <v>0</v>
      </c>
      <c r="DE590">
        <v>0</v>
      </c>
      <c r="DF590">
        <v>0</v>
      </c>
      <c r="DG590">
        <v>0</v>
      </c>
      <c r="DH590">
        <v>0</v>
      </c>
      <c r="DI590">
        <v>0</v>
      </c>
      <c r="DJ590">
        <v>0</v>
      </c>
      <c r="DK590">
        <v>0</v>
      </c>
      <c r="DL590">
        <v>0</v>
      </c>
      <c r="DM590">
        <v>0</v>
      </c>
      <c r="DN590">
        <v>0</v>
      </c>
      <c r="DO590">
        <v>0</v>
      </c>
    </row>
    <row r="591" spans="1:119">
      <c r="A591" t="s">
        <v>559</v>
      </c>
      <c r="B591">
        <v>106454200957.075</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0</v>
      </c>
      <c r="BB591">
        <v>0</v>
      </c>
      <c r="BC591">
        <v>0</v>
      </c>
      <c r="BD591">
        <v>0</v>
      </c>
      <c r="BE591">
        <v>0</v>
      </c>
      <c r="BF591">
        <v>0</v>
      </c>
      <c r="BG591">
        <v>0</v>
      </c>
      <c r="BH591">
        <v>106454200957.075</v>
      </c>
      <c r="BI591">
        <v>0</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v>0</v>
      </c>
      <c r="CI591">
        <v>0</v>
      </c>
      <c r="CJ591">
        <v>0</v>
      </c>
      <c r="CK591">
        <v>0</v>
      </c>
      <c r="CL591">
        <v>0</v>
      </c>
      <c r="CM591">
        <v>0</v>
      </c>
      <c r="CN591">
        <v>0</v>
      </c>
      <c r="CO591">
        <v>0</v>
      </c>
      <c r="CP591">
        <v>0</v>
      </c>
      <c r="CQ591">
        <v>0</v>
      </c>
      <c r="CR591">
        <v>0</v>
      </c>
      <c r="CS591">
        <v>0</v>
      </c>
      <c r="CT591">
        <v>0</v>
      </c>
      <c r="CU591">
        <v>0</v>
      </c>
      <c r="CV591">
        <v>0</v>
      </c>
      <c r="CW591">
        <v>0</v>
      </c>
      <c r="CX591">
        <v>0</v>
      </c>
      <c r="CY591">
        <v>0</v>
      </c>
      <c r="CZ591">
        <v>0</v>
      </c>
      <c r="DA591">
        <v>0</v>
      </c>
      <c r="DB591">
        <v>0</v>
      </c>
      <c r="DC591">
        <v>0</v>
      </c>
      <c r="DD591">
        <v>0</v>
      </c>
      <c r="DE591">
        <v>0</v>
      </c>
      <c r="DF591">
        <v>0</v>
      </c>
      <c r="DG591">
        <v>0</v>
      </c>
      <c r="DH591">
        <v>0</v>
      </c>
      <c r="DI591">
        <v>0</v>
      </c>
      <c r="DJ591">
        <v>0</v>
      </c>
      <c r="DK591">
        <v>0</v>
      </c>
      <c r="DL591">
        <v>0</v>
      </c>
      <c r="DM591">
        <v>0</v>
      </c>
      <c r="DN591">
        <v>0</v>
      </c>
      <c r="DO591">
        <v>0</v>
      </c>
    </row>
    <row r="592" spans="1:119">
      <c r="A592" t="s">
        <v>560</v>
      </c>
      <c r="B592">
        <v>368130809859.72998</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368130809859.72998</v>
      </c>
      <c r="BI592">
        <v>0</v>
      </c>
      <c r="BJ592">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v>0</v>
      </c>
      <c r="CI592">
        <v>0</v>
      </c>
      <c r="CJ592">
        <v>0</v>
      </c>
      <c r="CK592">
        <v>0</v>
      </c>
      <c r="CL592">
        <v>0</v>
      </c>
      <c r="CM592">
        <v>0</v>
      </c>
      <c r="CN592">
        <v>0</v>
      </c>
      <c r="CO592">
        <v>0</v>
      </c>
      <c r="CP592">
        <v>0</v>
      </c>
      <c r="CQ592">
        <v>0</v>
      </c>
      <c r="CR592">
        <v>0</v>
      </c>
      <c r="CS592">
        <v>0</v>
      </c>
      <c r="CT592">
        <v>0</v>
      </c>
      <c r="CU592">
        <v>0</v>
      </c>
      <c r="CV592">
        <v>0</v>
      </c>
      <c r="CW592">
        <v>0</v>
      </c>
      <c r="CX592">
        <v>0</v>
      </c>
      <c r="CY592">
        <v>0</v>
      </c>
      <c r="CZ592">
        <v>0</v>
      </c>
      <c r="DA592">
        <v>0</v>
      </c>
      <c r="DB592">
        <v>0</v>
      </c>
      <c r="DC592">
        <v>0</v>
      </c>
      <c r="DD592">
        <v>0</v>
      </c>
      <c r="DE592">
        <v>0</v>
      </c>
      <c r="DF592">
        <v>0</v>
      </c>
      <c r="DG592">
        <v>0</v>
      </c>
      <c r="DH592">
        <v>0</v>
      </c>
      <c r="DI592">
        <v>0</v>
      </c>
      <c r="DJ592">
        <v>0</v>
      </c>
      <c r="DK592">
        <v>0</v>
      </c>
      <c r="DL592">
        <v>0</v>
      </c>
      <c r="DM592">
        <v>0</v>
      </c>
      <c r="DN592">
        <v>0</v>
      </c>
      <c r="DO592">
        <v>0</v>
      </c>
    </row>
    <row r="593" spans="1:119">
      <c r="A593" t="s">
        <v>561</v>
      </c>
      <c r="B593">
        <v>0</v>
      </c>
      <c r="C593">
        <v>0</v>
      </c>
      <c r="D593">
        <v>0</v>
      </c>
      <c r="E593">
        <v>0</v>
      </c>
      <c r="F593">
        <v>0</v>
      </c>
      <c r="G593">
        <v>0</v>
      </c>
      <c r="H593">
        <v>0</v>
      </c>
      <c r="I593">
        <v>0</v>
      </c>
      <c r="J593">
        <v>0</v>
      </c>
      <c r="K593">
        <v>0</v>
      </c>
      <c r="L593">
        <v>0</v>
      </c>
      <c r="M593">
        <v>0</v>
      </c>
      <c r="N593">
        <v>42880670990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BN593">
        <v>0</v>
      </c>
      <c r="BO593">
        <v>0</v>
      </c>
      <c r="BP593">
        <v>0</v>
      </c>
      <c r="BQ593">
        <v>0</v>
      </c>
      <c r="BR593">
        <v>0</v>
      </c>
      <c r="BS593">
        <v>0</v>
      </c>
      <c r="BT593">
        <v>42880670990</v>
      </c>
      <c r="BU593">
        <v>0</v>
      </c>
      <c r="BV593">
        <v>0</v>
      </c>
      <c r="BW593">
        <v>0</v>
      </c>
      <c r="BX593">
        <v>0</v>
      </c>
      <c r="BY593">
        <v>0</v>
      </c>
      <c r="BZ593">
        <v>0</v>
      </c>
      <c r="CA593">
        <v>0</v>
      </c>
      <c r="CB593">
        <v>0</v>
      </c>
      <c r="CC593">
        <v>0</v>
      </c>
      <c r="CD593">
        <v>0</v>
      </c>
      <c r="CE593">
        <v>0</v>
      </c>
      <c r="CF593">
        <v>0</v>
      </c>
      <c r="CG593">
        <v>0</v>
      </c>
      <c r="CH593">
        <v>0</v>
      </c>
      <c r="CI593">
        <v>0</v>
      </c>
      <c r="CJ593">
        <v>0</v>
      </c>
      <c r="CK593">
        <v>0</v>
      </c>
      <c r="CL593">
        <v>0</v>
      </c>
      <c r="CM593">
        <v>0</v>
      </c>
      <c r="CN593">
        <v>0</v>
      </c>
      <c r="CO593">
        <v>0</v>
      </c>
      <c r="CP593">
        <v>0</v>
      </c>
      <c r="CQ593">
        <v>0</v>
      </c>
      <c r="CR593">
        <v>0</v>
      </c>
      <c r="CS593">
        <v>0</v>
      </c>
      <c r="CT593">
        <v>0</v>
      </c>
      <c r="CU593">
        <v>0</v>
      </c>
      <c r="CV593">
        <v>0</v>
      </c>
      <c r="CW593">
        <v>0</v>
      </c>
      <c r="CX593">
        <v>0</v>
      </c>
      <c r="CY593">
        <v>0</v>
      </c>
      <c r="CZ593">
        <v>0</v>
      </c>
      <c r="DA593">
        <v>0</v>
      </c>
      <c r="DB593">
        <v>0</v>
      </c>
      <c r="DC593">
        <v>0</v>
      </c>
      <c r="DD593">
        <v>0</v>
      </c>
      <c r="DE593">
        <v>0</v>
      </c>
      <c r="DF593">
        <v>0</v>
      </c>
      <c r="DG593">
        <v>0</v>
      </c>
      <c r="DH593">
        <v>0</v>
      </c>
      <c r="DI593">
        <v>0</v>
      </c>
      <c r="DJ593">
        <v>0</v>
      </c>
      <c r="DK593">
        <v>0</v>
      </c>
      <c r="DL593">
        <v>0</v>
      </c>
      <c r="DM593">
        <v>0</v>
      </c>
      <c r="DN593">
        <v>0</v>
      </c>
      <c r="DO593">
        <v>0</v>
      </c>
    </row>
    <row r="594" spans="1:119">
      <c r="A594" t="s">
        <v>562</v>
      </c>
      <c r="B594">
        <v>0</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BX594">
        <v>0</v>
      </c>
      <c r="BY594">
        <v>0</v>
      </c>
      <c r="BZ594">
        <v>0</v>
      </c>
      <c r="CA594">
        <v>0</v>
      </c>
      <c r="CB594">
        <v>0</v>
      </c>
      <c r="CC594">
        <v>0</v>
      </c>
      <c r="CD594">
        <v>0</v>
      </c>
      <c r="CE594">
        <v>0</v>
      </c>
      <c r="CF594">
        <v>0</v>
      </c>
      <c r="CG594">
        <v>0</v>
      </c>
      <c r="CH594">
        <v>0</v>
      </c>
      <c r="CI594">
        <v>0</v>
      </c>
      <c r="CJ594">
        <v>0</v>
      </c>
      <c r="CK594">
        <v>0</v>
      </c>
      <c r="CL594">
        <v>0</v>
      </c>
      <c r="CM594">
        <v>0</v>
      </c>
      <c r="CN594">
        <v>0</v>
      </c>
      <c r="CO594">
        <v>0</v>
      </c>
      <c r="CP594">
        <v>0</v>
      </c>
      <c r="CQ594">
        <v>0</v>
      </c>
      <c r="CR594">
        <v>0</v>
      </c>
      <c r="CS594">
        <v>0</v>
      </c>
      <c r="CT594">
        <v>0</v>
      </c>
      <c r="CU594">
        <v>0</v>
      </c>
      <c r="CV594">
        <v>0</v>
      </c>
      <c r="CW594">
        <v>0</v>
      </c>
      <c r="CX594">
        <v>0</v>
      </c>
      <c r="CY594">
        <v>0</v>
      </c>
      <c r="CZ594">
        <v>0</v>
      </c>
      <c r="DA594">
        <v>0</v>
      </c>
      <c r="DB594">
        <v>0</v>
      </c>
      <c r="DC594">
        <v>0</v>
      </c>
      <c r="DD594">
        <v>0</v>
      </c>
      <c r="DE594">
        <v>0</v>
      </c>
      <c r="DF594">
        <v>0</v>
      </c>
      <c r="DG594">
        <v>0</v>
      </c>
      <c r="DH594">
        <v>0</v>
      </c>
      <c r="DI594">
        <v>0</v>
      </c>
      <c r="DJ594">
        <v>0</v>
      </c>
      <c r="DK594">
        <v>0</v>
      </c>
      <c r="DL594">
        <v>0</v>
      </c>
      <c r="DM594">
        <v>0</v>
      </c>
      <c r="DN594">
        <v>0</v>
      </c>
      <c r="DO594">
        <v>0</v>
      </c>
    </row>
    <row r="595" spans="1:119">
      <c r="A595" t="s">
        <v>563</v>
      </c>
      <c r="B595">
        <v>0</v>
      </c>
      <c r="C595">
        <v>0</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v>0</v>
      </c>
      <c r="CJ595">
        <v>0</v>
      </c>
      <c r="CK595">
        <v>0</v>
      </c>
      <c r="CL595">
        <v>0</v>
      </c>
      <c r="CM595">
        <v>0</v>
      </c>
      <c r="CN595">
        <v>0</v>
      </c>
      <c r="CO595">
        <v>0</v>
      </c>
      <c r="CP595">
        <v>0</v>
      </c>
      <c r="CQ595">
        <v>0</v>
      </c>
      <c r="CR595">
        <v>0</v>
      </c>
      <c r="CS595">
        <v>0</v>
      </c>
      <c r="CT595">
        <v>0</v>
      </c>
      <c r="CU595">
        <v>0</v>
      </c>
      <c r="CV595">
        <v>0</v>
      </c>
      <c r="CW595">
        <v>0</v>
      </c>
      <c r="CX595">
        <v>0</v>
      </c>
      <c r="CY595">
        <v>0</v>
      </c>
      <c r="CZ595">
        <v>0</v>
      </c>
      <c r="DA595">
        <v>0</v>
      </c>
      <c r="DB595">
        <v>0</v>
      </c>
      <c r="DC595">
        <v>0</v>
      </c>
      <c r="DD595">
        <v>0</v>
      </c>
      <c r="DE595">
        <v>0</v>
      </c>
      <c r="DF595">
        <v>0</v>
      </c>
      <c r="DG595">
        <v>0</v>
      </c>
      <c r="DH595">
        <v>0</v>
      </c>
      <c r="DI595">
        <v>0</v>
      </c>
      <c r="DJ595">
        <v>0</v>
      </c>
      <c r="DK595">
        <v>0</v>
      </c>
      <c r="DL595">
        <v>0</v>
      </c>
      <c r="DM595">
        <v>0</v>
      </c>
      <c r="DN595">
        <v>0</v>
      </c>
      <c r="DO595">
        <v>0</v>
      </c>
    </row>
    <row r="596" spans="1:119">
      <c r="A596" t="s">
        <v>564</v>
      </c>
      <c r="B596">
        <v>0</v>
      </c>
      <c r="C596">
        <v>0</v>
      </c>
      <c r="D596">
        <v>0</v>
      </c>
      <c r="E596">
        <v>0</v>
      </c>
      <c r="F596">
        <v>0</v>
      </c>
      <c r="G596">
        <v>0</v>
      </c>
      <c r="H596">
        <v>0</v>
      </c>
      <c r="I596">
        <v>0</v>
      </c>
      <c r="J596">
        <v>0</v>
      </c>
      <c r="K596">
        <v>0</v>
      </c>
      <c r="L596">
        <v>0</v>
      </c>
      <c r="M596">
        <v>0</v>
      </c>
      <c r="N596">
        <v>0</v>
      </c>
      <c r="O596">
        <v>0</v>
      </c>
      <c r="P596">
        <v>0</v>
      </c>
      <c r="Q596">
        <v>0</v>
      </c>
      <c r="R596">
        <v>52574027686.551697</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0</v>
      </c>
      <c r="BX596">
        <v>52574027686.551697</v>
      </c>
      <c r="BY596">
        <v>0</v>
      </c>
      <c r="BZ596">
        <v>0</v>
      </c>
      <c r="CA596">
        <v>0</v>
      </c>
      <c r="CB596">
        <v>0</v>
      </c>
      <c r="CC596">
        <v>0</v>
      </c>
      <c r="CD596">
        <v>0</v>
      </c>
      <c r="CE596">
        <v>0</v>
      </c>
      <c r="CF596">
        <v>0</v>
      </c>
      <c r="CG596">
        <v>0</v>
      </c>
      <c r="CH596">
        <v>0</v>
      </c>
      <c r="CI596">
        <v>0</v>
      </c>
      <c r="CJ596">
        <v>0</v>
      </c>
      <c r="CK596">
        <v>0</v>
      </c>
      <c r="CL596">
        <v>0</v>
      </c>
      <c r="CM596">
        <v>0</v>
      </c>
      <c r="CN596">
        <v>0</v>
      </c>
      <c r="CO596">
        <v>0</v>
      </c>
      <c r="CP596">
        <v>0</v>
      </c>
      <c r="CQ596">
        <v>0</v>
      </c>
      <c r="CR596">
        <v>0</v>
      </c>
      <c r="CS596">
        <v>0</v>
      </c>
      <c r="CT596">
        <v>0</v>
      </c>
      <c r="CU596">
        <v>0</v>
      </c>
      <c r="CV596">
        <v>0</v>
      </c>
      <c r="CW596">
        <v>0</v>
      </c>
      <c r="CX596">
        <v>0</v>
      </c>
      <c r="CY596">
        <v>0</v>
      </c>
      <c r="CZ596">
        <v>0</v>
      </c>
      <c r="DA596">
        <v>0</v>
      </c>
      <c r="DB596">
        <v>0</v>
      </c>
      <c r="DC596">
        <v>0</v>
      </c>
      <c r="DD596">
        <v>0</v>
      </c>
      <c r="DE596">
        <v>0</v>
      </c>
      <c r="DF596">
        <v>0</v>
      </c>
      <c r="DG596">
        <v>0</v>
      </c>
      <c r="DH596">
        <v>0</v>
      </c>
      <c r="DI596">
        <v>0</v>
      </c>
      <c r="DJ596">
        <v>0</v>
      </c>
      <c r="DK596">
        <v>0</v>
      </c>
      <c r="DL596">
        <v>0</v>
      </c>
      <c r="DM596">
        <v>0</v>
      </c>
      <c r="DN596">
        <v>0</v>
      </c>
      <c r="DO596">
        <v>0</v>
      </c>
    </row>
    <row r="597" spans="1:119">
      <c r="A597" t="s">
        <v>565</v>
      </c>
      <c r="B597">
        <v>0</v>
      </c>
      <c r="C597">
        <v>0</v>
      </c>
      <c r="D597">
        <v>0</v>
      </c>
      <c r="E597">
        <v>0</v>
      </c>
      <c r="F597">
        <v>0</v>
      </c>
      <c r="G597">
        <v>0</v>
      </c>
      <c r="H597">
        <v>0</v>
      </c>
      <c r="I597">
        <v>0</v>
      </c>
      <c r="J597">
        <v>0</v>
      </c>
      <c r="K597">
        <v>0</v>
      </c>
      <c r="L597">
        <v>0</v>
      </c>
      <c r="M597">
        <v>0</v>
      </c>
      <c r="N597">
        <v>0</v>
      </c>
      <c r="O597">
        <v>0</v>
      </c>
      <c r="P597">
        <v>0</v>
      </c>
      <c r="Q597">
        <v>0</v>
      </c>
      <c r="R597">
        <v>46423728199.999901</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v>0</v>
      </c>
      <c r="BK597">
        <v>0</v>
      </c>
      <c r="BL597">
        <v>0</v>
      </c>
      <c r="BM597">
        <v>0</v>
      </c>
      <c r="BN597">
        <v>0</v>
      </c>
      <c r="BO597">
        <v>0</v>
      </c>
      <c r="BP597">
        <v>0</v>
      </c>
      <c r="BQ597">
        <v>0</v>
      </c>
      <c r="BR597">
        <v>0</v>
      </c>
      <c r="BS597">
        <v>0</v>
      </c>
      <c r="BT597">
        <v>0</v>
      </c>
      <c r="BU597">
        <v>0</v>
      </c>
      <c r="BV597">
        <v>0</v>
      </c>
      <c r="BW597">
        <v>0</v>
      </c>
      <c r="BX597">
        <v>46423728199.999901</v>
      </c>
      <c r="BY597">
        <v>0</v>
      </c>
      <c r="BZ597">
        <v>0</v>
      </c>
      <c r="CA597">
        <v>0</v>
      </c>
      <c r="CB597">
        <v>0</v>
      </c>
      <c r="CC597">
        <v>0</v>
      </c>
      <c r="CD597">
        <v>0</v>
      </c>
      <c r="CE597">
        <v>0</v>
      </c>
      <c r="CF597">
        <v>0</v>
      </c>
      <c r="CG597">
        <v>0</v>
      </c>
      <c r="CH597">
        <v>0</v>
      </c>
      <c r="CI597">
        <v>0</v>
      </c>
      <c r="CJ597">
        <v>0</v>
      </c>
      <c r="CK597">
        <v>0</v>
      </c>
      <c r="CL597">
        <v>0</v>
      </c>
      <c r="CM597">
        <v>0</v>
      </c>
      <c r="CN597">
        <v>0</v>
      </c>
      <c r="CO597">
        <v>0</v>
      </c>
      <c r="CP597">
        <v>0</v>
      </c>
      <c r="CQ597">
        <v>0</v>
      </c>
      <c r="CR597">
        <v>0</v>
      </c>
      <c r="CS597">
        <v>0</v>
      </c>
      <c r="CT597">
        <v>0</v>
      </c>
      <c r="CU597">
        <v>0</v>
      </c>
      <c r="CV597">
        <v>0</v>
      </c>
      <c r="CW597">
        <v>0</v>
      </c>
      <c r="CX597">
        <v>0</v>
      </c>
      <c r="CY597">
        <v>0</v>
      </c>
      <c r="CZ597">
        <v>0</v>
      </c>
      <c r="DA597">
        <v>0</v>
      </c>
      <c r="DB597">
        <v>0</v>
      </c>
      <c r="DC597">
        <v>0</v>
      </c>
      <c r="DD597">
        <v>0</v>
      </c>
      <c r="DE597">
        <v>0</v>
      </c>
      <c r="DF597">
        <v>0</v>
      </c>
      <c r="DG597">
        <v>0</v>
      </c>
      <c r="DH597">
        <v>0</v>
      </c>
      <c r="DI597">
        <v>0</v>
      </c>
      <c r="DJ597">
        <v>0</v>
      </c>
      <c r="DK597">
        <v>0</v>
      </c>
      <c r="DL597">
        <v>0</v>
      </c>
      <c r="DM597">
        <v>0</v>
      </c>
      <c r="DN597">
        <v>0</v>
      </c>
      <c r="DO597">
        <v>0</v>
      </c>
    </row>
    <row r="598" spans="1:119">
      <c r="A598" t="s">
        <v>566</v>
      </c>
      <c r="B598">
        <v>0</v>
      </c>
      <c r="C598">
        <v>0</v>
      </c>
      <c r="D598">
        <v>0</v>
      </c>
      <c r="E598">
        <v>0</v>
      </c>
      <c r="F598">
        <v>0</v>
      </c>
      <c r="G598">
        <v>0</v>
      </c>
      <c r="H598">
        <v>0</v>
      </c>
      <c r="I598">
        <v>0</v>
      </c>
      <c r="J598">
        <v>0</v>
      </c>
      <c r="K598">
        <v>0</v>
      </c>
      <c r="L598">
        <v>0</v>
      </c>
      <c r="M598">
        <v>0</v>
      </c>
      <c r="N598">
        <v>0</v>
      </c>
      <c r="O598">
        <v>0</v>
      </c>
      <c r="P598">
        <v>0</v>
      </c>
      <c r="Q598">
        <v>0</v>
      </c>
      <c r="R598">
        <v>0</v>
      </c>
      <c r="S598">
        <v>54589539750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c r="BJ598">
        <v>0</v>
      </c>
      <c r="BK598">
        <v>0</v>
      </c>
      <c r="BL598">
        <v>0</v>
      </c>
      <c r="BM598">
        <v>0</v>
      </c>
      <c r="BN598">
        <v>54589539750</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v>0</v>
      </c>
      <c r="CJ598">
        <v>0</v>
      </c>
      <c r="CK598">
        <v>0</v>
      </c>
      <c r="CL598">
        <v>0</v>
      </c>
      <c r="CM598">
        <v>0</v>
      </c>
      <c r="CN598">
        <v>0</v>
      </c>
      <c r="CO598">
        <v>0</v>
      </c>
      <c r="CP598">
        <v>0</v>
      </c>
      <c r="CQ598">
        <v>0</v>
      </c>
      <c r="CR598">
        <v>0</v>
      </c>
      <c r="CS598">
        <v>0</v>
      </c>
      <c r="CT598">
        <v>0</v>
      </c>
      <c r="CU598">
        <v>0</v>
      </c>
      <c r="CV598">
        <v>0</v>
      </c>
      <c r="CW598">
        <v>0</v>
      </c>
      <c r="CX598">
        <v>0</v>
      </c>
      <c r="CY598">
        <v>0</v>
      </c>
      <c r="CZ598">
        <v>0</v>
      </c>
      <c r="DA598">
        <v>0</v>
      </c>
      <c r="DB598">
        <v>0</v>
      </c>
      <c r="DC598">
        <v>0</v>
      </c>
      <c r="DD598">
        <v>0</v>
      </c>
      <c r="DE598">
        <v>0</v>
      </c>
      <c r="DF598">
        <v>0</v>
      </c>
      <c r="DG598">
        <v>0</v>
      </c>
      <c r="DH598">
        <v>0</v>
      </c>
      <c r="DI598">
        <v>0</v>
      </c>
      <c r="DJ598">
        <v>0</v>
      </c>
      <c r="DK598">
        <v>0</v>
      </c>
      <c r="DL598">
        <v>0</v>
      </c>
      <c r="DM598">
        <v>0</v>
      </c>
      <c r="DN598">
        <v>0</v>
      </c>
      <c r="DO598">
        <v>0</v>
      </c>
    </row>
    <row r="599" spans="1:119">
      <c r="A599" t="s">
        <v>567</v>
      </c>
      <c r="B599">
        <v>0</v>
      </c>
      <c r="C599">
        <v>0</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v>0</v>
      </c>
      <c r="CI599">
        <v>0</v>
      </c>
      <c r="CJ599">
        <v>0</v>
      </c>
      <c r="CK599">
        <v>0</v>
      </c>
      <c r="CL599">
        <v>0</v>
      </c>
      <c r="CM599">
        <v>0</v>
      </c>
      <c r="CN599">
        <v>0</v>
      </c>
      <c r="CO599">
        <v>0</v>
      </c>
      <c r="CP599">
        <v>0</v>
      </c>
      <c r="CQ599">
        <v>0</v>
      </c>
      <c r="CR599">
        <v>0</v>
      </c>
      <c r="CS599">
        <v>0</v>
      </c>
      <c r="CT599">
        <v>0</v>
      </c>
      <c r="CU599">
        <v>0</v>
      </c>
      <c r="CV599">
        <v>0</v>
      </c>
      <c r="CW599">
        <v>0</v>
      </c>
      <c r="CX599">
        <v>0</v>
      </c>
      <c r="CY599">
        <v>0</v>
      </c>
      <c r="CZ599">
        <v>0</v>
      </c>
      <c r="DA599">
        <v>0</v>
      </c>
      <c r="DB599">
        <v>0</v>
      </c>
      <c r="DC599">
        <v>0</v>
      </c>
      <c r="DD599">
        <v>0</v>
      </c>
      <c r="DE599">
        <v>0</v>
      </c>
      <c r="DF599">
        <v>0</v>
      </c>
      <c r="DG599">
        <v>0</v>
      </c>
      <c r="DH599">
        <v>0</v>
      </c>
      <c r="DI599">
        <v>0</v>
      </c>
      <c r="DJ599">
        <v>0</v>
      </c>
      <c r="DK599">
        <v>0</v>
      </c>
      <c r="DL599">
        <v>0</v>
      </c>
      <c r="DM599">
        <v>0</v>
      </c>
      <c r="DN599">
        <v>0</v>
      </c>
      <c r="DO599">
        <v>0</v>
      </c>
    </row>
    <row r="600" spans="1:119">
      <c r="A600" t="s">
        <v>568</v>
      </c>
      <c r="B600">
        <v>0</v>
      </c>
      <c r="C600">
        <v>0</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0</v>
      </c>
      <c r="BJ600">
        <v>0</v>
      </c>
      <c r="BK600">
        <v>0</v>
      </c>
      <c r="BL600">
        <v>0</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N600">
        <v>0</v>
      </c>
      <c r="CO600">
        <v>0</v>
      </c>
      <c r="CP600">
        <v>0</v>
      </c>
      <c r="CQ600">
        <v>0</v>
      </c>
      <c r="CR600">
        <v>0</v>
      </c>
      <c r="CS600">
        <v>0</v>
      </c>
      <c r="CT600">
        <v>0</v>
      </c>
      <c r="CU600">
        <v>0</v>
      </c>
      <c r="CV600">
        <v>0</v>
      </c>
      <c r="CW600">
        <v>0</v>
      </c>
      <c r="CX600">
        <v>0</v>
      </c>
      <c r="CY600">
        <v>0</v>
      </c>
      <c r="CZ600">
        <v>0</v>
      </c>
      <c r="DA600">
        <v>0</v>
      </c>
      <c r="DB600">
        <v>0</v>
      </c>
      <c r="DC600">
        <v>0</v>
      </c>
      <c r="DD600">
        <v>0</v>
      </c>
      <c r="DE600">
        <v>0</v>
      </c>
      <c r="DF600">
        <v>0</v>
      </c>
      <c r="DG600">
        <v>0</v>
      </c>
      <c r="DH600">
        <v>0</v>
      </c>
      <c r="DI600">
        <v>0</v>
      </c>
      <c r="DJ600">
        <v>0</v>
      </c>
      <c r="DK600">
        <v>0</v>
      </c>
      <c r="DL600">
        <v>0</v>
      </c>
      <c r="DM600">
        <v>0</v>
      </c>
      <c r="DN600">
        <v>0</v>
      </c>
      <c r="DO600">
        <v>0</v>
      </c>
    </row>
    <row r="601" spans="1:119">
      <c r="A601" t="s">
        <v>569</v>
      </c>
      <c r="B601">
        <v>0</v>
      </c>
      <c r="C601">
        <v>0</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0</v>
      </c>
      <c r="CR601">
        <v>0</v>
      </c>
      <c r="CS601">
        <v>0</v>
      </c>
      <c r="CT601">
        <v>0</v>
      </c>
      <c r="CU601">
        <v>0</v>
      </c>
      <c r="CV601">
        <v>0</v>
      </c>
      <c r="CW601">
        <v>0</v>
      </c>
      <c r="CX601">
        <v>0</v>
      </c>
      <c r="CY601">
        <v>0</v>
      </c>
      <c r="CZ601">
        <v>0</v>
      </c>
      <c r="DA601">
        <v>0</v>
      </c>
      <c r="DB601">
        <v>0</v>
      </c>
      <c r="DC601">
        <v>0</v>
      </c>
      <c r="DD601">
        <v>0</v>
      </c>
      <c r="DE601">
        <v>0</v>
      </c>
      <c r="DF601">
        <v>0</v>
      </c>
      <c r="DG601">
        <v>0</v>
      </c>
      <c r="DH601">
        <v>0</v>
      </c>
      <c r="DI601">
        <v>0</v>
      </c>
      <c r="DJ601">
        <v>0</v>
      </c>
      <c r="DK601">
        <v>0</v>
      </c>
      <c r="DL601">
        <v>0</v>
      </c>
      <c r="DM601">
        <v>0</v>
      </c>
      <c r="DN601">
        <v>0</v>
      </c>
      <c r="DO601">
        <v>0</v>
      </c>
    </row>
    <row r="602" spans="1:119">
      <c r="A602" t="s">
        <v>570</v>
      </c>
      <c r="B602">
        <v>0</v>
      </c>
      <c r="C602">
        <v>0</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0</v>
      </c>
      <c r="CX602">
        <v>0</v>
      </c>
      <c r="CY602">
        <v>0</v>
      </c>
      <c r="CZ602">
        <v>0</v>
      </c>
      <c r="DA602">
        <v>0</v>
      </c>
      <c r="DB602">
        <v>0</v>
      </c>
      <c r="DC602">
        <v>0</v>
      </c>
      <c r="DD602">
        <v>0</v>
      </c>
      <c r="DE602">
        <v>0</v>
      </c>
      <c r="DF602">
        <v>0</v>
      </c>
      <c r="DG602">
        <v>0</v>
      </c>
      <c r="DH602">
        <v>0</v>
      </c>
      <c r="DI602">
        <v>0</v>
      </c>
      <c r="DJ602">
        <v>0</v>
      </c>
      <c r="DK602">
        <v>0</v>
      </c>
      <c r="DL602">
        <v>0</v>
      </c>
      <c r="DM602">
        <v>0</v>
      </c>
      <c r="DN602">
        <v>0</v>
      </c>
      <c r="DO602">
        <v>0</v>
      </c>
    </row>
    <row r="603" spans="1:119">
      <c r="A603" t="s">
        <v>571</v>
      </c>
      <c r="B603">
        <v>100149177100</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100149177100</v>
      </c>
      <c r="BI603">
        <v>0</v>
      </c>
      <c r="BJ60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N603">
        <v>0</v>
      </c>
      <c r="CO603">
        <v>0</v>
      </c>
      <c r="CP603">
        <v>0</v>
      </c>
      <c r="CQ603">
        <v>0</v>
      </c>
      <c r="CR603">
        <v>0</v>
      </c>
      <c r="CS603">
        <v>0</v>
      </c>
      <c r="CT603">
        <v>0</v>
      </c>
      <c r="CU603">
        <v>0</v>
      </c>
      <c r="CV603">
        <v>0</v>
      </c>
      <c r="CW603">
        <v>0</v>
      </c>
      <c r="CX603">
        <v>0</v>
      </c>
      <c r="CY603">
        <v>0</v>
      </c>
      <c r="CZ603">
        <v>0</v>
      </c>
      <c r="DA603">
        <v>0</v>
      </c>
      <c r="DB603">
        <v>0</v>
      </c>
      <c r="DC603">
        <v>0</v>
      </c>
      <c r="DD603">
        <v>0</v>
      </c>
      <c r="DE603">
        <v>0</v>
      </c>
      <c r="DF603">
        <v>0</v>
      </c>
      <c r="DG603">
        <v>0</v>
      </c>
      <c r="DH603">
        <v>0</v>
      </c>
      <c r="DI603">
        <v>0</v>
      </c>
      <c r="DJ603">
        <v>0</v>
      </c>
      <c r="DK603">
        <v>0</v>
      </c>
      <c r="DL603">
        <v>0</v>
      </c>
      <c r="DM603">
        <v>0</v>
      </c>
      <c r="DN603">
        <v>0</v>
      </c>
      <c r="DO603">
        <v>0</v>
      </c>
    </row>
    <row r="604" spans="1:119">
      <c r="A604" t="s">
        <v>572</v>
      </c>
      <c r="B604">
        <v>0</v>
      </c>
      <c r="C604">
        <v>0</v>
      </c>
      <c r="D604">
        <v>0</v>
      </c>
      <c r="E604">
        <v>0</v>
      </c>
      <c r="F604">
        <v>0</v>
      </c>
      <c r="G604">
        <v>0</v>
      </c>
      <c r="H604">
        <v>0</v>
      </c>
      <c r="I604">
        <v>0</v>
      </c>
      <c r="J604">
        <v>0</v>
      </c>
      <c r="K604">
        <v>0</v>
      </c>
      <c r="L604">
        <v>0</v>
      </c>
      <c r="M604">
        <v>0</v>
      </c>
      <c r="N604">
        <v>10040867499.999901</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10040867499.999901</v>
      </c>
      <c r="BU604">
        <v>0</v>
      </c>
      <c r="BV604">
        <v>0</v>
      </c>
      <c r="BW604">
        <v>0</v>
      </c>
      <c r="BX604">
        <v>0</v>
      </c>
      <c r="BY604">
        <v>0</v>
      </c>
      <c r="BZ604">
        <v>0</v>
      </c>
      <c r="CA604">
        <v>0</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v>0</v>
      </c>
      <c r="CU604">
        <v>0</v>
      </c>
      <c r="CV604">
        <v>0</v>
      </c>
      <c r="CW604">
        <v>0</v>
      </c>
      <c r="CX604">
        <v>0</v>
      </c>
      <c r="CY604">
        <v>0</v>
      </c>
      <c r="CZ604">
        <v>0</v>
      </c>
      <c r="DA604">
        <v>0</v>
      </c>
      <c r="DB604">
        <v>0</v>
      </c>
      <c r="DC604">
        <v>0</v>
      </c>
      <c r="DD604">
        <v>0</v>
      </c>
      <c r="DE604">
        <v>0</v>
      </c>
      <c r="DF604">
        <v>0</v>
      </c>
      <c r="DG604">
        <v>0</v>
      </c>
      <c r="DH604">
        <v>0</v>
      </c>
      <c r="DI604">
        <v>0</v>
      </c>
      <c r="DJ604">
        <v>0</v>
      </c>
      <c r="DK604">
        <v>0</v>
      </c>
      <c r="DL604">
        <v>0</v>
      </c>
      <c r="DM604">
        <v>0</v>
      </c>
      <c r="DN604">
        <v>0</v>
      </c>
      <c r="DO604">
        <v>0</v>
      </c>
    </row>
    <row r="605" spans="1:119">
      <c r="A605" t="s">
        <v>573</v>
      </c>
      <c r="B605">
        <v>0</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0</v>
      </c>
      <c r="CI605">
        <v>0</v>
      </c>
      <c r="CJ605">
        <v>0</v>
      </c>
      <c r="CK605">
        <v>0</v>
      </c>
      <c r="CL605">
        <v>0</v>
      </c>
      <c r="CM605">
        <v>0</v>
      </c>
      <c r="CN605">
        <v>0</v>
      </c>
      <c r="CO605">
        <v>0</v>
      </c>
      <c r="CP605">
        <v>0</v>
      </c>
      <c r="CQ605">
        <v>0</v>
      </c>
      <c r="CR605">
        <v>0</v>
      </c>
      <c r="CS605">
        <v>0</v>
      </c>
      <c r="CT605">
        <v>0</v>
      </c>
      <c r="CU605">
        <v>0</v>
      </c>
      <c r="CV605">
        <v>0</v>
      </c>
      <c r="CW605">
        <v>0</v>
      </c>
      <c r="CX605">
        <v>0</v>
      </c>
      <c r="CY605">
        <v>0</v>
      </c>
      <c r="CZ605">
        <v>0</v>
      </c>
      <c r="DA605">
        <v>0</v>
      </c>
      <c r="DB605">
        <v>0</v>
      </c>
      <c r="DC605">
        <v>0</v>
      </c>
      <c r="DD605">
        <v>0</v>
      </c>
      <c r="DE605">
        <v>0</v>
      </c>
      <c r="DF605">
        <v>0</v>
      </c>
      <c r="DG605">
        <v>0</v>
      </c>
      <c r="DH605">
        <v>0</v>
      </c>
      <c r="DI605">
        <v>0</v>
      </c>
      <c r="DJ605">
        <v>0</v>
      </c>
      <c r="DK605">
        <v>0</v>
      </c>
      <c r="DL605">
        <v>0</v>
      </c>
      <c r="DM605">
        <v>0</v>
      </c>
      <c r="DN605">
        <v>0</v>
      </c>
      <c r="DO605">
        <v>0</v>
      </c>
    </row>
    <row r="606" spans="1:119">
      <c r="A606" t="s">
        <v>574</v>
      </c>
      <c r="B606">
        <v>0</v>
      </c>
      <c r="C606">
        <v>0</v>
      </c>
      <c r="D606">
        <v>0</v>
      </c>
      <c r="E606">
        <v>0</v>
      </c>
      <c r="F606">
        <v>0</v>
      </c>
      <c r="G606">
        <v>0</v>
      </c>
      <c r="H606">
        <v>0</v>
      </c>
      <c r="I606">
        <v>0</v>
      </c>
      <c r="J606">
        <v>0</v>
      </c>
      <c r="K606">
        <v>0</v>
      </c>
      <c r="L606">
        <v>0</v>
      </c>
      <c r="M606">
        <v>0</v>
      </c>
      <c r="N606">
        <v>0</v>
      </c>
      <c r="O606">
        <v>0</v>
      </c>
      <c r="P606">
        <v>0</v>
      </c>
      <c r="Q606">
        <v>0</v>
      </c>
      <c r="R606">
        <v>40001692030.000099</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BX606">
        <v>40001692030.000099</v>
      </c>
      <c r="BY606">
        <v>0</v>
      </c>
      <c r="BZ606">
        <v>0</v>
      </c>
      <c r="CA606">
        <v>0</v>
      </c>
      <c r="CB606">
        <v>0</v>
      </c>
      <c r="CC606">
        <v>0</v>
      </c>
      <c r="CD606">
        <v>0</v>
      </c>
      <c r="CE606">
        <v>0</v>
      </c>
      <c r="CF606">
        <v>0</v>
      </c>
      <c r="CG606">
        <v>0</v>
      </c>
      <c r="CH606">
        <v>0</v>
      </c>
      <c r="CI606">
        <v>0</v>
      </c>
      <c r="CJ606">
        <v>0</v>
      </c>
      <c r="CK606">
        <v>0</v>
      </c>
      <c r="CL606">
        <v>0</v>
      </c>
      <c r="CM606">
        <v>0</v>
      </c>
      <c r="CN606">
        <v>0</v>
      </c>
      <c r="CO606">
        <v>0</v>
      </c>
      <c r="CP606">
        <v>0</v>
      </c>
      <c r="CQ606">
        <v>0</v>
      </c>
      <c r="CR606">
        <v>0</v>
      </c>
      <c r="CS606">
        <v>0</v>
      </c>
      <c r="CT606">
        <v>0</v>
      </c>
      <c r="CU606">
        <v>0</v>
      </c>
      <c r="CV606">
        <v>0</v>
      </c>
      <c r="CW606">
        <v>0</v>
      </c>
      <c r="CX606">
        <v>0</v>
      </c>
      <c r="CY606">
        <v>0</v>
      </c>
      <c r="CZ606">
        <v>0</v>
      </c>
      <c r="DA606">
        <v>0</v>
      </c>
      <c r="DB606">
        <v>0</v>
      </c>
      <c r="DC606">
        <v>0</v>
      </c>
      <c r="DD606">
        <v>0</v>
      </c>
      <c r="DE606">
        <v>0</v>
      </c>
      <c r="DF606">
        <v>0</v>
      </c>
      <c r="DG606">
        <v>0</v>
      </c>
      <c r="DH606">
        <v>0</v>
      </c>
      <c r="DI606">
        <v>0</v>
      </c>
      <c r="DJ606">
        <v>0</v>
      </c>
      <c r="DK606">
        <v>0</v>
      </c>
      <c r="DL606">
        <v>0</v>
      </c>
      <c r="DM606">
        <v>0</v>
      </c>
      <c r="DN606">
        <v>0</v>
      </c>
      <c r="DO606">
        <v>0</v>
      </c>
    </row>
    <row r="607" spans="1:119">
      <c r="A607" t="s">
        <v>575</v>
      </c>
      <c r="B607">
        <v>0</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v>0</v>
      </c>
      <c r="CK607">
        <v>0</v>
      </c>
      <c r="CL607">
        <v>0</v>
      </c>
      <c r="CM607">
        <v>0</v>
      </c>
      <c r="CN607">
        <v>0</v>
      </c>
      <c r="CO607">
        <v>0</v>
      </c>
      <c r="CP607">
        <v>0</v>
      </c>
      <c r="CQ607">
        <v>0</v>
      </c>
      <c r="CR607">
        <v>0</v>
      </c>
      <c r="CS607">
        <v>0</v>
      </c>
      <c r="CT607">
        <v>0</v>
      </c>
      <c r="CU607">
        <v>0</v>
      </c>
      <c r="CV607">
        <v>0</v>
      </c>
      <c r="CW607">
        <v>0</v>
      </c>
      <c r="CX607">
        <v>0</v>
      </c>
      <c r="CY607">
        <v>0</v>
      </c>
      <c r="CZ607">
        <v>0</v>
      </c>
      <c r="DA607">
        <v>0</v>
      </c>
      <c r="DB607">
        <v>0</v>
      </c>
      <c r="DC607">
        <v>0</v>
      </c>
      <c r="DD607">
        <v>0</v>
      </c>
      <c r="DE607">
        <v>0</v>
      </c>
      <c r="DF607">
        <v>0</v>
      </c>
      <c r="DG607">
        <v>0</v>
      </c>
      <c r="DH607">
        <v>0</v>
      </c>
      <c r="DI607">
        <v>0</v>
      </c>
      <c r="DJ607">
        <v>0</v>
      </c>
      <c r="DK607">
        <v>0</v>
      </c>
      <c r="DL607">
        <v>0</v>
      </c>
      <c r="DM607">
        <v>0</v>
      </c>
      <c r="DN607">
        <v>0</v>
      </c>
      <c r="DO607">
        <v>0</v>
      </c>
    </row>
    <row r="608" spans="1:119">
      <c r="A608" t="s">
        <v>576</v>
      </c>
      <c r="B608">
        <v>0</v>
      </c>
      <c r="C608">
        <v>0</v>
      </c>
      <c r="D608">
        <v>0</v>
      </c>
      <c r="E608">
        <v>0</v>
      </c>
      <c r="F608">
        <v>0</v>
      </c>
      <c r="G608">
        <v>0</v>
      </c>
      <c r="H608">
        <v>0</v>
      </c>
      <c r="I608">
        <v>0</v>
      </c>
      <c r="J608">
        <v>0</v>
      </c>
      <c r="K608">
        <v>0</v>
      </c>
      <c r="L608">
        <v>0</v>
      </c>
      <c r="M608">
        <v>0</v>
      </c>
      <c r="N608">
        <v>0</v>
      </c>
      <c r="O608">
        <v>0</v>
      </c>
      <c r="P608">
        <v>0</v>
      </c>
      <c r="Q608">
        <v>0</v>
      </c>
      <c r="R608">
        <v>0</v>
      </c>
      <c r="S608">
        <v>10312130269.999901</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0</v>
      </c>
      <c r="BD608">
        <v>0</v>
      </c>
      <c r="BE608">
        <v>0</v>
      </c>
      <c r="BF608">
        <v>0</v>
      </c>
      <c r="BG608">
        <v>0</v>
      </c>
      <c r="BH608">
        <v>0</v>
      </c>
      <c r="BI608">
        <v>0</v>
      </c>
      <c r="BJ608">
        <v>0</v>
      </c>
      <c r="BK608">
        <v>0</v>
      </c>
      <c r="BL608">
        <v>0</v>
      </c>
      <c r="BM608">
        <v>0</v>
      </c>
      <c r="BN608">
        <v>10312130269.999901</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v>0</v>
      </c>
      <c r="CI608">
        <v>0</v>
      </c>
      <c r="CJ608">
        <v>0</v>
      </c>
      <c r="CK608">
        <v>0</v>
      </c>
      <c r="CL608">
        <v>0</v>
      </c>
      <c r="CM608">
        <v>0</v>
      </c>
      <c r="CN608">
        <v>0</v>
      </c>
      <c r="CO608">
        <v>0</v>
      </c>
      <c r="CP608">
        <v>0</v>
      </c>
      <c r="CQ608">
        <v>0</v>
      </c>
      <c r="CR608">
        <v>0</v>
      </c>
      <c r="CS608">
        <v>0</v>
      </c>
      <c r="CT608">
        <v>0</v>
      </c>
      <c r="CU608">
        <v>0</v>
      </c>
      <c r="CV608">
        <v>0</v>
      </c>
      <c r="CW608">
        <v>0</v>
      </c>
      <c r="CX608">
        <v>0</v>
      </c>
      <c r="CY608">
        <v>0</v>
      </c>
      <c r="CZ608">
        <v>0</v>
      </c>
      <c r="DA608">
        <v>0</v>
      </c>
      <c r="DB608">
        <v>0</v>
      </c>
      <c r="DC608">
        <v>0</v>
      </c>
      <c r="DD608">
        <v>0</v>
      </c>
      <c r="DE608">
        <v>0</v>
      </c>
      <c r="DF608">
        <v>0</v>
      </c>
      <c r="DG608">
        <v>0</v>
      </c>
      <c r="DH608">
        <v>0</v>
      </c>
      <c r="DI608">
        <v>0</v>
      </c>
      <c r="DJ608">
        <v>0</v>
      </c>
      <c r="DK608">
        <v>0</v>
      </c>
      <c r="DL608">
        <v>0</v>
      </c>
      <c r="DM608">
        <v>0</v>
      </c>
      <c r="DN608">
        <v>0</v>
      </c>
      <c r="DO608">
        <v>0</v>
      </c>
    </row>
    <row r="609" spans="1:119">
      <c r="A609" t="s">
        <v>577</v>
      </c>
      <c r="B609">
        <v>0</v>
      </c>
      <c r="C609">
        <v>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0</v>
      </c>
      <c r="CT609">
        <v>0</v>
      </c>
      <c r="CU609">
        <v>0</v>
      </c>
      <c r="CV609">
        <v>0</v>
      </c>
      <c r="CW609">
        <v>0</v>
      </c>
      <c r="CX609">
        <v>0</v>
      </c>
      <c r="CY609">
        <v>0</v>
      </c>
      <c r="CZ609">
        <v>0</v>
      </c>
      <c r="DA609">
        <v>0</v>
      </c>
      <c r="DB609">
        <v>0</v>
      </c>
      <c r="DC609">
        <v>0</v>
      </c>
      <c r="DD609">
        <v>0</v>
      </c>
      <c r="DE609">
        <v>0</v>
      </c>
      <c r="DF609">
        <v>0</v>
      </c>
      <c r="DG609">
        <v>0</v>
      </c>
      <c r="DH609">
        <v>0</v>
      </c>
      <c r="DI609">
        <v>0</v>
      </c>
      <c r="DJ609">
        <v>0</v>
      </c>
      <c r="DK609">
        <v>0</v>
      </c>
      <c r="DL609">
        <v>0</v>
      </c>
      <c r="DM609">
        <v>0</v>
      </c>
      <c r="DN609">
        <v>0</v>
      </c>
      <c r="DO609">
        <v>0</v>
      </c>
    </row>
    <row r="610" spans="1:119">
      <c r="A610" t="s">
        <v>578</v>
      </c>
      <c r="B610">
        <v>0</v>
      </c>
      <c r="C610">
        <v>0</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0</v>
      </c>
      <c r="BC610">
        <v>0</v>
      </c>
      <c r="BD610">
        <v>0</v>
      </c>
      <c r="BE610">
        <v>0</v>
      </c>
      <c r="BF610">
        <v>0</v>
      </c>
      <c r="BG610">
        <v>0</v>
      </c>
      <c r="BH610">
        <v>0</v>
      </c>
      <c r="BI610">
        <v>0</v>
      </c>
      <c r="BJ610">
        <v>0</v>
      </c>
      <c r="BK610">
        <v>0</v>
      </c>
      <c r="BL610">
        <v>0</v>
      </c>
      <c r="BM610">
        <v>0</v>
      </c>
      <c r="BN610">
        <v>0</v>
      </c>
      <c r="BO610">
        <v>0</v>
      </c>
      <c r="BP610">
        <v>0</v>
      </c>
      <c r="BQ610">
        <v>0</v>
      </c>
      <c r="BR610">
        <v>0</v>
      </c>
      <c r="BS610">
        <v>0</v>
      </c>
      <c r="BT610">
        <v>0</v>
      </c>
      <c r="BU610">
        <v>0</v>
      </c>
      <c r="BV610">
        <v>0</v>
      </c>
      <c r="BW610">
        <v>0</v>
      </c>
      <c r="BX610">
        <v>0</v>
      </c>
      <c r="BY610">
        <v>0</v>
      </c>
      <c r="BZ610">
        <v>0</v>
      </c>
      <c r="CA610">
        <v>0</v>
      </c>
      <c r="CB610">
        <v>0</v>
      </c>
      <c r="CC610">
        <v>0</v>
      </c>
      <c r="CD610">
        <v>0</v>
      </c>
      <c r="CE610">
        <v>0</v>
      </c>
      <c r="CF610">
        <v>0</v>
      </c>
      <c r="CG610">
        <v>0</v>
      </c>
      <c r="CH610">
        <v>0</v>
      </c>
      <c r="CI610">
        <v>0</v>
      </c>
      <c r="CJ610">
        <v>0</v>
      </c>
      <c r="CK610">
        <v>0</v>
      </c>
      <c r="CL610">
        <v>0</v>
      </c>
      <c r="CM610">
        <v>0</v>
      </c>
      <c r="CN610">
        <v>0</v>
      </c>
      <c r="CO610">
        <v>0</v>
      </c>
      <c r="CP610">
        <v>0</v>
      </c>
      <c r="CQ610">
        <v>0</v>
      </c>
      <c r="CR610">
        <v>0</v>
      </c>
      <c r="CS610">
        <v>0</v>
      </c>
      <c r="CT610">
        <v>0</v>
      </c>
      <c r="CU610">
        <v>0</v>
      </c>
      <c r="CV610">
        <v>0</v>
      </c>
      <c r="CW610">
        <v>0</v>
      </c>
      <c r="CX610">
        <v>0</v>
      </c>
      <c r="CY610">
        <v>0</v>
      </c>
      <c r="CZ610">
        <v>0</v>
      </c>
      <c r="DA610">
        <v>0</v>
      </c>
      <c r="DB610">
        <v>0</v>
      </c>
      <c r="DC610">
        <v>0</v>
      </c>
      <c r="DD610">
        <v>0</v>
      </c>
      <c r="DE610">
        <v>0</v>
      </c>
      <c r="DF610">
        <v>0</v>
      </c>
      <c r="DG610">
        <v>0</v>
      </c>
      <c r="DH610">
        <v>0</v>
      </c>
      <c r="DI610">
        <v>0</v>
      </c>
      <c r="DJ610">
        <v>0</v>
      </c>
      <c r="DK610">
        <v>0</v>
      </c>
      <c r="DL610">
        <v>0</v>
      </c>
      <c r="DM610">
        <v>0</v>
      </c>
      <c r="DN610">
        <v>0</v>
      </c>
      <c r="DO610">
        <v>0</v>
      </c>
    </row>
    <row r="611" spans="1:119">
      <c r="A611" t="s">
        <v>579</v>
      </c>
      <c r="B611">
        <v>0</v>
      </c>
      <c r="C611">
        <v>0</v>
      </c>
      <c r="D611">
        <v>0</v>
      </c>
      <c r="E611">
        <v>0</v>
      </c>
      <c r="F611">
        <v>0</v>
      </c>
      <c r="G611">
        <v>0</v>
      </c>
      <c r="H611">
        <v>0</v>
      </c>
      <c r="I611">
        <v>0</v>
      </c>
      <c r="J611">
        <v>0</v>
      </c>
      <c r="K611">
        <v>0</v>
      </c>
      <c r="L611">
        <v>0</v>
      </c>
      <c r="M611">
        <v>0</v>
      </c>
      <c r="N611">
        <v>0</v>
      </c>
      <c r="O611">
        <v>0</v>
      </c>
      <c r="P611">
        <v>0</v>
      </c>
      <c r="Q611">
        <v>0</v>
      </c>
      <c r="R611">
        <v>0</v>
      </c>
      <c r="S611">
        <v>70401670020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0</v>
      </c>
      <c r="BX611">
        <v>0</v>
      </c>
      <c r="BY611">
        <v>70401670020</v>
      </c>
      <c r="BZ611">
        <v>0</v>
      </c>
      <c r="CA611">
        <v>0</v>
      </c>
      <c r="CB611">
        <v>0</v>
      </c>
      <c r="CC611">
        <v>0</v>
      </c>
      <c r="CD611">
        <v>0</v>
      </c>
      <c r="CE611">
        <v>0</v>
      </c>
      <c r="CF611">
        <v>0</v>
      </c>
      <c r="CG611">
        <v>0</v>
      </c>
      <c r="CH611">
        <v>0</v>
      </c>
      <c r="CI611">
        <v>0</v>
      </c>
      <c r="CJ611">
        <v>0</v>
      </c>
      <c r="CK611">
        <v>0</v>
      </c>
      <c r="CL611">
        <v>0</v>
      </c>
      <c r="CM611">
        <v>0</v>
      </c>
      <c r="CN611">
        <v>0</v>
      </c>
      <c r="CO611">
        <v>0</v>
      </c>
      <c r="CP611">
        <v>0</v>
      </c>
      <c r="CQ611">
        <v>0</v>
      </c>
      <c r="CR611">
        <v>0</v>
      </c>
      <c r="CS611">
        <v>0</v>
      </c>
      <c r="CT611">
        <v>0</v>
      </c>
      <c r="CU611">
        <v>0</v>
      </c>
      <c r="CV611">
        <v>0</v>
      </c>
      <c r="CW611">
        <v>0</v>
      </c>
      <c r="CX611">
        <v>0</v>
      </c>
      <c r="CY611">
        <v>0</v>
      </c>
      <c r="CZ611">
        <v>0</v>
      </c>
      <c r="DA611">
        <v>0</v>
      </c>
      <c r="DB611">
        <v>0</v>
      </c>
      <c r="DC611">
        <v>0</v>
      </c>
      <c r="DD611">
        <v>0</v>
      </c>
      <c r="DE611">
        <v>0</v>
      </c>
      <c r="DF611">
        <v>0</v>
      </c>
      <c r="DG611">
        <v>0</v>
      </c>
      <c r="DH611">
        <v>0</v>
      </c>
      <c r="DI611">
        <v>0</v>
      </c>
      <c r="DJ611">
        <v>0</v>
      </c>
      <c r="DK611">
        <v>0</v>
      </c>
      <c r="DL611">
        <v>0</v>
      </c>
      <c r="DM611">
        <v>0</v>
      </c>
      <c r="DN611">
        <v>0</v>
      </c>
      <c r="DO611">
        <v>0</v>
      </c>
    </row>
    <row r="612" spans="1:119">
      <c r="A612" t="s">
        <v>580</v>
      </c>
      <c r="B612">
        <v>0</v>
      </c>
      <c r="C612">
        <v>0</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v>0</v>
      </c>
      <c r="CJ612">
        <v>0</v>
      </c>
      <c r="CK612">
        <v>0</v>
      </c>
      <c r="CL612">
        <v>0</v>
      </c>
      <c r="CM612">
        <v>0</v>
      </c>
      <c r="CN612">
        <v>0</v>
      </c>
      <c r="CO612">
        <v>0</v>
      </c>
      <c r="CP612">
        <v>0</v>
      </c>
      <c r="CQ612">
        <v>0</v>
      </c>
      <c r="CR612">
        <v>0</v>
      </c>
      <c r="CS612">
        <v>0</v>
      </c>
      <c r="CT612">
        <v>0</v>
      </c>
      <c r="CU612">
        <v>0</v>
      </c>
      <c r="CV612">
        <v>0</v>
      </c>
      <c r="CW612">
        <v>0</v>
      </c>
      <c r="CX612">
        <v>0</v>
      </c>
      <c r="CY612">
        <v>0</v>
      </c>
      <c r="CZ612">
        <v>0</v>
      </c>
      <c r="DA612">
        <v>0</v>
      </c>
      <c r="DB612">
        <v>0</v>
      </c>
      <c r="DC612">
        <v>0</v>
      </c>
      <c r="DD612">
        <v>0</v>
      </c>
      <c r="DE612">
        <v>0</v>
      </c>
      <c r="DF612">
        <v>0</v>
      </c>
      <c r="DG612">
        <v>0</v>
      </c>
      <c r="DH612">
        <v>0</v>
      </c>
      <c r="DI612">
        <v>0</v>
      </c>
      <c r="DJ612">
        <v>0</v>
      </c>
      <c r="DK612">
        <v>0</v>
      </c>
      <c r="DL612">
        <v>0</v>
      </c>
      <c r="DM612">
        <v>0</v>
      </c>
      <c r="DN612">
        <v>0</v>
      </c>
      <c r="DO612">
        <v>0</v>
      </c>
    </row>
    <row r="613" spans="1:119">
      <c r="A613" t="s">
        <v>581</v>
      </c>
      <c r="B613">
        <v>0</v>
      </c>
      <c r="C613">
        <v>0</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N613">
        <v>0</v>
      </c>
      <c r="CO613">
        <v>0</v>
      </c>
      <c r="CP613">
        <v>0</v>
      </c>
      <c r="CQ613">
        <v>0</v>
      </c>
      <c r="CR613">
        <v>0</v>
      </c>
      <c r="CS613">
        <v>0</v>
      </c>
      <c r="CT613">
        <v>0</v>
      </c>
      <c r="CU613">
        <v>0</v>
      </c>
      <c r="CV613">
        <v>0</v>
      </c>
      <c r="CW613">
        <v>0</v>
      </c>
      <c r="CX613">
        <v>0</v>
      </c>
      <c r="CY613">
        <v>0</v>
      </c>
      <c r="CZ613">
        <v>0</v>
      </c>
      <c r="DA613">
        <v>0</v>
      </c>
      <c r="DB613">
        <v>0</v>
      </c>
      <c r="DC613">
        <v>0</v>
      </c>
      <c r="DD613">
        <v>0</v>
      </c>
      <c r="DE613">
        <v>0</v>
      </c>
      <c r="DF613">
        <v>0</v>
      </c>
      <c r="DG613">
        <v>0</v>
      </c>
      <c r="DH613">
        <v>0</v>
      </c>
      <c r="DI613">
        <v>0</v>
      </c>
      <c r="DJ613">
        <v>0</v>
      </c>
      <c r="DK613">
        <v>0</v>
      </c>
      <c r="DL613">
        <v>0</v>
      </c>
      <c r="DM613">
        <v>0</v>
      </c>
      <c r="DN613">
        <v>0</v>
      </c>
      <c r="DO613">
        <v>0</v>
      </c>
    </row>
    <row r="614" spans="1:119">
      <c r="A614" t="s">
        <v>1638</v>
      </c>
      <c r="B614">
        <v>0</v>
      </c>
      <c r="C614">
        <v>0</v>
      </c>
      <c r="D614">
        <v>0</v>
      </c>
      <c r="E614">
        <v>0</v>
      </c>
      <c r="F614">
        <v>0</v>
      </c>
      <c r="G614">
        <v>0</v>
      </c>
      <c r="H614">
        <v>0</v>
      </c>
      <c r="I614">
        <v>0</v>
      </c>
      <c r="J614">
        <v>0</v>
      </c>
      <c r="K614">
        <v>0</v>
      </c>
      <c r="L614">
        <v>0</v>
      </c>
      <c r="M614">
        <v>0</v>
      </c>
      <c r="N614">
        <v>5797500000.0000296</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5797500000.0000296</v>
      </c>
      <c r="BU614">
        <v>0</v>
      </c>
      <c r="BV614">
        <v>0</v>
      </c>
      <c r="BW614">
        <v>0</v>
      </c>
      <c r="BX614">
        <v>0</v>
      </c>
      <c r="BY614">
        <v>0</v>
      </c>
      <c r="BZ614">
        <v>0</v>
      </c>
      <c r="CA614">
        <v>0</v>
      </c>
      <c r="CB614">
        <v>0</v>
      </c>
      <c r="CC614">
        <v>0</v>
      </c>
      <c r="CD614">
        <v>0</v>
      </c>
      <c r="CE614">
        <v>0</v>
      </c>
      <c r="CF614">
        <v>0</v>
      </c>
      <c r="CG614">
        <v>0</v>
      </c>
      <c r="CH614">
        <v>0</v>
      </c>
      <c r="CI614">
        <v>0</v>
      </c>
      <c r="CJ614">
        <v>0</v>
      </c>
      <c r="CK614">
        <v>0</v>
      </c>
      <c r="CL614">
        <v>0</v>
      </c>
      <c r="CM614">
        <v>0</v>
      </c>
      <c r="CN614">
        <v>0</v>
      </c>
      <c r="CO614">
        <v>0</v>
      </c>
      <c r="CP614">
        <v>0</v>
      </c>
      <c r="CQ614">
        <v>0</v>
      </c>
      <c r="CR614">
        <v>0</v>
      </c>
      <c r="CS614">
        <v>0</v>
      </c>
      <c r="CT614">
        <v>0</v>
      </c>
      <c r="CU614">
        <v>0</v>
      </c>
      <c r="CV614">
        <v>0</v>
      </c>
      <c r="CW614">
        <v>0</v>
      </c>
      <c r="CX614">
        <v>0</v>
      </c>
      <c r="CY614">
        <v>0</v>
      </c>
      <c r="CZ614">
        <v>0</v>
      </c>
      <c r="DA614">
        <v>0</v>
      </c>
      <c r="DB614">
        <v>0</v>
      </c>
      <c r="DC614">
        <v>0</v>
      </c>
      <c r="DD614">
        <v>0</v>
      </c>
      <c r="DE614">
        <v>0</v>
      </c>
      <c r="DF614">
        <v>0</v>
      </c>
      <c r="DG614">
        <v>0</v>
      </c>
      <c r="DH614">
        <v>0</v>
      </c>
      <c r="DI614">
        <v>0</v>
      </c>
      <c r="DJ614">
        <v>0</v>
      </c>
      <c r="DK614">
        <v>0</v>
      </c>
      <c r="DL614">
        <v>0</v>
      </c>
      <c r="DM614">
        <v>0</v>
      </c>
      <c r="DN614">
        <v>0</v>
      </c>
      <c r="DO614">
        <v>0</v>
      </c>
    </row>
    <row r="615" spans="1:119">
      <c r="A615" t="s">
        <v>1639</v>
      </c>
      <c r="B615">
        <v>0</v>
      </c>
      <c r="C615">
        <v>0</v>
      </c>
      <c r="D615">
        <v>0</v>
      </c>
      <c r="E615">
        <v>0</v>
      </c>
      <c r="F615">
        <v>0</v>
      </c>
      <c r="G615">
        <v>0</v>
      </c>
      <c r="H615">
        <v>0</v>
      </c>
      <c r="I615">
        <v>0</v>
      </c>
      <c r="J615">
        <v>0</v>
      </c>
      <c r="K615">
        <v>0</v>
      </c>
      <c r="L615">
        <v>0</v>
      </c>
      <c r="M615">
        <v>0</v>
      </c>
      <c r="N615">
        <v>0</v>
      </c>
      <c r="O615">
        <v>0</v>
      </c>
      <c r="P615">
        <v>0</v>
      </c>
      <c r="Q615">
        <v>0</v>
      </c>
      <c r="R615">
        <v>610000000.00000405</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610000000.00000405</v>
      </c>
      <c r="BY615">
        <v>0</v>
      </c>
      <c r="BZ615">
        <v>0</v>
      </c>
      <c r="CA615">
        <v>0</v>
      </c>
      <c r="CB615">
        <v>0</v>
      </c>
      <c r="CC615">
        <v>0</v>
      </c>
      <c r="CD615">
        <v>0</v>
      </c>
      <c r="CE615">
        <v>0</v>
      </c>
      <c r="CF615">
        <v>0</v>
      </c>
      <c r="CG615">
        <v>0</v>
      </c>
      <c r="CH615">
        <v>0</v>
      </c>
      <c r="CI615">
        <v>0</v>
      </c>
      <c r="CJ615">
        <v>0</v>
      </c>
      <c r="CK615">
        <v>0</v>
      </c>
      <c r="CL615">
        <v>0</v>
      </c>
      <c r="CM615">
        <v>0</v>
      </c>
      <c r="CN615">
        <v>0</v>
      </c>
      <c r="CO615">
        <v>0</v>
      </c>
      <c r="CP615">
        <v>0</v>
      </c>
      <c r="CQ615">
        <v>0</v>
      </c>
      <c r="CR615">
        <v>0</v>
      </c>
      <c r="CS615">
        <v>0</v>
      </c>
      <c r="CT615">
        <v>0</v>
      </c>
      <c r="CU615">
        <v>0</v>
      </c>
      <c r="CV615">
        <v>0</v>
      </c>
      <c r="CW615">
        <v>0</v>
      </c>
      <c r="CX615">
        <v>0</v>
      </c>
      <c r="CY615">
        <v>0</v>
      </c>
      <c r="CZ615">
        <v>0</v>
      </c>
      <c r="DA615">
        <v>0</v>
      </c>
      <c r="DB615">
        <v>0</v>
      </c>
      <c r="DC615">
        <v>0</v>
      </c>
      <c r="DD615">
        <v>0</v>
      </c>
      <c r="DE615">
        <v>0</v>
      </c>
      <c r="DF615">
        <v>0</v>
      </c>
      <c r="DG615">
        <v>0</v>
      </c>
      <c r="DH615">
        <v>0</v>
      </c>
      <c r="DI615">
        <v>0</v>
      </c>
      <c r="DJ615">
        <v>0</v>
      </c>
      <c r="DK615">
        <v>0</v>
      </c>
      <c r="DL615">
        <v>0</v>
      </c>
      <c r="DM615">
        <v>0</v>
      </c>
      <c r="DN615">
        <v>0</v>
      </c>
      <c r="DO615">
        <v>0</v>
      </c>
    </row>
    <row r="616" spans="1:119">
      <c r="A616" t="s">
        <v>582</v>
      </c>
      <c r="B616">
        <v>0</v>
      </c>
      <c r="C616">
        <v>0</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v>0</v>
      </c>
      <c r="CJ616">
        <v>0</v>
      </c>
      <c r="CK616">
        <v>0</v>
      </c>
      <c r="CL616">
        <v>0</v>
      </c>
      <c r="CM616">
        <v>0</v>
      </c>
      <c r="CN616">
        <v>0</v>
      </c>
      <c r="CO616">
        <v>0</v>
      </c>
      <c r="CP616">
        <v>0</v>
      </c>
      <c r="CQ616">
        <v>0</v>
      </c>
      <c r="CR616">
        <v>0</v>
      </c>
      <c r="CS616">
        <v>0</v>
      </c>
      <c r="CT616">
        <v>0</v>
      </c>
      <c r="CU616">
        <v>0</v>
      </c>
      <c r="CV616">
        <v>0</v>
      </c>
      <c r="CW616">
        <v>0</v>
      </c>
      <c r="CX616">
        <v>0</v>
      </c>
      <c r="CY616">
        <v>0</v>
      </c>
      <c r="CZ616">
        <v>0</v>
      </c>
      <c r="DA616">
        <v>0</v>
      </c>
      <c r="DB616">
        <v>0</v>
      </c>
      <c r="DC616">
        <v>0</v>
      </c>
      <c r="DD616">
        <v>0</v>
      </c>
      <c r="DE616">
        <v>0</v>
      </c>
      <c r="DF616">
        <v>0</v>
      </c>
      <c r="DG616">
        <v>0</v>
      </c>
      <c r="DH616">
        <v>0</v>
      </c>
      <c r="DI616">
        <v>0</v>
      </c>
      <c r="DJ616">
        <v>0</v>
      </c>
      <c r="DK616">
        <v>0</v>
      </c>
      <c r="DL616">
        <v>0</v>
      </c>
      <c r="DM616">
        <v>0</v>
      </c>
      <c r="DN616">
        <v>0</v>
      </c>
      <c r="DO616">
        <v>0</v>
      </c>
    </row>
    <row r="617" spans="1:119">
      <c r="A617" t="s">
        <v>583</v>
      </c>
      <c r="B617">
        <v>0</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27060083890.000099</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v>0</v>
      </c>
      <c r="CJ617">
        <v>0</v>
      </c>
      <c r="CK617">
        <v>0</v>
      </c>
      <c r="CL617">
        <v>0</v>
      </c>
      <c r="CM617">
        <v>0</v>
      </c>
      <c r="CN617">
        <v>0</v>
      </c>
      <c r="CO617">
        <v>0</v>
      </c>
      <c r="CP617">
        <v>0</v>
      </c>
      <c r="CQ617">
        <v>0</v>
      </c>
      <c r="CR617">
        <v>0</v>
      </c>
      <c r="CS617">
        <v>0</v>
      </c>
      <c r="CT617">
        <v>0</v>
      </c>
      <c r="CU617">
        <v>0</v>
      </c>
      <c r="CV617">
        <v>0</v>
      </c>
      <c r="CW617">
        <v>0</v>
      </c>
      <c r="CX617">
        <v>0</v>
      </c>
      <c r="CY617">
        <v>0</v>
      </c>
      <c r="CZ617">
        <v>0</v>
      </c>
      <c r="DA617">
        <v>0</v>
      </c>
      <c r="DB617">
        <v>27060083890.000099</v>
      </c>
      <c r="DC617">
        <v>0</v>
      </c>
      <c r="DD617">
        <v>0</v>
      </c>
      <c r="DE617">
        <v>0</v>
      </c>
      <c r="DF617">
        <v>0</v>
      </c>
      <c r="DG617">
        <v>0</v>
      </c>
      <c r="DH617">
        <v>0</v>
      </c>
      <c r="DI617">
        <v>0</v>
      </c>
      <c r="DJ617">
        <v>0</v>
      </c>
      <c r="DK617">
        <v>0</v>
      </c>
      <c r="DL617">
        <v>0</v>
      </c>
      <c r="DM617">
        <v>0</v>
      </c>
      <c r="DN617">
        <v>0</v>
      </c>
      <c r="DO617">
        <v>0</v>
      </c>
    </row>
    <row r="618" spans="1:119">
      <c r="A618" t="s">
        <v>1640</v>
      </c>
      <c r="B618">
        <v>0</v>
      </c>
      <c r="C618">
        <v>0</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39314052.000000097</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BX618">
        <v>0</v>
      </c>
      <c r="BY618">
        <v>0</v>
      </c>
      <c r="BZ618">
        <v>0</v>
      </c>
      <c r="CA618">
        <v>0</v>
      </c>
      <c r="CB618">
        <v>0</v>
      </c>
      <c r="CC618">
        <v>0</v>
      </c>
      <c r="CD618">
        <v>0</v>
      </c>
      <c r="CE618">
        <v>0</v>
      </c>
      <c r="CF618">
        <v>0</v>
      </c>
      <c r="CG618">
        <v>0</v>
      </c>
      <c r="CH618">
        <v>0</v>
      </c>
      <c r="CI618">
        <v>0</v>
      </c>
      <c r="CJ618">
        <v>0</v>
      </c>
      <c r="CK618">
        <v>0</v>
      </c>
      <c r="CL618">
        <v>0</v>
      </c>
      <c r="CM618">
        <v>0</v>
      </c>
      <c r="CN618">
        <v>0</v>
      </c>
      <c r="CO618">
        <v>0</v>
      </c>
      <c r="CP618">
        <v>0</v>
      </c>
      <c r="CQ618">
        <v>0</v>
      </c>
      <c r="CR618">
        <v>0</v>
      </c>
      <c r="CS618">
        <v>0</v>
      </c>
      <c r="CT618">
        <v>39314052.000000097</v>
      </c>
      <c r="CU618">
        <v>0</v>
      </c>
      <c r="CV618">
        <v>0</v>
      </c>
      <c r="CW618">
        <v>0</v>
      </c>
      <c r="CX618">
        <v>0</v>
      </c>
      <c r="CY618">
        <v>0</v>
      </c>
      <c r="CZ618">
        <v>0</v>
      </c>
      <c r="DA618">
        <v>0</v>
      </c>
      <c r="DB618">
        <v>0</v>
      </c>
      <c r="DC618">
        <v>0</v>
      </c>
      <c r="DD618">
        <v>0</v>
      </c>
      <c r="DE618">
        <v>0</v>
      </c>
      <c r="DF618">
        <v>0</v>
      </c>
      <c r="DG618">
        <v>0</v>
      </c>
      <c r="DH618">
        <v>0</v>
      </c>
      <c r="DI618">
        <v>0</v>
      </c>
      <c r="DJ618">
        <v>0</v>
      </c>
      <c r="DK618">
        <v>0</v>
      </c>
      <c r="DL618">
        <v>0</v>
      </c>
      <c r="DM618">
        <v>0</v>
      </c>
      <c r="DN618">
        <v>0</v>
      </c>
      <c r="DO618">
        <v>0</v>
      </c>
    </row>
    <row r="619" spans="1:119">
      <c r="A619" t="s">
        <v>584</v>
      </c>
      <c r="B619">
        <v>0</v>
      </c>
      <c r="C619">
        <v>0</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v>0</v>
      </c>
      <c r="CK619">
        <v>0</v>
      </c>
      <c r="CL619">
        <v>0</v>
      </c>
      <c r="CM619">
        <v>0</v>
      </c>
      <c r="CN619">
        <v>0</v>
      </c>
      <c r="CO619">
        <v>0</v>
      </c>
      <c r="CP619">
        <v>0</v>
      </c>
      <c r="CQ619">
        <v>0</v>
      </c>
      <c r="CR619">
        <v>0</v>
      </c>
      <c r="CS619">
        <v>0</v>
      </c>
      <c r="CT619">
        <v>0</v>
      </c>
      <c r="CU619">
        <v>0</v>
      </c>
      <c r="CV619">
        <v>0</v>
      </c>
      <c r="CW619">
        <v>0</v>
      </c>
      <c r="CX619">
        <v>0</v>
      </c>
      <c r="CY619">
        <v>0</v>
      </c>
      <c r="CZ619">
        <v>0</v>
      </c>
      <c r="DA619">
        <v>0</v>
      </c>
      <c r="DB619">
        <v>0</v>
      </c>
      <c r="DC619">
        <v>0</v>
      </c>
      <c r="DD619">
        <v>0</v>
      </c>
      <c r="DE619">
        <v>0</v>
      </c>
      <c r="DF619">
        <v>0</v>
      </c>
      <c r="DG619">
        <v>0</v>
      </c>
      <c r="DH619">
        <v>0</v>
      </c>
      <c r="DI619">
        <v>0</v>
      </c>
      <c r="DJ619">
        <v>0</v>
      </c>
      <c r="DK619">
        <v>0</v>
      </c>
      <c r="DL619">
        <v>0</v>
      </c>
      <c r="DM619">
        <v>0</v>
      </c>
      <c r="DN619">
        <v>0</v>
      </c>
      <c r="DO619">
        <v>0</v>
      </c>
    </row>
    <row r="620" spans="1:119">
      <c r="A620" t="s">
        <v>585</v>
      </c>
      <c r="B620">
        <v>0</v>
      </c>
      <c r="C620">
        <v>0</v>
      </c>
      <c r="D620">
        <v>0</v>
      </c>
      <c r="E620">
        <v>0</v>
      </c>
      <c r="F620">
        <v>0</v>
      </c>
      <c r="G620">
        <v>0</v>
      </c>
      <c r="H620">
        <v>0</v>
      </c>
      <c r="I620">
        <v>0</v>
      </c>
      <c r="J620">
        <v>0</v>
      </c>
      <c r="K620">
        <v>0</v>
      </c>
      <c r="L620">
        <v>0</v>
      </c>
      <c r="M620">
        <v>0</v>
      </c>
      <c r="N620">
        <v>18903150792</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18903150792</v>
      </c>
      <c r="BU620">
        <v>0</v>
      </c>
      <c r="BV620">
        <v>0</v>
      </c>
      <c r="BW620">
        <v>0</v>
      </c>
      <c r="BX620">
        <v>0</v>
      </c>
      <c r="BY620">
        <v>0</v>
      </c>
      <c r="BZ620">
        <v>0</v>
      </c>
      <c r="CA620">
        <v>0</v>
      </c>
      <c r="CB620">
        <v>0</v>
      </c>
      <c r="CC620">
        <v>0</v>
      </c>
      <c r="CD620">
        <v>0</v>
      </c>
      <c r="CE620">
        <v>0</v>
      </c>
      <c r="CF620">
        <v>0</v>
      </c>
      <c r="CG620">
        <v>0</v>
      </c>
      <c r="CH620">
        <v>0</v>
      </c>
      <c r="CI620">
        <v>0</v>
      </c>
      <c r="CJ620">
        <v>0</v>
      </c>
      <c r="CK620">
        <v>0</v>
      </c>
      <c r="CL620">
        <v>0</v>
      </c>
      <c r="CM620">
        <v>0</v>
      </c>
      <c r="CN620">
        <v>0</v>
      </c>
      <c r="CO620">
        <v>0</v>
      </c>
      <c r="CP620">
        <v>0</v>
      </c>
      <c r="CQ620">
        <v>0</v>
      </c>
      <c r="CR620">
        <v>0</v>
      </c>
      <c r="CS620">
        <v>0</v>
      </c>
      <c r="CT620">
        <v>0</v>
      </c>
      <c r="CU620">
        <v>0</v>
      </c>
      <c r="CV620">
        <v>0</v>
      </c>
      <c r="CW620">
        <v>0</v>
      </c>
      <c r="CX620">
        <v>0</v>
      </c>
      <c r="CY620">
        <v>0</v>
      </c>
      <c r="CZ620">
        <v>0</v>
      </c>
      <c r="DA620">
        <v>0</v>
      </c>
      <c r="DB620">
        <v>0</v>
      </c>
      <c r="DC620">
        <v>0</v>
      </c>
      <c r="DD620">
        <v>0</v>
      </c>
      <c r="DE620">
        <v>0</v>
      </c>
      <c r="DF620">
        <v>0</v>
      </c>
      <c r="DG620">
        <v>0</v>
      </c>
      <c r="DH620">
        <v>0</v>
      </c>
      <c r="DI620">
        <v>0</v>
      </c>
      <c r="DJ620">
        <v>0</v>
      </c>
      <c r="DK620">
        <v>0</v>
      </c>
      <c r="DL620">
        <v>0</v>
      </c>
      <c r="DM620">
        <v>0</v>
      </c>
      <c r="DN620">
        <v>0</v>
      </c>
      <c r="DO620">
        <v>0</v>
      </c>
    </row>
    <row r="621" spans="1:119">
      <c r="A621" t="s">
        <v>1641</v>
      </c>
      <c r="B621">
        <v>0</v>
      </c>
      <c r="C621">
        <v>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0</v>
      </c>
      <c r="BX621">
        <v>0</v>
      </c>
      <c r="BY621">
        <v>0</v>
      </c>
      <c r="BZ621">
        <v>0</v>
      </c>
      <c r="CA621">
        <v>0</v>
      </c>
      <c r="CB621">
        <v>0</v>
      </c>
      <c r="CC621">
        <v>0</v>
      </c>
      <c r="CD621">
        <v>0</v>
      </c>
      <c r="CE621">
        <v>0</v>
      </c>
      <c r="CF621">
        <v>0</v>
      </c>
      <c r="CG621">
        <v>0</v>
      </c>
      <c r="CH621">
        <v>0</v>
      </c>
      <c r="CI621">
        <v>0</v>
      </c>
      <c r="CJ621">
        <v>0</v>
      </c>
      <c r="CK621">
        <v>0</v>
      </c>
      <c r="CL621">
        <v>0</v>
      </c>
      <c r="CM621">
        <v>0</v>
      </c>
      <c r="CN621">
        <v>0</v>
      </c>
      <c r="CO621">
        <v>0</v>
      </c>
      <c r="CP621">
        <v>0</v>
      </c>
      <c r="CQ621">
        <v>0</v>
      </c>
      <c r="CR621">
        <v>0</v>
      </c>
      <c r="CS621">
        <v>0</v>
      </c>
      <c r="CT621">
        <v>0</v>
      </c>
      <c r="CU621">
        <v>0</v>
      </c>
      <c r="CV621">
        <v>0</v>
      </c>
      <c r="CW621">
        <v>0</v>
      </c>
      <c r="CX621">
        <v>0</v>
      </c>
      <c r="CY621">
        <v>0</v>
      </c>
      <c r="CZ621">
        <v>0</v>
      </c>
      <c r="DA621">
        <v>0</v>
      </c>
      <c r="DB621">
        <v>0</v>
      </c>
      <c r="DC621">
        <v>0</v>
      </c>
      <c r="DD621">
        <v>0</v>
      </c>
      <c r="DE621">
        <v>0</v>
      </c>
      <c r="DF621">
        <v>0</v>
      </c>
      <c r="DG621">
        <v>0</v>
      </c>
      <c r="DH621">
        <v>0</v>
      </c>
      <c r="DI621">
        <v>0</v>
      </c>
      <c r="DJ621">
        <v>0</v>
      </c>
      <c r="DK621">
        <v>0</v>
      </c>
      <c r="DL621">
        <v>0</v>
      </c>
      <c r="DM621">
        <v>0</v>
      </c>
      <c r="DN621">
        <v>0</v>
      </c>
      <c r="DO621">
        <v>0</v>
      </c>
    </row>
    <row r="622" spans="1:119">
      <c r="A622" t="s">
        <v>586</v>
      </c>
      <c r="B622">
        <v>0</v>
      </c>
      <c r="C622">
        <v>0</v>
      </c>
      <c r="D622">
        <v>0</v>
      </c>
      <c r="E622">
        <v>0</v>
      </c>
      <c r="F622">
        <v>0</v>
      </c>
      <c r="G622">
        <v>0</v>
      </c>
      <c r="H622">
        <v>0</v>
      </c>
      <c r="I622">
        <v>0</v>
      </c>
      <c r="J622">
        <v>0</v>
      </c>
      <c r="K622">
        <v>0</v>
      </c>
      <c r="L622">
        <v>0</v>
      </c>
      <c r="M622">
        <v>0</v>
      </c>
      <c r="N622">
        <v>0</v>
      </c>
      <c r="O622">
        <v>0</v>
      </c>
      <c r="P622">
        <v>0</v>
      </c>
      <c r="Q622">
        <v>0</v>
      </c>
      <c r="R622">
        <v>14187087209.1436</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0</v>
      </c>
      <c r="AM622">
        <v>0</v>
      </c>
      <c r="AN622">
        <v>0</v>
      </c>
      <c r="AO622">
        <v>0</v>
      </c>
      <c r="AP622">
        <v>0</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0</v>
      </c>
      <c r="BX622">
        <v>14187087209.1436</v>
      </c>
      <c r="BY622">
        <v>0</v>
      </c>
      <c r="BZ622">
        <v>0</v>
      </c>
      <c r="CA622">
        <v>0</v>
      </c>
      <c r="CB622">
        <v>0</v>
      </c>
      <c r="CC622">
        <v>0</v>
      </c>
      <c r="CD622">
        <v>0</v>
      </c>
      <c r="CE622">
        <v>0</v>
      </c>
      <c r="CF622">
        <v>0</v>
      </c>
      <c r="CG622">
        <v>0</v>
      </c>
      <c r="CH622">
        <v>0</v>
      </c>
      <c r="CI622">
        <v>0</v>
      </c>
      <c r="CJ622">
        <v>0</v>
      </c>
      <c r="CK622">
        <v>0</v>
      </c>
      <c r="CL622">
        <v>0</v>
      </c>
      <c r="CM622">
        <v>0</v>
      </c>
      <c r="CN622">
        <v>0</v>
      </c>
      <c r="CO622">
        <v>0</v>
      </c>
      <c r="CP622">
        <v>0</v>
      </c>
      <c r="CQ622">
        <v>0</v>
      </c>
      <c r="CR622">
        <v>0</v>
      </c>
      <c r="CS622">
        <v>0</v>
      </c>
      <c r="CT622">
        <v>0</v>
      </c>
      <c r="CU622">
        <v>0</v>
      </c>
      <c r="CV622">
        <v>0</v>
      </c>
      <c r="CW622">
        <v>0</v>
      </c>
      <c r="CX622">
        <v>0</v>
      </c>
      <c r="CY622">
        <v>0</v>
      </c>
      <c r="CZ622">
        <v>0</v>
      </c>
      <c r="DA622">
        <v>0</v>
      </c>
      <c r="DB622">
        <v>0</v>
      </c>
      <c r="DC622">
        <v>0</v>
      </c>
      <c r="DD622">
        <v>0</v>
      </c>
      <c r="DE622">
        <v>0</v>
      </c>
      <c r="DF622">
        <v>0</v>
      </c>
      <c r="DG622">
        <v>0</v>
      </c>
      <c r="DH622">
        <v>0</v>
      </c>
      <c r="DI622">
        <v>0</v>
      </c>
      <c r="DJ622">
        <v>0</v>
      </c>
      <c r="DK622">
        <v>0</v>
      </c>
      <c r="DL622">
        <v>0</v>
      </c>
      <c r="DM622">
        <v>0</v>
      </c>
      <c r="DN622">
        <v>0</v>
      </c>
      <c r="DO622">
        <v>0</v>
      </c>
    </row>
    <row r="623" spans="1:119">
      <c r="A623" t="s">
        <v>1642</v>
      </c>
      <c r="B623">
        <v>0</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0</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BN623">
        <v>0</v>
      </c>
      <c r="BO623">
        <v>0</v>
      </c>
      <c r="BP623">
        <v>0</v>
      </c>
      <c r="BQ623">
        <v>0</v>
      </c>
      <c r="BR623">
        <v>0</v>
      </c>
      <c r="BS623">
        <v>0</v>
      </c>
      <c r="BT623">
        <v>0</v>
      </c>
      <c r="BU623">
        <v>0</v>
      </c>
      <c r="BV623">
        <v>0</v>
      </c>
      <c r="BW623">
        <v>0</v>
      </c>
      <c r="BX623">
        <v>0</v>
      </c>
      <c r="BY623">
        <v>0</v>
      </c>
      <c r="BZ623">
        <v>0</v>
      </c>
      <c r="CA623">
        <v>0</v>
      </c>
      <c r="CB623">
        <v>0</v>
      </c>
      <c r="CC623">
        <v>0</v>
      </c>
      <c r="CD623">
        <v>0</v>
      </c>
      <c r="CE623">
        <v>0</v>
      </c>
      <c r="CF623">
        <v>0</v>
      </c>
      <c r="CG623">
        <v>0</v>
      </c>
      <c r="CH623">
        <v>0</v>
      </c>
      <c r="CI623">
        <v>0</v>
      </c>
      <c r="CJ623">
        <v>0</v>
      </c>
      <c r="CK623">
        <v>0</v>
      </c>
      <c r="CL623">
        <v>0</v>
      </c>
      <c r="CM623">
        <v>0</v>
      </c>
      <c r="CN623">
        <v>0</v>
      </c>
      <c r="CO623">
        <v>0</v>
      </c>
      <c r="CP623">
        <v>0</v>
      </c>
      <c r="CQ623">
        <v>0</v>
      </c>
      <c r="CR623">
        <v>0</v>
      </c>
      <c r="CS623">
        <v>0</v>
      </c>
      <c r="CT623">
        <v>0</v>
      </c>
      <c r="CU623">
        <v>0</v>
      </c>
      <c r="CV623">
        <v>0</v>
      </c>
      <c r="CW623">
        <v>0</v>
      </c>
      <c r="CX623">
        <v>0</v>
      </c>
      <c r="CY623">
        <v>0</v>
      </c>
      <c r="CZ623">
        <v>0</v>
      </c>
      <c r="DA623">
        <v>0</v>
      </c>
      <c r="DB623">
        <v>0</v>
      </c>
      <c r="DC623">
        <v>0</v>
      </c>
      <c r="DD623">
        <v>0</v>
      </c>
      <c r="DE623">
        <v>0</v>
      </c>
      <c r="DF623">
        <v>0</v>
      </c>
      <c r="DG623">
        <v>0</v>
      </c>
      <c r="DH623">
        <v>0</v>
      </c>
      <c r="DI623">
        <v>0</v>
      </c>
      <c r="DJ623">
        <v>0</v>
      </c>
      <c r="DK623">
        <v>0</v>
      </c>
      <c r="DL623">
        <v>0</v>
      </c>
      <c r="DM623">
        <v>0</v>
      </c>
      <c r="DN623">
        <v>0</v>
      </c>
      <c r="DO623">
        <v>0</v>
      </c>
    </row>
    <row r="624" spans="1:119">
      <c r="A624" t="s">
        <v>1643</v>
      </c>
      <c r="B624">
        <v>0</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v>0</v>
      </c>
      <c r="BQ624">
        <v>0</v>
      </c>
      <c r="BR624">
        <v>0</v>
      </c>
      <c r="BS624">
        <v>0</v>
      </c>
      <c r="BT624">
        <v>0</v>
      </c>
      <c r="BU624">
        <v>0</v>
      </c>
      <c r="BV624">
        <v>0</v>
      </c>
      <c r="BW624">
        <v>0</v>
      </c>
      <c r="BX624">
        <v>0</v>
      </c>
      <c r="BY624">
        <v>0</v>
      </c>
      <c r="BZ624">
        <v>0</v>
      </c>
      <c r="CA624">
        <v>0</v>
      </c>
      <c r="CB624">
        <v>0</v>
      </c>
      <c r="CC624">
        <v>0</v>
      </c>
      <c r="CD624">
        <v>0</v>
      </c>
      <c r="CE624">
        <v>0</v>
      </c>
      <c r="CF624">
        <v>0</v>
      </c>
      <c r="CG624">
        <v>0</v>
      </c>
      <c r="CH624">
        <v>0</v>
      </c>
      <c r="CI624">
        <v>0</v>
      </c>
      <c r="CJ624">
        <v>0</v>
      </c>
      <c r="CK624">
        <v>0</v>
      </c>
      <c r="CL624">
        <v>0</v>
      </c>
      <c r="CM624">
        <v>0</v>
      </c>
      <c r="CN624">
        <v>0</v>
      </c>
      <c r="CO624">
        <v>0</v>
      </c>
      <c r="CP624">
        <v>0</v>
      </c>
      <c r="CQ624">
        <v>0</v>
      </c>
      <c r="CR624">
        <v>0</v>
      </c>
      <c r="CS624">
        <v>0</v>
      </c>
      <c r="CT624">
        <v>0</v>
      </c>
      <c r="CU624">
        <v>0</v>
      </c>
      <c r="CV624">
        <v>0</v>
      </c>
      <c r="CW624">
        <v>0</v>
      </c>
      <c r="CX624">
        <v>0</v>
      </c>
      <c r="CY624">
        <v>0</v>
      </c>
      <c r="CZ624">
        <v>0</v>
      </c>
      <c r="DA624">
        <v>0</v>
      </c>
      <c r="DB624">
        <v>0</v>
      </c>
      <c r="DC624">
        <v>0</v>
      </c>
      <c r="DD624">
        <v>0</v>
      </c>
      <c r="DE624">
        <v>0</v>
      </c>
      <c r="DF624">
        <v>0</v>
      </c>
      <c r="DG624">
        <v>0</v>
      </c>
      <c r="DH624">
        <v>0</v>
      </c>
      <c r="DI624">
        <v>0</v>
      </c>
      <c r="DJ624">
        <v>0</v>
      </c>
      <c r="DK624">
        <v>0</v>
      </c>
      <c r="DL624">
        <v>0</v>
      </c>
      <c r="DM624">
        <v>0</v>
      </c>
      <c r="DN624">
        <v>0</v>
      </c>
      <c r="DO624">
        <v>0</v>
      </c>
    </row>
    <row r="625" spans="1:119">
      <c r="A625" t="s">
        <v>1644</v>
      </c>
      <c r="B625">
        <v>0</v>
      </c>
      <c r="C625">
        <v>0</v>
      </c>
      <c r="D625">
        <v>0</v>
      </c>
      <c r="E625">
        <v>0</v>
      </c>
      <c r="F625">
        <v>0</v>
      </c>
      <c r="G625">
        <v>0</v>
      </c>
      <c r="H625">
        <v>0</v>
      </c>
      <c r="I625">
        <v>0</v>
      </c>
      <c r="J625">
        <v>0</v>
      </c>
      <c r="K625">
        <v>0</v>
      </c>
      <c r="L625">
        <v>0</v>
      </c>
      <c r="M625">
        <v>0</v>
      </c>
      <c r="N625">
        <v>3919099836.00001</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3919099836.00001</v>
      </c>
      <c r="BU625">
        <v>0</v>
      </c>
      <c r="BV625">
        <v>0</v>
      </c>
      <c r="BW625">
        <v>0</v>
      </c>
      <c r="BX625">
        <v>0</v>
      </c>
      <c r="BY625">
        <v>0</v>
      </c>
      <c r="BZ625">
        <v>0</v>
      </c>
      <c r="CA625">
        <v>0</v>
      </c>
      <c r="CB625">
        <v>0</v>
      </c>
      <c r="CC625">
        <v>0</v>
      </c>
      <c r="CD625">
        <v>0</v>
      </c>
      <c r="CE625">
        <v>0</v>
      </c>
      <c r="CF625">
        <v>0</v>
      </c>
      <c r="CG625">
        <v>0</v>
      </c>
      <c r="CH625">
        <v>0</v>
      </c>
      <c r="CI625">
        <v>0</v>
      </c>
      <c r="CJ625">
        <v>0</v>
      </c>
      <c r="CK625">
        <v>0</v>
      </c>
      <c r="CL625">
        <v>0</v>
      </c>
      <c r="CM625">
        <v>0</v>
      </c>
      <c r="CN625">
        <v>0</v>
      </c>
      <c r="CO625">
        <v>0</v>
      </c>
      <c r="CP625">
        <v>0</v>
      </c>
      <c r="CQ625">
        <v>0</v>
      </c>
      <c r="CR625">
        <v>0</v>
      </c>
      <c r="CS625">
        <v>0</v>
      </c>
      <c r="CT625">
        <v>0</v>
      </c>
      <c r="CU625">
        <v>0</v>
      </c>
      <c r="CV625">
        <v>0</v>
      </c>
      <c r="CW625">
        <v>0</v>
      </c>
      <c r="CX625">
        <v>0</v>
      </c>
      <c r="CY625">
        <v>0</v>
      </c>
      <c r="CZ625">
        <v>0</v>
      </c>
      <c r="DA625">
        <v>0</v>
      </c>
      <c r="DB625">
        <v>0</v>
      </c>
      <c r="DC625">
        <v>0</v>
      </c>
      <c r="DD625">
        <v>0</v>
      </c>
      <c r="DE625">
        <v>0</v>
      </c>
      <c r="DF625">
        <v>0</v>
      </c>
      <c r="DG625">
        <v>0</v>
      </c>
      <c r="DH625">
        <v>0</v>
      </c>
      <c r="DI625">
        <v>0</v>
      </c>
      <c r="DJ625">
        <v>0</v>
      </c>
      <c r="DK625">
        <v>0</v>
      </c>
      <c r="DL625">
        <v>0</v>
      </c>
      <c r="DM625">
        <v>0</v>
      </c>
      <c r="DN625">
        <v>0</v>
      </c>
      <c r="DO625">
        <v>0</v>
      </c>
    </row>
    <row r="626" spans="1:119">
      <c r="A626" t="s">
        <v>1645</v>
      </c>
      <c r="B626">
        <v>0</v>
      </c>
      <c r="C626">
        <v>0</v>
      </c>
      <c r="D626">
        <v>0</v>
      </c>
      <c r="E626">
        <v>0</v>
      </c>
      <c r="F626">
        <v>0</v>
      </c>
      <c r="G626">
        <v>0</v>
      </c>
      <c r="H626">
        <v>0</v>
      </c>
      <c r="I626">
        <v>0</v>
      </c>
      <c r="J626">
        <v>0</v>
      </c>
      <c r="K626">
        <v>0</v>
      </c>
      <c r="L626">
        <v>0</v>
      </c>
      <c r="M626">
        <v>0</v>
      </c>
      <c r="N626">
        <v>0</v>
      </c>
      <c r="O626">
        <v>0</v>
      </c>
      <c r="P626">
        <v>0</v>
      </c>
      <c r="Q626">
        <v>0</v>
      </c>
      <c r="R626">
        <v>2258669756</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v>0</v>
      </c>
      <c r="BX626">
        <v>2258669756</v>
      </c>
      <c r="BY626">
        <v>0</v>
      </c>
      <c r="BZ626">
        <v>0</v>
      </c>
      <c r="CA626">
        <v>0</v>
      </c>
      <c r="CB626">
        <v>0</v>
      </c>
      <c r="CC626">
        <v>0</v>
      </c>
      <c r="CD626">
        <v>0</v>
      </c>
      <c r="CE626">
        <v>0</v>
      </c>
      <c r="CF626">
        <v>0</v>
      </c>
      <c r="CG626">
        <v>0</v>
      </c>
      <c r="CH626">
        <v>0</v>
      </c>
      <c r="CI626">
        <v>0</v>
      </c>
      <c r="CJ626">
        <v>0</v>
      </c>
      <c r="CK626">
        <v>0</v>
      </c>
      <c r="CL626">
        <v>0</v>
      </c>
      <c r="CM626">
        <v>0</v>
      </c>
      <c r="CN626">
        <v>0</v>
      </c>
      <c r="CO626">
        <v>0</v>
      </c>
      <c r="CP626">
        <v>0</v>
      </c>
      <c r="CQ626">
        <v>0</v>
      </c>
      <c r="CR626">
        <v>0</v>
      </c>
      <c r="CS626">
        <v>0</v>
      </c>
      <c r="CT626">
        <v>0</v>
      </c>
      <c r="CU626">
        <v>0</v>
      </c>
      <c r="CV626">
        <v>0</v>
      </c>
      <c r="CW626">
        <v>0</v>
      </c>
      <c r="CX626">
        <v>0</v>
      </c>
      <c r="CY626">
        <v>0</v>
      </c>
      <c r="CZ626">
        <v>0</v>
      </c>
      <c r="DA626">
        <v>0</v>
      </c>
      <c r="DB626">
        <v>0</v>
      </c>
      <c r="DC626">
        <v>0</v>
      </c>
      <c r="DD626">
        <v>0</v>
      </c>
      <c r="DE626">
        <v>0</v>
      </c>
      <c r="DF626">
        <v>0</v>
      </c>
      <c r="DG626">
        <v>0</v>
      </c>
      <c r="DH626">
        <v>0</v>
      </c>
      <c r="DI626">
        <v>0</v>
      </c>
      <c r="DJ626">
        <v>0</v>
      </c>
      <c r="DK626">
        <v>0</v>
      </c>
      <c r="DL626">
        <v>0</v>
      </c>
      <c r="DM626">
        <v>0</v>
      </c>
      <c r="DN626">
        <v>0</v>
      </c>
      <c r="DO626">
        <v>0</v>
      </c>
    </row>
    <row r="627" spans="1:119">
      <c r="A627" t="s">
        <v>1646</v>
      </c>
      <c r="B627">
        <v>0</v>
      </c>
      <c r="C627">
        <v>0</v>
      </c>
      <c r="D627">
        <v>0</v>
      </c>
      <c r="E627">
        <v>0</v>
      </c>
      <c r="F627">
        <v>0</v>
      </c>
      <c r="G627">
        <v>0</v>
      </c>
      <c r="H627">
        <v>0</v>
      </c>
      <c r="I627">
        <v>0</v>
      </c>
      <c r="J627">
        <v>0</v>
      </c>
      <c r="K627">
        <v>0</v>
      </c>
      <c r="L627">
        <v>0</v>
      </c>
      <c r="M627">
        <v>0</v>
      </c>
      <c r="N627">
        <v>0</v>
      </c>
      <c r="O627">
        <v>0</v>
      </c>
      <c r="P627">
        <v>0</v>
      </c>
      <c r="Q627">
        <v>0</v>
      </c>
      <c r="R627">
        <v>0</v>
      </c>
      <c r="S627">
        <v>41867.9999999957</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41867.9999999957</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v>0</v>
      </c>
      <c r="CJ627">
        <v>0</v>
      </c>
      <c r="CK627">
        <v>0</v>
      </c>
      <c r="CL627">
        <v>0</v>
      </c>
      <c r="CM627">
        <v>0</v>
      </c>
      <c r="CN627">
        <v>0</v>
      </c>
      <c r="CO627">
        <v>0</v>
      </c>
      <c r="CP627">
        <v>0</v>
      </c>
      <c r="CQ627">
        <v>0</v>
      </c>
      <c r="CR627">
        <v>0</v>
      </c>
      <c r="CS627">
        <v>0</v>
      </c>
      <c r="CT627">
        <v>0</v>
      </c>
      <c r="CU627">
        <v>0</v>
      </c>
      <c r="CV627">
        <v>0</v>
      </c>
      <c r="CW627">
        <v>0</v>
      </c>
      <c r="CX627">
        <v>0</v>
      </c>
      <c r="CY627">
        <v>0</v>
      </c>
      <c r="CZ627">
        <v>0</v>
      </c>
      <c r="DA627">
        <v>0</v>
      </c>
      <c r="DB627">
        <v>0</v>
      </c>
      <c r="DC627">
        <v>0</v>
      </c>
      <c r="DD627">
        <v>0</v>
      </c>
      <c r="DE627">
        <v>0</v>
      </c>
      <c r="DF627">
        <v>0</v>
      </c>
      <c r="DG627">
        <v>0</v>
      </c>
      <c r="DH627">
        <v>0</v>
      </c>
      <c r="DI627">
        <v>0</v>
      </c>
      <c r="DJ627">
        <v>0</v>
      </c>
      <c r="DK627">
        <v>0</v>
      </c>
      <c r="DL627">
        <v>0</v>
      </c>
      <c r="DM627">
        <v>0</v>
      </c>
      <c r="DN627">
        <v>0</v>
      </c>
      <c r="DO627">
        <v>0</v>
      </c>
    </row>
    <row r="628" spans="1:119">
      <c r="A628" t="s">
        <v>587</v>
      </c>
      <c r="B628">
        <v>0</v>
      </c>
      <c r="C628">
        <v>0</v>
      </c>
      <c r="D628">
        <v>0</v>
      </c>
      <c r="E628">
        <v>0</v>
      </c>
      <c r="F628">
        <v>0</v>
      </c>
      <c r="G628">
        <v>0</v>
      </c>
      <c r="H628">
        <v>0</v>
      </c>
      <c r="I628">
        <v>0</v>
      </c>
      <c r="J628">
        <v>0</v>
      </c>
      <c r="K628">
        <v>0</v>
      </c>
      <c r="L628">
        <v>0</v>
      </c>
      <c r="M628">
        <v>0</v>
      </c>
      <c r="N628">
        <v>0</v>
      </c>
      <c r="O628">
        <v>0</v>
      </c>
      <c r="P628">
        <v>0</v>
      </c>
      <c r="Q628">
        <v>0</v>
      </c>
      <c r="R628">
        <v>0</v>
      </c>
      <c r="S628">
        <v>9922716.0000000503</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BX628">
        <v>0</v>
      </c>
      <c r="BY628">
        <v>9922716.0000000503</v>
      </c>
      <c r="BZ628">
        <v>0</v>
      </c>
      <c r="CA628">
        <v>0</v>
      </c>
      <c r="CB628">
        <v>0</v>
      </c>
      <c r="CC628">
        <v>0</v>
      </c>
      <c r="CD628">
        <v>0</v>
      </c>
      <c r="CE628">
        <v>0</v>
      </c>
      <c r="CF628">
        <v>0</v>
      </c>
      <c r="CG628">
        <v>0</v>
      </c>
      <c r="CH628">
        <v>0</v>
      </c>
      <c r="CI628">
        <v>0</v>
      </c>
      <c r="CJ628">
        <v>0</v>
      </c>
      <c r="CK628">
        <v>0</v>
      </c>
      <c r="CL628">
        <v>0</v>
      </c>
      <c r="CM628">
        <v>0</v>
      </c>
      <c r="CN628">
        <v>0</v>
      </c>
      <c r="CO628">
        <v>0</v>
      </c>
      <c r="CP628">
        <v>0</v>
      </c>
      <c r="CQ628">
        <v>0</v>
      </c>
      <c r="CR628">
        <v>0</v>
      </c>
      <c r="CS628">
        <v>0</v>
      </c>
      <c r="CT628">
        <v>0</v>
      </c>
      <c r="CU628">
        <v>0</v>
      </c>
      <c r="CV628">
        <v>0</v>
      </c>
      <c r="CW628">
        <v>0</v>
      </c>
      <c r="CX628">
        <v>0</v>
      </c>
      <c r="CY628">
        <v>0</v>
      </c>
      <c r="CZ628">
        <v>0</v>
      </c>
      <c r="DA628">
        <v>0</v>
      </c>
      <c r="DB628">
        <v>0</v>
      </c>
      <c r="DC628">
        <v>0</v>
      </c>
      <c r="DD628">
        <v>0</v>
      </c>
      <c r="DE628">
        <v>0</v>
      </c>
      <c r="DF628">
        <v>0</v>
      </c>
      <c r="DG628">
        <v>0</v>
      </c>
      <c r="DH628">
        <v>0</v>
      </c>
      <c r="DI628">
        <v>0</v>
      </c>
      <c r="DJ628">
        <v>0</v>
      </c>
      <c r="DK628">
        <v>0</v>
      </c>
      <c r="DL628">
        <v>0</v>
      </c>
      <c r="DM628">
        <v>0</v>
      </c>
      <c r="DN628">
        <v>0</v>
      </c>
      <c r="DO628">
        <v>0</v>
      </c>
    </row>
    <row r="629" spans="1:119">
      <c r="A629" t="s">
        <v>1647</v>
      </c>
      <c r="B629">
        <v>0</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BX629">
        <v>0</v>
      </c>
      <c r="BY629">
        <v>0</v>
      </c>
      <c r="BZ629">
        <v>0</v>
      </c>
      <c r="CA629">
        <v>0</v>
      </c>
      <c r="CB629">
        <v>0</v>
      </c>
      <c r="CC629">
        <v>0</v>
      </c>
      <c r="CD629">
        <v>0</v>
      </c>
      <c r="CE629">
        <v>0</v>
      </c>
      <c r="CF629">
        <v>0</v>
      </c>
      <c r="CG629">
        <v>0</v>
      </c>
      <c r="CH629">
        <v>0</v>
      </c>
      <c r="CI629">
        <v>0</v>
      </c>
      <c r="CJ629">
        <v>0</v>
      </c>
      <c r="CK629">
        <v>0</v>
      </c>
      <c r="CL629">
        <v>0</v>
      </c>
      <c r="CM629">
        <v>0</v>
      </c>
      <c r="CN629">
        <v>0</v>
      </c>
      <c r="CO629">
        <v>0</v>
      </c>
      <c r="CP629">
        <v>0</v>
      </c>
      <c r="CQ629">
        <v>0</v>
      </c>
      <c r="CR629">
        <v>0</v>
      </c>
      <c r="CS629">
        <v>0</v>
      </c>
      <c r="CT629">
        <v>0</v>
      </c>
      <c r="CU629">
        <v>0</v>
      </c>
      <c r="CV629">
        <v>0</v>
      </c>
      <c r="CW629">
        <v>0</v>
      </c>
      <c r="CX629">
        <v>0</v>
      </c>
      <c r="CY629">
        <v>0</v>
      </c>
      <c r="CZ629">
        <v>0</v>
      </c>
      <c r="DA629">
        <v>0</v>
      </c>
      <c r="DB629">
        <v>0</v>
      </c>
      <c r="DC629">
        <v>0</v>
      </c>
      <c r="DD629">
        <v>0</v>
      </c>
      <c r="DE629">
        <v>0</v>
      </c>
      <c r="DF629">
        <v>0</v>
      </c>
      <c r="DG629">
        <v>0</v>
      </c>
      <c r="DH629">
        <v>0</v>
      </c>
      <c r="DI629">
        <v>0</v>
      </c>
      <c r="DJ629">
        <v>0</v>
      </c>
      <c r="DK629">
        <v>0</v>
      </c>
      <c r="DL629">
        <v>0</v>
      </c>
      <c r="DM629">
        <v>0</v>
      </c>
      <c r="DN629">
        <v>0</v>
      </c>
      <c r="DO629">
        <v>0</v>
      </c>
    </row>
    <row r="630" spans="1:119">
      <c r="A630" t="s">
        <v>1648</v>
      </c>
      <c r="B630">
        <v>0</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27060083890.000099</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v>0</v>
      </c>
      <c r="BX630">
        <v>0</v>
      </c>
      <c r="BY630">
        <v>0</v>
      </c>
      <c r="BZ630">
        <v>0</v>
      </c>
      <c r="CA630">
        <v>0</v>
      </c>
      <c r="CB630">
        <v>0</v>
      </c>
      <c r="CC630">
        <v>0</v>
      </c>
      <c r="CD630">
        <v>0</v>
      </c>
      <c r="CE630">
        <v>0</v>
      </c>
      <c r="CF630">
        <v>0</v>
      </c>
      <c r="CG630">
        <v>0</v>
      </c>
      <c r="CH630">
        <v>0</v>
      </c>
      <c r="CI630">
        <v>0</v>
      </c>
      <c r="CJ630">
        <v>0</v>
      </c>
      <c r="CK630">
        <v>0</v>
      </c>
      <c r="CL630">
        <v>0</v>
      </c>
      <c r="CM630">
        <v>0</v>
      </c>
      <c r="CN630">
        <v>0</v>
      </c>
      <c r="CO630">
        <v>0</v>
      </c>
      <c r="CP630">
        <v>0</v>
      </c>
      <c r="CQ630">
        <v>0</v>
      </c>
      <c r="CR630">
        <v>0</v>
      </c>
      <c r="CS630">
        <v>0</v>
      </c>
      <c r="CT630">
        <v>0</v>
      </c>
      <c r="CU630">
        <v>0</v>
      </c>
      <c r="CV630">
        <v>0</v>
      </c>
      <c r="CW630">
        <v>0</v>
      </c>
      <c r="CX630">
        <v>0</v>
      </c>
      <c r="CY630">
        <v>0</v>
      </c>
      <c r="CZ630">
        <v>0</v>
      </c>
      <c r="DA630">
        <v>0</v>
      </c>
      <c r="DB630">
        <v>27060083890.000099</v>
      </c>
      <c r="DC630">
        <v>0</v>
      </c>
      <c r="DD630">
        <v>0</v>
      </c>
      <c r="DE630">
        <v>0</v>
      </c>
      <c r="DF630">
        <v>0</v>
      </c>
      <c r="DG630">
        <v>0</v>
      </c>
      <c r="DH630">
        <v>0</v>
      </c>
      <c r="DI630">
        <v>0</v>
      </c>
      <c r="DJ630">
        <v>0</v>
      </c>
      <c r="DK630">
        <v>0</v>
      </c>
      <c r="DL630">
        <v>0</v>
      </c>
      <c r="DM630">
        <v>0</v>
      </c>
      <c r="DN630">
        <v>0</v>
      </c>
      <c r="DO630">
        <v>0</v>
      </c>
    </row>
    <row r="631" spans="1:119">
      <c r="A631" t="s">
        <v>1649</v>
      </c>
      <c r="B631">
        <v>0</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39314052.000000097</v>
      </c>
      <c r="AO631">
        <v>0</v>
      </c>
      <c r="AP631">
        <v>0</v>
      </c>
      <c r="AQ631">
        <v>0</v>
      </c>
      <c r="AR631">
        <v>0</v>
      </c>
      <c r="AS631">
        <v>0</v>
      </c>
      <c r="AT631">
        <v>0</v>
      </c>
      <c r="AU631">
        <v>0</v>
      </c>
      <c r="AV631">
        <v>0</v>
      </c>
      <c r="AW631">
        <v>0</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0</v>
      </c>
      <c r="BX631">
        <v>0</v>
      </c>
      <c r="BY631">
        <v>0</v>
      </c>
      <c r="BZ631">
        <v>0</v>
      </c>
      <c r="CA631">
        <v>0</v>
      </c>
      <c r="CB631">
        <v>0</v>
      </c>
      <c r="CC631">
        <v>0</v>
      </c>
      <c r="CD631">
        <v>0</v>
      </c>
      <c r="CE631">
        <v>0</v>
      </c>
      <c r="CF631">
        <v>0</v>
      </c>
      <c r="CG631">
        <v>0</v>
      </c>
      <c r="CH631">
        <v>0</v>
      </c>
      <c r="CI631">
        <v>0</v>
      </c>
      <c r="CJ631">
        <v>0</v>
      </c>
      <c r="CK631">
        <v>0</v>
      </c>
      <c r="CL631">
        <v>0</v>
      </c>
      <c r="CM631">
        <v>0</v>
      </c>
      <c r="CN631">
        <v>0</v>
      </c>
      <c r="CO631">
        <v>0</v>
      </c>
      <c r="CP631">
        <v>0</v>
      </c>
      <c r="CQ631">
        <v>0</v>
      </c>
      <c r="CR631">
        <v>0</v>
      </c>
      <c r="CS631">
        <v>0</v>
      </c>
      <c r="CT631">
        <v>39314052.000000097</v>
      </c>
      <c r="CU631">
        <v>0</v>
      </c>
      <c r="CV631">
        <v>0</v>
      </c>
      <c r="CW631">
        <v>0</v>
      </c>
      <c r="CX631">
        <v>0</v>
      </c>
      <c r="CY631">
        <v>0</v>
      </c>
      <c r="CZ631">
        <v>0</v>
      </c>
      <c r="DA631">
        <v>0</v>
      </c>
      <c r="DB631">
        <v>0</v>
      </c>
      <c r="DC631">
        <v>0</v>
      </c>
      <c r="DD631">
        <v>0</v>
      </c>
      <c r="DE631">
        <v>0</v>
      </c>
      <c r="DF631">
        <v>0</v>
      </c>
      <c r="DG631">
        <v>0</v>
      </c>
      <c r="DH631">
        <v>0</v>
      </c>
      <c r="DI631">
        <v>0</v>
      </c>
      <c r="DJ631">
        <v>0</v>
      </c>
      <c r="DK631">
        <v>0</v>
      </c>
      <c r="DL631">
        <v>0</v>
      </c>
      <c r="DM631">
        <v>0</v>
      </c>
      <c r="DN631">
        <v>0</v>
      </c>
      <c r="DO631">
        <v>0</v>
      </c>
    </row>
    <row r="632" spans="1:119">
      <c r="A632" t="s">
        <v>1650</v>
      </c>
      <c r="B632">
        <v>0</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c r="BW632">
        <v>0</v>
      </c>
      <c r="BX632">
        <v>0</v>
      </c>
      <c r="BY632">
        <v>0</v>
      </c>
      <c r="BZ632">
        <v>0</v>
      </c>
      <c r="CA632">
        <v>0</v>
      </c>
      <c r="CB632">
        <v>0</v>
      </c>
      <c r="CC632">
        <v>0</v>
      </c>
      <c r="CD632">
        <v>0</v>
      </c>
      <c r="CE632">
        <v>0</v>
      </c>
      <c r="CF632">
        <v>0</v>
      </c>
      <c r="CG632">
        <v>0</v>
      </c>
      <c r="CH632">
        <v>0</v>
      </c>
      <c r="CI632">
        <v>0</v>
      </c>
      <c r="CJ632">
        <v>0</v>
      </c>
      <c r="CK632">
        <v>0</v>
      </c>
      <c r="CL632">
        <v>0</v>
      </c>
      <c r="CM632">
        <v>0</v>
      </c>
      <c r="CN632">
        <v>0</v>
      </c>
      <c r="CO632">
        <v>0</v>
      </c>
      <c r="CP632">
        <v>0</v>
      </c>
      <c r="CQ632">
        <v>0</v>
      </c>
      <c r="CR632">
        <v>0</v>
      </c>
      <c r="CS632">
        <v>0</v>
      </c>
      <c r="CT632">
        <v>0</v>
      </c>
      <c r="CU632">
        <v>0</v>
      </c>
      <c r="CV632">
        <v>0</v>
      </c>
      <c r="CW632">
        <v>0</v>
      </c>
      <c r="CX632">
        <v>0</v>
      </c>
      <c r="CY632">
        <v>0</v>
      </c>
      <c r="CZ632">
        <v>0</v>
      </c>
      <c r="DA632">
        <v>0</v>
      </c>
      <c r="DB632">
        <v>0</v>
      </c>
      <c r="DC632">
        <v>0</v>
      </c>
      <c r="DD632">
        <v>0</v>
      </c>
      <c r="DE632">
        <v>0</v>
      </c>
      <c r="DF632">
        <v>0</v>
      </c>
      <c r="DG632">
        <v>0</v>
      </c>
      <c r="DH632">
        <v>0</v>
      </c>
      <c r="DI632">
        <v>0</v>
      </c>
      <c r="DJ632">
        <v>0</v>
      </c>
      <c r="DK632">
        <v>0</v>
      </c>
      <c r="DL632">
        <v>0</v>
      </c>
      <c r="DM632">
        <v>0</v>
      </c>
      <c r="DN632">
        <v>0</v>
      </c>
      <c r="DO632">
        <v>0</v>
      </c>
    </row>
    <row r="633" spans="1:119">
      <c r="A633" t="s">
        <v>1651</v>
      </c>
      <c r="B633">
        <v>0</v>
      </c>
      <c r="C633">
        <v>0</v>
      </c>
      <c r="D633">
        <v>0</v>
      </c>
      <c r="E633">
        <v>0</v>
      </c>
      <c r="F633">
        <v>0</v>
      </c>
      <c r="G633">
        <v>0</v>
      </c>
      <c r="H633">
        <v>0</v>
      </c>
      <c r="I633">
        <v>0</v>
      </c>
      <c r="J633">
        <v>0</v>
      </c>
      <c r="K633">
        <v>0</v>
      </c>
      <c r="L633">
        <v>0</v>
      </c>
      <c r="M633">
        <v>0</v>
      </c>
      <c r="N633">
        <v>9186550956.0000191</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9186550956.0000191</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c r="CN633">
        <v>0</v>
      </c>
      <c r="CO633">
        <v>0</v>
      </c>
      <c r="CP633">
        <v>0</v>
      </c>
      <c r="CQ633">
        <v>0</v>
      </c>
      <c r="CR633">
        <v>0</v>
      </c>
      <c r="CS633">
        <v>0</v>
      </c>
      <c r="CT633">
        <v>0</v>
      </c>
      <c r="CU633">
        <v>0</v>
      </c>
      <c r="CV633">
        <v>0</v>
      </c>
      <c r="CW633">
        <v>0</v>
      </c>
      <c r="CX633">
        <v>0</v>
      </c>
      <c r="CY633">
        <v>0</v>
      </c>
      <c r="CZ633">
        <v>0</v>
      </c>
      <c r="DA633">
        <v>0</v>
      </c>
      <c r="DB633">
        <v>0</v>
      </c>
      <c r="DC633">
        <v>0</v>
      </c>
      <c r="DD633">
        <v>0</v>
      </c>
      <c r="DE633">
        <v>0</v>
      </c>
      <c r="DF633">
        <v>0</v>
      </c>
      <c r="DG633">
        <v>0</v>
      </c>
      <c r="DH633">
        <v>0</v>
      </c>
      <c r="DI633">
        <v>0</v>
      </c>
      <c r="DJ633">
        <v>0</v>
      </c>
      <c r="DK633">
        <v>0</v>
      </c>
      <c r="DL633">
        <v>0</v>
      </c>
      <c r="DM633">
        <v>0</v>
      </c>
      <c r="DN633">
        <v>0</v>
      </c>
      <c r="DO633">
        <v>0</v>
      </c>
    </row>
    <row r="634" spans="1:119">
      <c r="A634" t="s">
        <v>1652</v>
      </c>
      <c r="B634">
        <v>0</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c r="CN634">
        <v>0</v>
      </c>
      <c r="CO634">
        <v>0</v>
      </c>
      <c r="CP634">
        <v>0</v>
      </c>
      <c r="CQ634">
        <v>0</v>
      </c>
      <c r="CR634">
        <v>0</v>
      </c>
      <c r="CS634">
        <v>0</v>
      </c>
      <c r="CT634">
        <v>0</v>
      </c>
      <c r="CU634">
        <v>0</v>
      </c>
      <c r="CV634">
        <v>0</v>
      </c>
      <c r="CW634">
        <v>0</v>
      </c>
      <c r="CX634">
        <v>0</v>
      </c>
      <c r="CY634">
        <v>0</v>
      </c>
      <c r="CZ634">
        <v>0</v>
      </c>
      <c r="DA634">
        <v>0</v>
      </c>
      <c r="DB634">
        <v>0</v>
      </c>
      <c r="DC634">
        <v>0</v>
      </c>
      <c r="DD634">
        <v>0</v>
      </c>
      <c r="DE634">
        <v>0</v>
      </c>
      <c r="DF634">
        <v>0</v>
      </c>
      <c r="DG634">
        <v>0</v>
      </c>
      <c r="DH634">
        <v>0</v>
      </c>
      <c r="DI634">
        <v>0</v>
      </c>
      <c r="DJ634">
        <v>0</v>
      </c>
      <c r="DK634">
        <v>0</v>
      </c>
      <c r="DL634">
        <v>0</v>
      </c>
      <c r="DM634">
        <v>0</v>
      </c>
      <c r="DN634">
        <v>0</v>
      </c>
      <c r="DO634">
        <v>0</v>
      </c>
    </row>
    <row r="635" spans="1:119">
      <c r="A635" t="s">
        <v>1653</v>
      </c>
      <c r="B635">
        <v>0</v>
      </c>
      <c r="C635">
        <v>0</v>
      </c>
      <c r="D635">
        <v>0</v>
      </c>
      <c r="E635">
        <v>0</v>
      </c>
      <c r="F635">
        <v>0</v>
      </c>
      <c r="G635">
        <v>0</v>
      </c>
      <c r="H635">
        <v>0</v>
      </c>
      <c r="I635">
        <v>0</v>
      </c>
      <c r="J635">
        <v>0</v>
      </c>
      <c r="K635">
        <v>0</v>
      </c>
      <c r="L635">
        <v>0</v>
      </c>
      <c r="M635">
        <v>0</v>
      </c>
      <c r="N635">
        <v>0</v>
      </c>
      <c r="O635">
        <v>0</v>
      </c>
      <c r="P635">
        <v>0</v>
      </c>
      <c r="Q635">
        <v>0</v>
      </c>
      <c r="R635">
        <v>11318417453.1436</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11318417453.1436</v>
      </c>
      <c r="BY635">
        <v>0</v>
      </c>
      <c r="BZ635">
        <v>0</v>
      </c>
      <c r="CA635">
        <v>0</v>
      </c>
      <c r="CB635">
        <v>0</v>
      </c>
      <c r="CC635">
        <v>0</v>
      </c>
      <c r="CD635">
        <v>0</v>
      </c>
      <c r="CE635">
        <v>0</v>
      </c>
      <c r="CF635">
        <v>0</v>
      </c>
      <c r="CG635">
        <v>0</v>
      </c>
      <c r="CH635">
        <v>0</v>
      </c>
      <c r="CI635">
        <v>0</v>
      </c>
      <c r="CJ635">
        <v>0</v>
      </c>
      <c r="CK635">
        <v>0</v>
      </c>
      <c r="CL635">
        <v>0</v>
      </c>
      <c r="CM635">
        <v>0</v>
      </c>
      <c r="CN635">
        <v>0</v>
      </c>
      <c r="CO635">
        <v>0</v>
      </c>
      <c r="CP635">
        <v>0</v>
      </c>
      <c r="CQ635">
        <v>0</v>
      </c>
      <c r="CR635">
        <v>0</v>
      </c>
      <c r="CS635">
        <v>0</v>
      </c>
      <c r="CT635">
        <v>0</v>
      </c>
      <c r="CU635">
        <v>0</v>
      </c>
      <c r="CV635">
        <v>0</v>
      </c>
      <c r="CW635">
        <v>0</v>
      </c>
      <c r="CX635">
        <v>0</v>
      </c>
      <c r="CY635">
        <v>0</v>
      </c>
      <c r="CZ635">
        <v>0</v>
      </c>
      <c r="DA635">
        <v>0</v>
      </c>
      <c r="DB635">
        <v>0</v>
      </c>
      <c r="DC635">
        <v>0</v>
      </c>
      <c r="DD635">
        <v>0</v>
      </c>
      <c r="DE635">
        <v>0</v>
      </c>
      <c r="DF635">
        <v>0</v>
      </c>
      <c r="DG635">
        <v>0</v>
      </c>
      <c r="DH635">
        <v>0</v>
      </c>
      <c r="DI635">
        <v>0</v>
      </c>
      <c r="DJ635">
        <v>0</v>
      </c>
      <c r="DK635">
        <v>0</v>
      </c>
      <c r="DL635">
        <v>0</v>
      </c>
      <c r="DM635">
        <v>0</v>
      </c>
      <c r="DN635">
        <v>0</v>
      </c>
      <c r="DO635">
        <v>0</v>
      </c>
    </row>
    <row r="636" spans="1:119">
      <c r="A636" t="s">
        <v>1654</v>
      </c>
      <c r="B636">
        <v>0</v>
      </c>
      <c r="C636">
        <v>0</v>
      </c>
      <c r="D636">
        <v>0</v>
      </c>
      <c r="E636">
        <v>0</v>
      </c>
      <c r="F636">
        <v>0</v>
      </c>
      <c r="G636">
        <v>0</v>
      </c>
      <c r="H636">
        <v>0</v>
      </c>
      <c r="I636">
        <v>0</v>
      </c>
      <c r="J636">
        <v>0</v>
      </c>
      <c r="K636">
        <v>0</v>
      </c>
      <c r="L636">
        <v>0</v>
      </c>
      <c r="M636">
        <v>0</v>
      </c>
      <c r="N636">
        <v>0</v>
      </c>
      <c r="O636">
        <v>0</v>
      </c>
      <c r="P636">
        <v>0</v>
      </c>
      <c r="Q636">
        <v>0</v>
      </c>
      <c r="R636">
        <v>0</v>
      </c>
      <c r="S636">
        <v>9880848.0000000503</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0</v>
      </c>
      <c r="BY636">
        <v>9880848.0000000503</v>
      </c>
      <c r="BZ636">
        <v>0</v>
      </c>
      <c r="CA636">
        <v>0</v>
      </c>
      <c r="CB636">
        <v>0</v>
      </c>
      <c r="CC636">
        <v>0</v>
      </c>
      <c r="CD636">
        <v>0</v>
      </c>
      <c r="CE636">
        <v>0</v>
      </c>
      <c r="CF636">
        <v>0</v>
      </c>
      <c r="CG636">
        <v>0</v>
      </c>
      <c r="CH636">
        <v>0</v>
      </c>
      <c r="CI636">
        <v>0</v>
      </c>
      <c r="CJ636">
        <v>0</v>
      </c>
      <c r="CK636">
        <v>0</v>
      </c>
      <c r="CL636">
        <v>0</v>
      </c>
      <c r="CM636">
        <v>0</v>
      </c>
      <c r="CN636">
        <v>0</v>
      </c>
      <c r="CO636">
        <v>0</v>
      </c>
      <c r="CP636">
        <v>0</v>
      </c>
      <c r="CQ636">
        <v>0</v>
      </c>
      <c r="CR636">
        <v>0</v>
      </c>
      <c r="CS636">
        <v>0</v>
      </c>
      <c r="CT636">
        <v>0</v>
      </c>
      <c r="CU636">
        <v>0</v>
      </c>
      <c r="CV636">
        <v>0</v>
      </c>
      <c r="CW636">
        <v>0</v>
      </c>
      <c r="CX636">
        <v>0</v>
      </c>
      <c r="CY636">
        <v>0</v>
      </c>
      <c r="CZ636">
        <v>0</v>
      </c>
      <c r="DA636">
        <v>0</v>
      </c>
      <c r="DB636">
        <v>0</v>
      </c>
      <c r="DC636">
        <v>0</v>
      </c>
      <c r="DD636">
        <v>0</v>
      </c>
      <c r="DE636">
        <v>0</v>
      </c>
      <c r="DF636">
        <v>0</v>
      </c>
      <c r="DG636">
        <v>0</v>
      </c>
      <c r="DH636">
        <v>0</v>
      </c>
      <c r="DI636">
        <v>0</v>
      </c>
      <c r="DJ636">
        <v>0</v>
      </c>
      <c r="DK636">
        <v>0</v>
      </c>
      <c r="DL636">
        <v>0</v>
      </c>
      <c r="DM636">
        <v>0</v>
      </c>
      <c r="DN636">
        <v>0</v>
      </c>
      <c r="DO636">
        <v>0</v>
      </c>
    </row>
    <row r="637" spans="1:119">
      <c r="A637" t="s">
        <v>1655</v>
      </c>
      <c r="B637">
        <v>0</v>
      </c>
      <c r="C637">
        <v>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v>0</v>
      </c>
      <c r="CJ637">
        <v>0</v>
      </c>
      <c r="CK637">
        <v>0</v>
      </c>
      <c r="CL637">
        <v>0</v>
      </c>
      <c r="CM637">
        <v>0</v>
      </c>
      <c r="CN637">
        <v>0</v>
      </c>
      <c r="CO637">
        <v>0</v>
      </c>
      <c r="CP637">
        <v>0</v>
      </c>
      <c r="CQ637">
        <v>0</v>
      </c>
      <c r="CR637">
        <v>0</v>
      </c>
      <c r="CS637">
        <v>0</v>
      </c>
      <c r="CT637">
        <v>0</v>
      </c>
      <c r="CU637">
        <v>0</v>
      </c>
      <c r="CV637">
        <v>0</v>
      </c>
      <c r="CW637">
        <v>0</v>
      </c>
      <c r="CX637">
        <v>0</v>
      </c>
      <c r="CY637">
        <v>0</v>
      </c>
      <c r="CZ637">
        <v>0</v>
      </c>
      <c r="DA637">
        <v>0</v>
      </c>
      <c r="DB637">
        <v>0</v>
      </c>
      <c r="DC637">
        <v>0</v>
      </c>
      <c r="DD637">
        <v>0</v>
      </c>
      <c r="DE637">
        <v>0</v>
      </c>
      <c r="DF637">
        <v>0</v>
      </c>
      <c r="DG637">
        <v>0</v>
      </c>
      <c r="DH637">
        <v>0</v>
      </c>
      <c r="DI637">
        <v>0</v>
      </c>
      <c r="DJ637">
        <v>0</v>
      </c>
      <c r="DK637">
        <v>0</v>
      </c>
      <c r="DL637">
        <v>0</v>
      </c>
      <c r="DM637">
        <v>0</v>
      </c>
      <c r="DN637">
        <v>0</v>
      </c>
      <c r="DO637">
        <v>0</v>
      </c>
    </row>
    <row r="638" spans="1:119">
      <c r="A638" t="s">
        <v>588</v>
      </c>
      <c r="B638">
        <v>0</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c r="CN638">
        <v>0</v>
      </c>
      <c r="CO638">
        <v>0</v>
      </c>
      <c r="CP638">
        <v>0</v>
      </c>
      <c r="CQ638">
        <v>0</v>
      </c>
      <c r="CR638">
        <v>0</v>
      </c>
      <c r="CS638">
        <v>0</v>
      </c>
      <c r="CT638">
        <v>0</v>
      </c>
      <c r="CU638">
        <v>0</v>
      </c>
      <c r="CV638">
        <v>0</v>
      </c>
      <c r="CW638">
        <v>0</v>
      </c>
      <c r="CX638">
        <v>0</v>
      </c>
      <c r="CY638">
        <v>0</v>
      </c>
      <c r="CZ638">
        <v>0</v>
      </c>
      <c r="DA638">
        <v>0</v>
      </c>
      <c r="DB638">
        <v>0</v>
      </c>
      <c r="DC638">
        <v>0</v>
      </c>
      <c r="DD638">
        <v>0</v>
      </c>
      <c r="DE638">
        <v>0</v>
      </c>
      <c r="DF638">
        <v>0</v>
      </c>
      <c r="DG638">
        <v>0</v>
      </c>
      <c r="DH638">
        <v>0</v>
      </c>
      <c r="DI638">
        <v>0</v>
      </c>
      <c r="DJ638">
        <v>0</v>
      </c>
      <c r="DK638">
        <v>0</v>
      </c>
      <c r="DL638">
        <v>0</v>
      </c>
      <c r="DM638">
        <v>0</v>
      </c>
      <c r="DN638">
        <v>0</v>
      </c>
      <c r="DO638">
        <v>0</v>
      </c>
    </row>
    <row r="639" spans="1:119">
      <c r="A639" t="s">
        <v>589</v>
      </c>
      <c r="B639">
        <v>0</v>
      </c>
      <c r="C639">
        <v>0</v>
      </c>
      <c r="D639">
        <v>2196813960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2196813960</v>
      </c>
      <c r="BK639">
        <v>0</v>
      </c>
      <c r="BL639">
        <v>0</v>
      </c>
      <c r="BM639">
        <v>0</v>
      </c>
      <c r="BN639">
        <v>0</v>
      </c>
      <c r="BO639">
        <v>0</v>
      </c>
      <c r="BP639">
        <v>0</v>
      </c>
      <c r="BQ639">
        <v>0</v>
      </c>
      <c r="BR639">
        <v>0</v>
      </c>
      <c r="BS639">
        <v>0</v>
      </c>
      <c r="BT639">
        <v>0</v>
      </c>
      <c r="BU639">
        <v>0</v>
      </c>
      <c r="BV639">
        <v>0</v>
      </c>
      <c r="BW639">
        <v>0</v>
      </c>
      <c r="BX639">
        <v>0</v>
      </c>
      <c r="BY639">
        <v>0</v>
      </c>
      <c r="BZ639">
        <v>0</v>
      </c>
      <c r="CA639">
        <v>0</v>
      </c>
      <c r="CB639">
        <v>0</v>
      </c>
      <c r="CC639">
        <v>0</v>
      </c>
      <c r="CD639">
        <v>0</v>
      </c>
      <c r="CE639">
        <v>0</v>
      </c>
      <c r="CF639">
        <v>0</v>
      </c>
      <c r="CG639">
        <v>0</v>
      </c>
      <c r="CH639">
        <v>0</v>
      </c>
      <c r="CI639">
        <v>0</v>
      </c>
      <c r="CJ639">
        <v>0</v>
      </c>
      <c r="CK639">
        <v>0</v>
      </c>
      <c r="CL639">
        <v>0</v>
      </c>
      <c r="CM639">
        <v>0</v>
      </c>
      <c r="CN639">
        <v>0</v>
      </c>
      <c r="CO639">
        <v>0</v>
      </c>
      <c r="CP639">
        <v>0</v>
      </c>
      <c r="CQ639">
        <v>0</v>
      </c>
      <c r="CR639">
        <v>0</v>
      </c>
      <c r="CS639">
        <v>0</v>
      </c>
      <c r="CT639">
        <v>0</v>
      </c>
      <c r="CU639">
        <v>0</v>
      </c>
      <c r="CV639">
        <v>0</v>
      </c>
      <c r="CW639">
        <v>0</v>
      </c>
      <c r="CX639">
        <v>0</v>
      </c>
      <c r="CY639">
        <v>0</v>
      </c>
      <c r="CZ639">
        <v>0</v>
      </c>
      <c r="DA639">
        <v>0</v>
      </c>
      <c r="DB639">
        <v>0</v>
      </c>
      <c r="DC639">
        <v>0</v>
      </c>
      <c r="DD639">
        <v>0</v>
      </c>
      <c r="DE639">
        <v>0</v>
      </c>
      <c r="DF639">
        <v>0</v>
      </c>
      <c r="DG639">
        <v>0</v>
      </c>
      <c r="DH639">
        <v>0</v>
      </c>
      <c r="DI639">
        <v>0</v>
      </c>
      <c r="DJ639">
        <v>0</v>
      </c>
      <c r="DK639">
        <v>0</v>
      </c>
      <c r="DL639">
        <v>0</v>
      </c>
      <c r="DM639">
        <v>0</v>
      </c>
      <c r="DN639">
        <v>0</v>
      </c>
      <c r="DO639">
        <v>0</v>
      </c>
    </row>
    <row r="640" spans="1:119">
      <c r="A640" t="s">
        <v>590</v>
      </c>
      <c r="B640">
        <v>0</v>
      </c>
      <c r="C640">
        <v>0</v>
      </c>
      <c r="D640">
        <v>2291268168</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2291268168</v>
      </c>
      <c r="BK640">
        <v>0</v>
      </c>
      <c r="BL640">
        <v>0</v>
      </c>
      <c r="BM640">
        <v>0</v>
      </c>
      <c r="BN640">
        <v>0</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H640">
        <v>0</v>
      </c>
      <c r="CI640">
        <v>0</v>
      </c>
      <c r="CJ640">
        <v>0</v>
      </c>
      <c r="CK640">
        <v>0</v>
      </c>
      <c r="CL640">
        <v>0</v>
      </c>
      <c r="CM640">
        <v>0</v>
      </c>
      <c r="CN640">
        <v>0</v>
      </c>
      <c r="CO640">
        <v>0</v>
      </c>
      <c r="CP640">
        <v>0</v>
      </c>
      <c r="CQ640">
        <v>0</v>
      </c>
      <c r="CR640">
        <v>0</v>
      </c>
      <c r="CS640">
        <v>0</v>
      </c>
      <c r="CT640">
        <v>0</v>
      </c>
      <c r="CU640">
        <v>0</v>
      </c>
      <c r="CV640">
        <v>0</v>
      </c>
      <c r="CW640">
        <v>0</v>
      </c>
      <c r="CX640">
        <v>0</v>
      </c>
      <c r="CY640">
        <v>0</v>
      </c>
      <c r="CZ640">
        <v>0</v>
      </c>
      <c r="DA640">
        <v>0</v>
      </c>
      <c r="DB640">
        <v>0</v>
      </c>
      <c r="DC640">
        <v>0</v>
      </c>
      <c r="DD640">
        <v>0</v>
      </c>
      <c r="DE640">
        <v>0</v>
      </c>
      <c r="DF640">
        <v>0</v>
      </c>
      <c r="DG640">
        <v>0</v>
      </c>
      <c r="DH640">
        <v>0</v>
      </c>
      <c r="DI640">
        <v>0</v>
      </c>
      <c r="DJ640">
        <v>0</v>
      </c>
      <c r="DK640">
        <v>0</v>
      </c>
      <c r="DL640">
        <v>0</v>
      </c>
      <c r="DM640">
        <v>0</v>
      </c>
      <c r="DN640">
        <v>0</v>
      </c>
      <c r="DO640">
        <v>0</v>
      </c>
    </row>
    <row r="641" spans="1:119">
      <c r="A641" t="s">
        <v>1656</v>
      </c>
      <c r="B641">
        <v>0</v>
      </c>
      <c r="C641">
        <v>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1070941572</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0</v>
      </c>
      <c r="BY641">
        <v>0</v>
      </c>
      <c r="BZ641">
        <v>0</v>
      </c>
      <c r="CA641">
        <v>0</v>
      </c>
      <c r="CB641">
        <v>0</v>
      </c>
      <c r="CC641">
        <v>0</v>
      </c>
      <c r="CD641">
        <v>0</v>
      </c>
      <c r="CE641">
        <v>0</v>
      </c>
      <c r="CF641">
        <v>0</v>
      </c>
      <c r="CG641">
        <v>0</v>
      </c>
      <c r="CH641">
        <v>0</v>
      </c>
      <c r="CI641">
        <v>0</v>
      </c>
      <c r="CJ641">
        <v>0</v>
      </c>
      <c r="CK641">
        <v>0</v>
      </c>
      <c r="CL641">
        <v>0</v>
      </c>
      <c r="CM641">
        <v>0</v>
      </c>
      <c r="CN641">
        <v>0</v>
      </c>
      <c r="CO641">
        <v>0</v>
      </c>
      <c r="CP641">
        <v>0</v>
      </c>
      <c r="CQ641">
        <v>0</v>
      </c>
      <c r="CR641">
        <v>0</v>
      </c>
      <c r="CS641">
        <v>0</v>
      </c>
      <c r="CT641">
        <v>1070941572</v>
      </c>
      <c r="CU641">
        <v>0</v>
      </c>
      <c r="CV641">
        <v>0</v>
      </c>
      <c r="CW641">
        <v>0</v>
      </c>
      <c r="CX641">
        <v>0</v>
      </c>
      <c r="CY641">
        <v>0</v>
      </c>
      <c r="CZ641">
        <v>0</v>
      </c>
      <c r="DA641">
        <v>0</v>
      </c>
      <c r="DB641">
        <v>0</v>
      </c>
      <c r="DC641">
        <v>0</v>
      </c>
      <c r="DD641">
        <v>0</v>
      </c>
      <c r="DE641">
        <v>0</v>
      </c>
      <c r="DF641">
        <v>0</v>
      </c>
      <c r="DG641">
        <v>0</v>
      </c>
      <c r="DH641">
        <v>0</v>
      </c>
      <c r="DI641">
        <v>0</v>
      </c>
      <c r="DJ641">
        <v>0</v>
      </c>
      <c r="DK641">
        <v>0</v>
      </c>
      <c r="DL641">
        <v>0</v>
      </c>
      <c r="DM641">
        <v>0</v>
      </c>
      <c r="DN641">
        <v>0</v>
      </c>
      <c r="DO641">
        <v>0</v>
      </c>
    </row>
    <row r="642" spans="1:119">
      <c r="A642" t="s">
        <v>1657</v>
      </c>
      <c r="B642">
        <v>0</v>
      </c>
      <c r="C642">
        <v>0</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153529956</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153529956</v>
      </c>
      <c r="CU642">
        <v>0</v>
      </c>
      <c r="CV642">
        <v>0</v>
      </c>
      <c r="CW642">
        <v>0</v>
      </c>
      <c r="CX642">
        <v>0</v>
      </c>
      <c r="CY642">
        <v>0</v>
      </c>
      <c r="CZ642">
        <v>0</v>
      </c>
      <c r="DA642">
        <v>0</v>
      </c>
      <c r="DB642">
        <v>0</v>
      </c>
      <c r="DC642">
        <v>0</v>
      </c>
      <c r="DD642">
        <v>0</v>
      </c>
      <c r="DE642">
        <v>0</v>
      </c>
      <c r="DF642">
        <v>0</v>
      </c>
      <c r="DG642">
        <v>0</v>
      </c>
      <c r="DH642">
        <v>0</v>
      </c>
      <c r="DI642">
        <v>0</v>
      </c>
      <c r="DJ642">
        <v>0</v>
      </c>
      <c r="DK642">
        <v>0</v>
      </c>
      <c r="DL642">
        <v>0</v>
      </c>
      <c r="DM642">
        <v>0</v>
      </c>
      <c r="DN642">
        <v>0</v>
      </c>
      <c r="DO642">
        <v>0</v>
      </c>
    </row>
    <row r="643" spans="1:119">
      <c r="A643" t="s">
        <v>591</v>
      </c>
      <c r="B643">
        <v>1174002899.97493</v>
      </c>
      <c r="C643">
        <v>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0</v>
      </c>
      <c r="AY643">
        <v>0</v>
      </c>
      <c r="AZ643">
        <v>0</v>
      </c>
      <c r="BA643">
        <v>0</v>
      </c>
      <c r="BB643">
        <v>0</v>
      </c>
      <c r="BC643">
        <v>0</v>
      </c>
      <c r="BD643">
        <v>0</v>
      </c>
      <c r="BE643">
        <v>0</v>
      </c>
      <c r="BF643">
        <v>0</v>
      </c>
      <c r="BG643">
        <v>0</v>
      </c>
      <c r="BH643">
        <v>1174002899.97493</v>
      </c>
      <c r="BI643">
        <v>0</v>
      </c>
      <c r="BJ643">
        <v>0</v>
      </c>
      <c r="BK643">
        <v>0</v>
      </c>
      <c r="BL643">
        <v>0</v>
      </c>
      <c r="BM643">
        <v>0</v>
      </c>
      <c r="BN643">
        <v>0</v>
      </c>
      <c r="BO643">
        <v>0</v>
      </c>
      <c r="BP643">
        <v>0</v>
      </c>
      <c r="BQ643">
        <v>0</v>
      </c>
      <c r="BR643">
        <v>0</v>
      </c>
      <c r="BS643">
        <v>0</v>
      </c>
      <c r="BT643">
        <v>0</v>
      </c>
      <c r="BU643">
        <v>0</v>
      </c>
      <c r="BV643">
        <v>0</v>
      </c>
      <c r="BW643">
        <v>0</v>
      </c>
      <c r="BX643">
        <v>0</v>
      </c>
      <c r="BY643">
        <v>0</v>
      </c>
      <c r="BZ643">
        <v>0</v>
      </c>
      <c r="CA643">
        <v>0</v>
      </c>
      <c r="CB643">
        <v>0</v>
      </c>
      <c r="CC643">
        <v>0</v>
      </c>
      <c r="CD643">
        <v>0</v>
      </c>
      <c r="CE643">
        <v>0</v>
      </c>
      <c r="CF643">
        <v>0</v>
      </c>
      <c r="CG643">
        <v>0</v>
      </c>
      <c r="CH643">
        <v>0</v>
      </c>
      <c r="CI643">
        <v>0</v>
      </c>
      <c r="CJ643">
        <v>0</v>
      </c>
      <c r="CK643">
        <v>0</v>
      </c>
      <c r="CL643">
        <v>0</v>
      </c>
      <c r="CM643">
        <v>0</v>
      </c>
      <c r="CN643">
        <v>0</v>
      </c>
      <c r="CO643">
        <v>0</v>
      </c>
      <c r="CP643">
        <v>0</v>
      </c>
      <c r="CQ643">
        <v>0</v>
      </c>
      <c r="CR643">
        <v>0</v>
      </c>
      <c r="CS643">
        <v>0</v>
      </c>
      <c r="CT643">
        <v>0</v>
      </c>
      <c r="CU643">
        <v>0</v>
      </c>
      <c r="CV643">
        <v>0</v>
      </c>
      <c r="CW643">
        <v>0</v>
      </c>
      <c r="CX643">
        <v>0</v>
      </c>
      <c r="CY643">
        <v>0</v>
      </c>
      <c r="CZ643">
        <v>0</v>
      </c>
      <c r="DA643">
        <v>0</v>
      </c>
      <c r="DB643">
        <v>0</v>
      </c>
      <c r="DC643">
        <v>0</v>
      </c>
      <c r="DD643">
        <v>0</v>
      </c>
      <c r="DE643">
        <v>0</v>
      </c>
      <c r="DF643">
        <v>0</v>
      </c>
      <c r="DG643">
        <v>0</v>
      </c>
      <c r="DH643">
        <v>0</v>
      </c>
      <c r="DI643">
        <v>0</v>
      </c>
      <c r="DJ643">
        <v>0</v>
      </c>
      <c r="DK643">
        <v>0</v>
      </c>
      <c r="DL643">
        <v>0</v>
      </c>
      <c r="DM643">
        <v>0</v>
      </c>
      <c r="DN643">
        <v>0</v>
      </c>
      <c r="DO643">
        <v>0</v>
      </c>
    </row>
    <row r="644" spans="1:119">
      <c r="A644" t="s">
        <v>592</v>
      </c>
      <c r="B644">
        <v>16882712612.27</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16882712612.27</v>
      </c>
      <c r="BI644">
        <v>0</v>
      </c>
      <c r="BJ644">
        <v>0</v>
      </c>
      <c r="BK644">
        <v>0</v>
      </c>
      <c r="BL644">
        <v>0</v>
      </c>
      <c r="BM644">
        <v>0</v>
      </c>
      <c r="BN644">
        <v>0</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v>0</v>
      </c>
      <c r="CJ644">
        <v>0</v>
      </c>
      <c r="CK644">
        <v>0</v>
      </c>
      <c r="CL644">
        <v>0</v>
      </c>
      <c r="CM644">
        <v>0</v>
      </c>
      <c r="CN644">
        <v>0</v>
      </c>
      <c r="CO644">
        <v>0</v>
      </c>
      <c r="CP644">
        <v>0</v>
      </c>
      <c r="CQ644">
        <v>0</v>
      </c>
      <c r="CR644">
        <v>0</v>
      </c>
      <c r="CS644">
        <v>0</v>
      </c>
      <c r="CT644">
        <v>0</v>
      </c>
      <c r="CU644">
        <v>0</v>
      </c>
      <c r="CV644">
        <v>0</v>
      </c>
      <c r="CW644">
        <v>0</v>
      </c>
      <c r="CX644">
        <v>0</v>
      </c>
      <c r="CY644">
        <v>0</v>
      </c>
      <c r="CZ644">
        <v>0</v>
      </c>
      <c r="DA644">
        <v>0</v>
      </c>
      <c r="DB644">
        <v>0</v>
      </c>
      <c r="DC644">
        <v>0</v>
      </c>
      <c r="DD644">
        <v>0</v>
      </c>
      <c r="DE644">
        <v>0</v>
      </c>
      <c r="DF644">
        <v>0</v>
      </c>
      <c r="DG644">
        <v>0</v>
      </c>
      <c r="DH644">
        <v>0</v>
      </c>
      <c r="DI644">
        <v>0</v>
      </c>
      <c r="DJ644">
        <v>0</v>
      </c>
      <c r="DK644">
        <v>0</v>
      </c>
      <c r="DL644">
        <v>0</v>
      </c>
      <c r="DM644">
        <v>0</v>
      </c>
      <c r="DN644">
        <v>0</v>
      </c>
      <c r="DO644">
        <v>0</v>
      </c>
    </row>
    <row r="645" spans="1:119">
      <c r="A645" t="s">
        <v>593</v>
      </c>
      <c r="B645">
        <v>0</v>
      </c>
      <c r="C645">
        <v>0</v>
      </c>
      <c r="D645">
        <v>0</v>
      </c>
      <c r="E645">
        <v>0</v>
      </c>
      <c r="F645">
        <v>0</v>
      </c>
      <c r="G645">
        <v>0</v>
      </c>
      <c r="H645">
        <v>0</v>
      </c>
      <c r="I645">
        <v>0</v>
      </c>
      <c r="J645">
        <v>0</v>
      </c>
      <c r="K645">
        <v>0</v>
      </c>
      <c r="L645">
        <v>0</v>
      </c>
      <c r="M645">
        <v>0</v>
      </c>
      <c r="N645">
        <v>73900495049.999893</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v>0</v>
      </c>
      <c r="BR645">
        <v>0</v>
      </c>
      <c r="BS645">
        <v>0</v>
      </c>
      <c r="BT645">
        <v>73900495049.999893</v>
      </c>
      <c r="BU645">
        <v>0</v>
      </c>
      <c r="BV645">
        <v>0</v>
      </c>
      <c r="BW645">
        <v>0</v>
      </c>
      <c r="BX645">
        <v>0</v>
      </c>
      <c r="BY645">
        <v>0</v>
      </c>
      <c r="BZ645">
        <v>0</v>
      </c>
      <c r="CA645">
        <v>0</v>
      </c>
      <c r="CB645">
        <v>0</v>
      </c>
      <c r="CC645">
        <v>0</v>
      </c>
      <c r="CD645">
        <v>0</v>
      </c>
      <c r="CE645">
        <v>0</v>
      </c>
      <c r="CF645">
        <v>0</v>
      </c>
      <c r="CG645">
        <v>0</v>
      </c>
      <c r="CH645">
        <v>0</v>
      </c>
      <c r="CI645">
        <v>0</v>
      </c>
      <c r="CJ645">
        <v>0</v>
      </c>
      <c r="CK645">
        <v>0</v>
      </c>
      <c r="CL645">
        <v>0</v>
      </c>
      <c r="CM645">
        <v>0</v>
      </c>
      <c r="CN645">
        <v>0</v>
      </c>
      <c r="CO645">
        <v>0</v>
      </c>
      <c r="CP645">
        <v>0</v>
      </c>
      <c r="CQ645">
        <v>0</v>
      </c>
      <c r="CR645">
        <v>0</v>
      </c>
      <c r="CS645">
        <v>0</v>
      </c>
      <c r="CT645">
        <v>0</v>
      </c>
      <c r="CU645">
        <v>0</v>
      </c>
      <c r="CV645">
        <v>0</v>
      </c>
      <c r="CW645">
        <v>0</v>
      </c>
      <c r="CX645">
        <v>0</v>
      </c>
      <c r="CY645">
        <v>0</v>
      </c>
      <c r="CZ645">
        <v>0</v>
      </c>
      <c r="DA645">
        <v>0</v>
      </c>
      <c r="DB645">
        <v>0</v>
      </c>
      <c r="DC645">
        <v>0</v>
      </c>
      <c r="DD645">
        <v>0</v>
      </c>
      <c r="DE645">
        <v>0</v>
      </c>
      <c r="DF645">
        <v>0</v>
      </c>
      <c r="DG645">
        <v>0</v>
      </c>
      <c r="DH645">
        <v>0</v>
      </c>
      <c r="DI645">
        <v>0</v>
      </c>
      <c r="DJ645">
        <v>0</v>
      </c>
      <c r="DK645">
        <v>0</v>
      </c>
      <c r="DL645">
        <v>0</v>
      </c>
      <c r="DM645">
        <v>0</v>
      </c>
      <c r="DN645">
        <v>0</v>
      </c>
      <c r="DO645">
        <v>0</v>
      </c>
    </row>
    <row r="646" spans="1:119">
      <c r="A646" t="s">
        <v>594</v>
      </c>
      <c r="B646">
        <v>0</v>
      </c>
      <c r="C646">
        <v>0</v>
      </c>
      <c r="D646">
        <v>1293135048</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c r="AO646">
        <v>0</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1293135048</v>
      </c>
      <c r="BK646">
        <v>0</v>
      </c>
      <c r="BL646">
        <v>0</v>
      </c>
      <c r="BM646">
        <v>0</v>
      </c>
      <c r="BN646">
        <v>0</v>
      </c>
      <c r="BO646">
        <v>0</v>
      </c>
      <c r="BP646">
        <v>0</v>
      </c>
      <c r="BQ646">
        <v>0</v>
      </c>
      <c r="BR646">
        <v>0</v>
      </c>
      <c r="BS646">
        <v>0</v>
      </c>
      <c r="BT646">
        <v>0</v>
      </c>
      <c r="BU646">
        <v>0</v>
      </c>
      <c r="BV646">
        <v>0</v>
      </c>
      <c r="BW646">
        <v>0</v>
      </c>
      <c r="BX646">
        <v>0</v>
      </c>
      <c r="BY646">
        <v>0</v>
      </c>
      <c r="BZ646">
        <v>0</v>
      </c>
      <c r="CA646">
        <v>0</v>
      </c>
      <c r="CB646">
        <v>0</v>
      </c>
      <c r="CC646">
        <v>0</v>
      </c>
      <c r="CD646">
        <v>0</v>
      </c>
      <c r="CE646">
        <v>0</v>
      </c>
      <c r="CF646">
        <v>0</v>
      </c>
      <c r="CG646">
        <v>0</v>
      </c>
      <c r="CH646">
        <v>0</v>
      </c>
      <c r="CI646">
        <v>0</v>
      </c>
      <c r="CJ646">
        <v>0</v>
      </c>
      <c r="CK646">
        <v>0</v>
      </c>
      <c r="CL646">
        <v>0</v>
      </c>
      <c r="CM646">
        <v>0</v>
      </c>
      <c r="CN646">
        <v>0</v>
      </c>
      <c r="CO646">
        <v>0</v>
      </c>
      <c r="CP646">
        <v>0</v>
      </c>
      <c r="CQ646">
        <v>0</v>
      </c>
      <c r="CR646">
        <v>0</v>
      </c>
      <c r="CS646">
        <v>0</v>
      </c>
      <c r="CT646">
        <v>0</v>
      </c>
      <c r="CU646">
        <v>0</v>
      </c>
      <c r="CV646">
        <v>0</v>
      </c>
      <c r="CW646">
        <v>0</v>
      </c>
      <c r="CX646">
        <v>0</v>
      </c>
      <c r="CY646">
        <v>0</v>
      </c>
      <c r="CZ646">
        <v>0</v>
      </c>
      <c r="DA646">
        <v>0</v>
      </c>
      <c r="DB646">
        <v>0</v>
      </c>
      <c r="DC646">
        <v>0</v>
      </c>
      <c r="DD646">
        <v>0</v>
      </c>
      <c r="DE646">
        <v>0</v>
      </c>
      <c r="DF646">
        <v>0</v>
      </c>
      <c r="DG646">
        <v>0</v>
      </c>
      <c r="DH646">
        <v>0</v>
      </c>
      <c r="DI646">
        <v>0</v>
      </c>
      <c r="DJ646">
        <v>0</v>
      </c>
      <c r="DK646">
        <v>0</v>
      </c>
      <c r="DL646">
        <v>0</v>
      </c>
      <c r="DM646">
        <v>0</v>
      </c>
      <c r="DN646">
        <v>0</v>
      </c>
      <c r="DO646">
        <v>0</v>
      </c>
    </row>
    <row r="647" spans="1:119">
      <c r="A647" t="s">
        <v>595</v>
      </c>
      <c r="B647">
        <v>0</v>
      </c>
      <c r="C647">
        <v>0</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v>0</v>
      </c>
      <c r="CK647">
        <v>0</v>
      </c>
      <c r="CL647">
        <v>0</v>
      </c>
      <c r="CM647">
        <v>0</v>
      </c>
      <c r="CN647">
        <v>0</v>
      </c>
      <c r="CO647">
        <v>0</v>
      </c>
      <c r="CP647">
        <v>0</v>
      </c>
      <c r="CQ647">
        <v>0</v>
      </c>
      <c r="CR647">
        <v>0</v>
      </c>
      <c r="CS647">
        <v>0</v>
      </c>
      <c r="CT647">
        <v>0</v>
      </c>
      <c r="CU647">
        <v>0</v>
      </c>
      <c r="CV647">
        <v>0</v>
      </c>
      <c r="CW647">
        <v>0</v>
      </c>
      <c r="CX647">
        <v>0</v>
      </c>
      <c r="CY647">
        <v>0</v>
      </c>
      <c r="CZ647">
        <v>0</v>
      </c>
      <c r="DA647">
        <v>0</v>
      </c>
      <c r="DB647">
        <v>0</v>
      </c>
      <c r="DC647">
        <v>0</v>
      </c>
      <c r="DD647">
        <v>0</v>
      </c>
      <c r="DE647">
        <v>0</v>
      </c>
      <c r="DF647">
        <v>0</v>
      </c>
      <c r="DG647">
        <v>0</v>
      </c>
      <c r="DH647">
        <v>0</v>
      </c>
      <c r="DI647">
        <v>0</v>
      </c>
      <c r="DJ647">
        <v>0</v>
      </c>
      <c r="DK647">
        <v>0</v>
      </c>
      <c r="DL647">
        <v>0</v>
      </c>
      <c r="DM647">
        <v>0</v>
      </c>
      <c r="DN647">
        <v>0</v>
      </c>
      <c r="DO647">
        <v>0</v>
      </c>
    </row>
    <row r="648" spans="1:119">
      <c r="A648" t="s">
        <v>596</v>
      </c>
      <c r="B648">
        <v>0</v>
      </c>
      <c r="C648">
        <v>0</v>
      </c>
      <c r="D648">
        <v>0</v>
      </c>
      <c r="E648">
        <v>0</v>
      </c>
      <c r="F648">
        <v>0</v>
      </c>
      <c r="G648">
        <v>0</v>
      </c>
      <c r="H648">
        <v>0</v>
      </c>
      <c r="I648">
        <v>0</v>
      </c>
      <c r="J648">
        <v>0</v>
      </c>
      <c r="K648">
        <v>0</v>
      </c>
      <c r="L648">
        <v>0</v>
      </c>
      <c r="M648">
        <v>0</v>
      </c>
      <c r="N648">
        <v>23957958170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23957958170</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c r="CN648">
        <v>0</v>
      </c>
      <c r="CO648">
        <v>0</v>
      </c>
      <c r="CP648">
        <v>0</v>
      </c>
      <c r="CQ648">
        <v>0</v>
      </c>
      <c r="CR648">
        <v>0</v>
      </c>
      <c r="CS648">
        <v>0</v>
      </c>
      <c r="CT648">
        <v>0</v>
      </c>
      <c r="CU648">
        <v>0</v>
      </c>
      <c r="CV648">
        <v>0</v>
      </c>
      <c r="CW648">
        <v>0</v>
      </c>
      <c r="CX648">
        <v>0</v>
      </c>
      <c r="CY648">
        <v>0</v>
      </c>
      <c r="CZ648">
        <v>0</v>
      </c>
      <c r="DA648">
        <v>0</v>
      </c>
      <c r="DB648">
        <v>0</v>
      </c>
      <c r="DC648">
        <v>0</v>
      </c>
      <c r="DD648">
        <v>0</v>
      </c>
      <c r="DE648">
        <v>0</v>
      </c>
      <c r="DF648">
        <v>0</v>
      </c>
      <c r="DG648">
        <v>0</v>
      </c>
      <c r="DH648">
        <v>0</v>
      </c>
      <c r="DI648">
        <v>0</v>
      </c>
      <c r="DJ648">
        <v>0</v>
      </c>
      <c r="DK648">
        <v>0</v>
      </c>
      <c r="DL648">
        <v>0</v>
      </c>
      <c r="DM648">
        <v>0</v>
      </c>
      <c r="DN648">
        <v>0</v>
      </c>
      <c r="DO648">
        <v>0</v>
      </c>
    </row>
    <row r="649" spans="1:119">
      <c r="A649" t="s">
        <v>597</v>
      </c>
      <c r="B649">
        <v>0</v>
      </c>
      <c r="C649">
        <v>0</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BX649">
        <v>0</v>
      </c>
      <c r="BY649">
        <v>0</v>
      </c>
      <c r="BZ649">
        <v>0</v>
      </c>
      <c r="CA649">
        <v>0</v>
      </c>
      <c r="CB649">
        <v>0</v>
      </c>
      <c r="CC649">
        <v>0</v>
      </c>
      <c r="CD649">
        <v>0</v>
      </c>
      <c r="CE649">
        <v>0</v>
      </c>
      <c r="CF649">
        <v>0</v>
      </c>
      <c r="CG649">
        <v>0</v>
      </c>
      <c r="CH649">
        <v>0</v>
      </c>
      <c r="CI649">
        <v>0</v>
      </c>
      <c r="CJ649">
        <v>0</v>
      </c>
      <c r="CK649">
        <v>0</v>
      </c>
      <c r="CL649">
        <v>0</v>
      </c>
      <c r="CM649">
        <v>0</v>
      </c>
      <c r="CN649">
        <v>0</v>
      </c>
      <c r="CO649">
        <v>0</v>
      </c>
      <c r="CP649">
        <v>0</v>
      </c>
      <c r="CQ649">
        <v>0</v>
      </c>
      <c r="CR649">
        <v>0</v>
      </c>
      <c r="CS649">
        <v>0</v>
      </c>
      <c r="CT649">
        <v>0</v>
      </c>
      <c r="CU649">
        <v>0</v>
      </c>
      <c r="CV649">
        <v>0</v>
      </c>
      <c r="CW649">
        <v>0</v>
      </c>
      <c r="CX649">
        <v>0</v>
      </c>
      <c r="CY649">
        <v>0</v>
      </c>
      <c r="CZ649">
        <v>0</v>
      </c>
      <c r="DA649">
        <v>0</v>
      </c>
      <c r="DB649">
        <v>0</v>
      </c>
      <c r="DC649">
        <v>0</v>
      </c>
      <c r="DD649">
        <v>0</v>
      </c>
      <c r="DE649">
        <v>0</v>
      </c>
      <c r="DF649">
        <v>0</v>
      </c>
      <c r="DG649">
        <v>0</v>
      </c>
      <c r="DH649">
        <v>0</v>
      </c>
      <c r="DI649">
        <v>0</v>
      </c>
      <c r="DJ649">
        <v>0</v>
      </c>
      <c r="DK649">
        <v>0</v>
      </c>
      <c r="DL649">
        <v>0</v>
      </c>
      <c r="DM649">
        <v>0</v>
      </c>
      <c r="DN649">
        <v>0</v>
      </c>
      <c r="DO649">
        <v>0</v>
      </c>
    </row>
    <row r="650" spans="1:119">
      <c r="A650" t="s">
        <v>598</v>
      </c>
      <c r="B650">
        <v>0</v>
      </c>
      <c r="C650">
        <v>0</v>
      </c>
      <c r="D650">
        <v>0</v>
      </c>
      <c r="E650">
        <v>0</v>
      </c>
      <c r="F650">
        <v>0</v>
      </c>
      <c r="G650">
        <v>0</v>
      </c>
      <c r="H650">
        <v>0</v>
      </c>
      <c r="I650">
        <v>0</v>
      </c>
      <c r="J650">
        <v>0</v>
      </c>
      <c r="K650">
        <v>0</v>
      </c>
      <c r="L650">
        <v>0</v>
      </c>
      <c r="M650">
        <v>0</v>
      </c>
      <c r="N650">
        <v>0</v>
      </c>
      <c r="O650">
        <v>0</v>
      </c>
      <c r="P650">
        <v>0</v>
      </c>
      <c r="Q650">
        <v>0</v>
      </c>
      <c r="R650">
        <v>54412206259.923401</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BX650">
        <v>54412206259.923401</v>
      </c>
      <c r="BY650">
        <v>0</v>
      </c>
      <c r="BZ650">
        <v>0</v>
      </c>
      <c r="CA650">
        <v>0</v>
      </c>
      <c r="CB650">
        <v>0</v>
      </c>
      <c r="CC650">
        <v>0</v>
      </c>
      <c r="CD650">
        <v>0</v>
      </c>
      <c r="CE650">
        <v>0</v>
      </c>
      <c r="CF650">
        <v>0</v>
      </c>
      <c r="CG650">
        <v>0</v>
      </c>
      <c r="CH650">
        <v>0</v>
      </c>
      <c r="CI650">
        <v>0</v>
      </c>
      <c r="CJ650">
        <v>0</v>
      </c>
      <c r="CK650">
        <v>0</v>
      </c>
      <c r="CL650">
        <v>0</v>
      </c>
      <c r="CM650">
        <v>0</v>
      </c>
      <c r="CN650">
        <v>0</v>
      </c>
      <c r="CO650">
        <v>0</v>
      </c>
      <c r="CP650">
        <v>0</v>
      </c>
      <c r="CQ650">
        <v>0</v>
      </c>
      <c r="CR650">
        <v>0</v>
      </c>
      <c r="CS650">
        <v>0</v>
      </c>
      <c r="CT650">
        <v>0</v>
      </c>
      <c r="CU650">
        <v>0</v>
      </c>
      <c r="CV650">
        <v>0</v>
      </c>
      <c r="CW650">
        <v>0</v>
      </c>
      <c r="CX650">
        <v>0</v>
      </c>
      <c r="CY650">
        <v>0</v>
      </c>
      <c r="CZ650">
        <v>0</v>
      </c>
      <c r="DA650">
        <v>0</v>
      </c>
      <c r="DB650">
        <v>0</v>
      </c>
      <c r="DC650">
        <v>0</v>
      </c>
      <c r="DD650">
        <v>0</v>
      </c>
      <c r="DE650">
        <v>0</v>
      </c>
      <c r="DF650">
        <v>0</v>
      </c>
      <c r="DG650">
        <v>0</v>
      </c>
      <c r="DH650">
        <v>0</v>
      </c>
      <c r="DI650">
        <v>0</v>
      </c>
      <c r="DJ650">
        <v>0</v>
      </c>
      <c r="DK650">
        <v>0</v>
      </c>
      <c r="DL650">
        <v>0</v>
      </c>
      <c r="DM650">
        <v>0</v>
      </c>
      <c r="DN650">
        <v>0</v>
      </c>
      <c r="DO650">
        <v>0</v>
      </c>
    </row>
    <row r="651" spans="1:119">
      <c r="A651" t="s">
        <v>599</v>
      </c>
      <c r="B651">
        <v>0</v>
      </c>
      <c r="C651">
        <v>0</v>
      </c>
      <c r="D651">
        <v>0</v>
      </c>
      <c r="E651">
        <v>0</v>
      </c>
      <c r="F651">
        <v>0</v>
      </c>
      <c r="G651">
        <v>0</v>
      </c>
      <c r="H651">
        <v>0</v>
      </c>
      <c r="I651">
        <v>0</v>
      </c>
      <c r="J651">
        <v>0</v>
      </c>
      <c r="K651">
        <v>0</v>
      </c>
      <c r="L651">
        <v>0</v>
      </c>
      <c r="M651">
        <v>0</v>
      </c>
      <c r="N651">
        <v>0</v>
      </c>
      <c r="O651">
        <v>0</v>
      </c>
      <c r="P651">
        <v>0</v>
      </c>
      <c r="Q651">
        <v>0</v>
      </c>
      <c r="R651">
        <v>0</v>
      </c>
      <c r="S651">
        <v>411562439.99999702</v>
      </c>
      <c r="T651">
        <v>0</v>
      </c>
      <c r="U651">
        <v>0</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c r="BN651">
        <v>411562439.99999702</v>
      </c>
      <c r="BO651">
        <v>0</v>
      </c>
      <c r="BP651">
        <v>0</v>
      </c>
      <c r="BQ651">
        <v>0</v>
      </c>
      <c r="BR651">
        <v>0</v>
      </c>
      <c r="BS651">
        <v>0</v>
      </c>
      <c r="BT651">
        <v>0</v>
      </c>
      <c r="BU651">
        <v>0</v>
      </c>
      <c r="BV651">
        <v>0</v>
      </c>
      <c r="BW651">
        <v>0</v>
      </c>
      <c r="BX651">
        <v>0</v>
      </c>
      <c r="BY651">
        <v>0</v>
      </c>
      <c r="BZ651">
        <v>0</v>
      </c>
      <c r="CA651">
        <v>0</v>
      </c>
      <c r="CB651">
        <v>0</v>
      </c>
      <c r="CC651">
        <v>0</v>
      </c>
      <c r="CD651">
        <v>0</v>
      </c>
      <c r="CE651">
        <v>0</v>
      </c>
      <c r="CF651">
        <v>0</v>
      </c>
      <c r="CG651">
        <v>0</v>
      </c>
      <c r="CH651">
        <v>0</v>
      </c>
      <c r="CI651">
        <v>0</v>
      </c>
      <c r="CJ651">
        <v>0</v>
      </c>
      <c r="CK651">
        <v>0</v>
      </c>
      <c r="CL651">
        <v>0</v>
      </c>
      <c r="CM651">
        <v>0</v>
      </c>
      <c r="CN651">
        <v>0</v>
      </c>
      <c r="CO651">
        <v>0</v>
      </c>
      <c r="CP651">
        <v>0</v>
      </c>
      <c r="CQ651">
        <v>0</v>
      </c>
      <c r="CR651">
        <v>0</v>
      </c>
      <c r="CS651">
        <v>0</v>
      </c>
      <c r="CT651">
        <v>0</v>
      </c>
      <c r="CU651">
        <v>0</v>
      </c>
      <c r="CV651">
        <v>0</v>
      </c>
      <c r="CW651">
        <v>0</v>
      </c>
      <c r="CX651">
        <v>0</v>
      </c>
      <c r="CY651">
        <v>0</v>
      </c>
      <c r="CZ651">
        <v>0</v>
      </c>
      <c r="DA651">
        <v>0</v>
      </c>
      <c r="DB651">
        <v>0</v>
      </c>
      <c r="DC651">
        <v>0</v>
      </c>
      <c r="DD651">
        <v>0</v>
      </c>
      <c r="DE651">
        <v>0</v>
      </c>
      <c r="DF651">
        <v>0</v>
      </c>
      <c r="DG651">
        <v>0</v>
      </c>
      <c r="DH651">
        <v>0</v>
      </c>
      <c r="DI651">
        <v>0</v>
      </c>
      <c r="DJ651">
        <v>0</v>
      </c>
      <c r="DK651">
        <v>0</v>
      </c>
      <c r="DL651">
        <v>0</v>
      </c>
      <c r="DM651">
        <v>0</v>
      </c>
      <c r="DN651">
        <v>0</v>
      </c>
      <c r="DO651">
        <v>0</v>
      </c>
    </row>
    <row r="652" spans="1:119">
      <c r="A652" t="s">
        <v>600</v>
      </c>
      <c r="B652">
        <v>0</v>
      </c>
      <c r="C652">
        <v>0</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BX652">
        <v>0</v>
      </c>
      <c r="BY652">
        <v>0</v>
      </c>
      <c r="BZ652">
        <v>0</v>
      </c>
      <c r="CA652">
        <v>0</v>
      </c>
      <c r="CB652">
        <v>0</v>
      </c>
      <c r="CC652">
        <v>0</v>
      </c>
      <c r="CD652">
        <v>0</v>
      </c>
      <c r="CE652">
        <v>0</v>
      </c>
      <c r="CF652">
        <v>0</v>
      </c>
      <c r="CG652">
        <v>0</v>
      </c>
      <c r="CH652">
        <v>0</v>
      </c>
      <c r="CI652">
        <v>0</v>
      </c>
      <c r="CJ652">
        <v>0</v>
      </c>
      <c r="CK652">
        <v>0</v>
      </c>
      <c r="CL652">
        <v>0</v>
      </c>
      <c r="CM652">
        <v>0</v>
      </c>
      <c r="CN652">
        <v>0</v>
      </c>
      <c r="CO652">
        <v>0</v>
      </c>
      <c r="CP652">
        <v>0</v>
      </c>
      <c r="CQ652">
        <v>0</v>
      </c>
      <c r="CR652">
        <v>0</v>
      </c>
      <c r="CS652">
        <v>0</v>
      </c>
      <c r="CT652">
        <v>0</v>
      </c>
      <c r="CU652">
        <v>0</v>
      </c>
      <c r="CV652">
        <v>0</v>
      </c>
      <c r="CW652">
        <v>0</v>
      </c>
      <c r="CX652">
        <v>0</v>
      </c>
      <c r="CY652">
        <v>0</v>
      </c>
      <c r="CZ652">
        <v>0</v>
      </c>
      <c r="DA652">
        <v>0</v>
      </c>
      <c r="DB652">
        <v>0</v>
      </c>
      <c r="DC652">
        <v>0</v>
      </c>
      <c r="DD652">
        <v>0</v>
      </c>
      <c r="DE652">
        <v>0</v>
      </c>
      <c r="DF652">
        <v>0</v>
      </c>
      <c r="DG652">
        <v>0</v>
      </c>
      <c r="DH652">
        <v>0</v>
      </c>
      <c r="DI652">
        <v>0</v>
      </c>
      <c r="DJ652">
        <v>0</v>
      </c>
      <c r="DK652">
        <v>0</v>
      </c>
      <c r="DL652">
        <v>0</v>
      </c>
      <c r="DM652">
        <v>0</v>
      </c>
      <c r="DN652">
        <v>0</v>
      </c>
      <c r="DO652">
        <v>0</v>
      </c>
    </row>
    <row r="653" spans="1:119">
      <c r="A653" t="s">
        <v>601</v>
      </c>
      <c r="B653">
        <v>0</v>
      </c>
      <c r="C653">
        <v>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v>0</v>
      </c>
      <c r="BX653">
        <v>0</v>
      </c>
      <c r="BY653">
        <v>0</v>
      </c>
      <c r="BZ653">
        <v>0</v>
      </c>
      <c r="CA653">
        <v>0</v>
      </c>
      <c r="CB653">
        <v>0</v>
      </c>
      <c r="CC653">
        <v>0</v>
      </c>
      <c r="CD653">
        <v>0</v>
      </c>
      <c r="CE653">
        <v>0</v>
      </c>
      <c r="CF653">
        <v>0</v>
      </c>
      <c r="CG653">
        <v>0</v>
      </c>
      <c r="CH653">
        <v>0</v>
      </c>
      <c r="CI653">
        <v>0</v>
      </c>
      <c r="CJ653">
        <v>0</v>
      </c>
      <c r="CK653">
        <v>0</v>
      </c>
      <c r="CL653">
        <v>0</v>
      </c>
      <c r="CM653">
        <v>0</v>
      </c>
      <c r="CN653">
        <v>0</v>
      </c>
      <c r="CO653">
        <v>0</v>
      </c>
      <c r="CP653">
        <v>0</v>
      </c>
      <c r="CQ653">
        <v>0</v>
      </c>
      <c r="CR653">
        <v>0</v>
      </c>
      <c r="CS653">
        <v>0</v>
      </c>
      <c r="CT653">
        <v>0</v>
      </c>
      <c r="CU653">
        <v>0</v>
      </c>
      <c r="CV653">
        <v>0</v>
      </c>
      <c r="CW653">
        <v>0</v>
      </c>
      <c r="CX653">
        <v>0</v>
      </c>
      <c r="CY653">
        <v>0</v>
      </c>
      <c r="CZ653">
        <v>0</v>
      </c>
      <c r="DA653">
        <v>0</v>
      </c>
      <c r="DB653">
        <v>0</v>
      </c>
      <c r="DC653">
        <v>0</v>
      </c>
      <c r="DD653">
        <v>0</v>
      </c>
      <c r="DE653">
        <v>0</v>
      </c>
      <c r="DF653">
        <v>0</v>
      </c>
      <c r="DG653">
        <v>0</v>
      </c>
      <c r="DH653">
        <v>0</v>
      </c>
      <c r="DI653">
        <v>0</v>
      </c>
      <c r="DJ653">
        <v>0</v>
      </c>
      <c r="DK653">
        <v>0</v>
      </c>
      <c r="DL653">
        <v>0</v>
      </c>
      <c r="DM653">
        <v>0</v>
      </c>
      <c r="DN653">
        <v>0</v>
      </c>
      <c r="DO653">
        <v>0</v>
      </c>
    </row>
    <row r="654" spans="1:119">
      <c r="A654" t="s">
        <v>602</v>
      </c>
      <c r="B654">
        <v>0</v>
      </c>
      <c r="C654">
        <v>0</v>
      </c>
      <c r="D654">
        <v>0</v>
      </c>
      <c r="E654">
        <v>0</v>
      </c>
      <c r="F654">
        <v>0</v>
      </c>
      <c r="G654">
        <v>0</v>
      </c>
      <c r="H654">
        <v>0</v>
      </c>
      <c r="I654">
        <v>0</v>
      </c>
      <c r="J654">
        <v>0</v>
      </c>
      <c r="K654">
        <v>0</v>
      </c>
      <c r="L654">
        <v>0</v>
      </c>
      <c r="M654">
        <v>0</v>
      </c>
      <c r="N654">
        <v>14467528800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14467528800</v>
      </c>
      <c r="BU654">
        <v>0</v>
      </c>
      <c r="BV654">
        <v>0</v>
      </c>
      <c r="BW654">
        <v>0</v>
      </c>
      <c r="BX654">
        <v>0</v>
      </c>
      <c r="BY654">
        <v>0</v>
      </c>
      <c r="BZ654">
        <v>0</v>
      </c>
      <c r="CA654">
        <v>0</v>
      </c>
      <c r="CB654">
        <v>0</v>
      </c>
      <c r="CC654">
        <v>0</v>
      </c>
      <c r="CD654">
        <v>0</v>
      </c>
      <c r="CE654">
        <v>0</v>
      </c>
      <c r="CF654">
        <v>0</v>
      </c>
      <c r="CG654">
        <v>0</v>
      </c>
      <c r="CH654">
        <v>0</v>
      </c>
      <c r="CI654">
        <v>0</v>
      </c>
      <c r="CJ654">
        <v>0</v>
      </c>
      <c r="CK654">
        <v>0</v>
      </c>
      <c r="CL654">
        <v>0</v>
      </c>
      <c r="CM654">
        <v>0</v>
      </c>
      <c r="CN654">
        <v>0</v>
      </c>
      <c r="CO654">
        <v>0</v>
      </c>
      <c r="CP654">
        <v>0</v>
      </c>
      <c r="CQ654">
        <v>0</v>
      </c>
      <c r="CR654">
        <v>0</v>
      </c>
      <c r="CS654">
        <v>0</v>
      </c>
      <c r="CT654">
        <v>0</v>
      </c>
      <c r="CU654">
        <v>0</v>
      </c>
      <c r="CV654">
        <v>0</v>
      </c>
      <c r="CW654">
        <v>0</v>
      </c>
      <c r="CX654">
        <v>0</v>
      </c>
      <c r="CY654">
        <v>0</v>
      </c>
      <c r="CZ654">
        <v>0</v>
      </c>
      <c r="DA654">
        <v>0</v>
      </c>
      <c r="DB654">
        <v>0</v>
      </c>
      <c r="DC654">
        <v>0</v>
      </c>
      <c r="DD654">
        <v>0</v>
      </c>
      <c r="DE654">
        <v>0</v>
      </c>
      <c r="DF654">
        <v>0</v>
      </c>
      <c r="DG654">
        <v>0</v>
      </c>
      <c r="DH654">
        <v>0</v>
      </c>
      <c r="DI654">
        <v>0</v>
      </c>
      <c r="DJ654">
        <v>0</v>
      </c>
      <c r="DK654">
        <v>0</v>
      </c>
      <c r="DL654">
        <v>0</v>
      </c>
      <c r="DM654">
        <v>0</v>
      </c>
      <c r="DN654">
        <v>0</v>
      </c>
      <c r="DO654">
        <v>0</v>
      </c>
    </row>
    <row r="655" spans="1:119">
      <c r="A655" t="s">
        <v>603</v>
      </c>
      <c r="B655">
        <v>0</v>
      </c>
      <c r="C655">
        <v>0</v>
      </c>
      <c r="D655">
        <v>0</v>
      </c>
      <c r="E655">
        <v>0</v>
      </c>
      <c r="F655">
        <v>0</v>
      </c>
      <c r="G655">
        <v>0</v>
      </c>
      <c r="H655">
        <v>0</v>
      </c>
      <c r="I655">
        <v>0</v>
      </c>
      <c r="J655">
        <v>0</v>
      </c>
      <c r="K655">
        <v>0</v>
      </c>
      <c r="L655">
        <v>0</v>
      </c>
      <c r="M655">
        <v>0</v>
      </c>
      <c r="N655">
        <v>0</v>
      </c>
      <c r="O655">
        <v>0</v>
      </c>
      <c r="P655">
        <v>0</v>
      </c>
      <c r="Q655">
        <v>0</v>
      </c>
      <c r="R655">
        <v>134303059931.955</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BX655">
        <v>134303059931.955</v>
      </c>
      <c r="BY655">
        <v>0</v>
      </c>
      <c r="BZ655">
        <v>0</v>
      </c>
      <c r="CA655">
        <v>0</v>
      </c>
      <c r="CB655">
        <v>0</v>
      </c>
      <c r="CC655">
        <v>0</v>
      </c>
      <c r="CD655">
        <v>0</v>
      </c>
      <c r="CE655">
        <v>0</v>
      </c>
      <c r="CF655">
        <v>0</v>
      </c>
      <c r="CG655">
        <v>0</v>
      </c>
      <c r="CH655">
        <v>0</v>
      </c>
      <c r="CI655">
        <v>0</v>
      </c>
      <c r="CJ655">
        <v>0</v>
      </c>
      <c r="CK655">
        <v>0</v>
      </c>
      <c r="CL655">
        <v>0</v>
      </c>
      <c r="CM655">
        <v>0</v>
      </c>
      <c r="CN655">
        <v>0</v>
      </c>
      <c r="CO655">
        <v>0</v>
      </c>
      <c r="CP655">
        <v>0</v>
      </c>
      <c r="CQ655">
        <v>0</v>
      </c>
      <c r="CR655">
        <v>0</v>
      </c>
      <c r="CS655">
        <v>0</v>
      </c>
      <c r="CT655">
        <v>0</v>
      </c>
      <c r="CU655">
        <v>0</v>
      </c>
      <c r="CV655">
        <v>0</v>
      </c>
      <c r="CW655">
        <v>0</v>
      </c>
      <c r="CX655">
        <v>0</v>
      </c>
      <c r="CY655">
        <v>0</v>
      </c>
      <c r="CZ655">
        <v>0</v>
      </c>
      <c r="DA655">
        <v>0</v>
      </c>
      <c r="DB655">
        <v>0</v>
      </c>
      <c r="DC655">
        <v>0</v>
      </c>
      <c r="DD655">
        <v>0</v>
      </c>
      <c r="DE655">
        <v>0</v>
      </c>
      <c r="DF655">
        <v>0</v>
      </c>
      <c r="DG655">
        <v>0</v>
      </c>
      <c r="DH655">
        <v>0</v>
      </c>
      <c r="DI655">
        <v>0</v>
      </c>
      <c r="DJ655">
        <v>0</v>
      </c>
      <c r="DK655">
        <v>0</v>
      </c>
      <c r="DL655">
        <v>0</v>
      </c>
      <c r="DM655">
        <v>0</v>
      </c>
      <c r="DN655">
        <v>0</v>
      </c>
      <c r="DO655">
        <v>0</v>
      </c>
    </row>
    <row r="656" spans="1:119">
      <c r="A656" t="s">
        <v>604</v>
      </c>
      <c r="B656">
        <v>0</v>
      </c>
      <c r="C656">
        <v>0</v>
      </c>
      <c r="D656">
        <v>0</v>
      </c>
      <c r="E656">
        <v>0</v>
      </c>
      <c r="F656">
        <v>0</v>
      </c>
      <c r="G656">
        <v>0</v>
      </c>
      <c r="H656">
        <v>0</v>
      </c>
      <c r="I656">
        <v>0</v>
      </c>
      <c r="J656">
        <v>0</v>
      </c>
      <c r="K656">
        <v>0</v>
      </c>
      <c r="L656">
        <v>0</v>
      </c>
      <c r="M656">
        <v>0</v>
      </c>
      <c r="N656">
        <v>0</v>
      </c>
      <c r="O656">
        <v>0</v>
      </c>
      <c r="P656">
        <v>0</v>
      </c>
      <c r="Q656">
        <v>0</v>
      </c>
      <c r="R656">
        <v>900.00002048927001</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900.00002048927001</v>
      </c>
      <c r="BY656">
        <v>0</v>
      </c>
      <c r="BZ656">
        <v>0</v>
      </c>
      <c r="CA656">
        <v>0</v>
      </c>
      <c r="CB656">
        <v>0</v>
      </c>
      <c r="CC656">
        <v>0</v>
      </c>
      <c r="CD656">
        <v>0</v>
      </c>
      <c r="CE656">
        <v>0</v>
      </c>
      <c r="CF656">
        <v>0</v>
      </c>
      <c r="CG656">
        <v>0</v>
      </c>
      <c r="CH656">
        <v>0</v>
      </c>
      <c r="CI656">
        <v>0</v>
      </c>
      <c r="CJ656">
        <v>0</v>
      </c>
      <c r="CK656">
        <v>0</v>
      </c>
      <c r="CL656">
        <v>0</v>
      </c>
      <c r="CM656">
        <v>0</v>
      </c>
      <c r="CN656">
        <v>0</v>
      </c>
      <c r="CO656">
        <v>0</v>
      </c>
      <c r="CP656">
        <v>0</v>
      </c>
      <c r="CQ656">
        <v>0</v>
      </c>
      <c r="CR656">
        <v>0</v>
      </c>
      <c r="CS656">
        <v>0</v>
      </c>
      <c r="CT656">
        <v>0</v>
      </c>
      <c r="CU656">
        <v>0</v>
      </c>
      <c r="CV656">
        <v>0</v>
      </c>
      <c r="CW656">
        <v>0</v>
      </c>
      <c r="CX656">
        <v>0</v>
      </c>
      <c r="CY656">
        <v>0</v>
      </c>
      <c r="CZ656">
        <v>0</v>
      </c>
      <c r="DA656">
        <v>0</v>
      </c>
      <c r="DB656">
        <v>0</v>
      </c>
      <c r="DC656">
        <v>0</v>
      </c>
      <c r="DD656">
        <v>0</v>
      </c>
      <c r="DE656">
        <v>0</v>
      </c>
      <c r="DF656">
        <v>0</v>
      </c>
      <c r="DG656">
        <v>0</v>
      </c>
      <c r="DH656">
        <v>0</v>
      </c>
      <c r="DI656">
        <v>0</v>
      </c>
      <c r="DJ656">
        <v>0</v>
      </c>
      <c r="DK656">
        <v>0</v>
      </c>
      <c r="DL656">
        <v>0</v>
      </c>
      <c r="DM656">
        <v>0</v>
      </c>
      <c r="DN656">
        <v>0</v>
      </c>
      <c r="DO656">
        <v>0</v>
      </c>
    </row>
    <row r="657" spans="1:119">
      <c r="A657" t="s">
        <v>605</v>
      </c>
      <c r="B657">
        <v>0</v>
      </c>
      <c r="C657">
        <v>0</v>
      </c>
      <c r="D657">
        <v>903678911.99999905</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903678911.99999905</v>
      </c>
      <c r="BK657">
        <v>0</v>
      </c>
      <c r="BL657">
        <v>0</v>
      </c>
      <c r="BM657">
        <v>0</v>
      </c>
      <c r="BN657">
        <v>0</v>
      </c>
      <c r="BO657">
        <v>0</v>
      </c>
      <c r="BP657">
        <v>0</v>
      </c>
      <c r="BQ657">
        <v>0</v>
      </c>
      <c r="BR657">
        <v>0</v>
      </c>
      <c r="BS657">
        <v>0</v>
      </c>
      <c r="BT657">
        <v>0</v>
      </c>
      <c r="BU657">
        <v>0</v>
      </c>
      <c r="BV657">
        <v>0</v>
      </c>
      <c r="BW657">
        <v>0</v>
      </c>
      <c r="BX657">
        <v>0</v>
      </c>
      <c r="BY657">
        <v>0</v>
      </c>
      <c r="BZ657">
        <v>0</v>
      </c>
      <c r="CA657">
        <v>0</v>
      </c>
      <c r="CB657">
        <v>0</v>
      </c>
      <c r="CC657">
        <v>0</v>
      </c>
      <c r="CD657">
        <v>0</v>
      </c>
      <c r="CE657">
        <v>0</v>
      </c>
      <c r="CF657">
        <v>0</v>
      </c>
      <c r="CG657">
        <v>0</v>
      </c>
      <c r="CH657">
        <v>0</v>
      </c>
      <c r="CI657">
        <v>0</v>
      </c>
      <c r="CJ657">
        <v>0</v>
      </c>
      <c r="CK657">
        <v>0</v>
      </c>
      <c r="CL657">
        <v>0</v>
      </c>
      <c r="CM657">
        <v>0</v>
      </c>
      <c r="CN657">
        <v>0</v>
      </c>
      <c r="CO657">
        <v>0</v>
      </c>
      <c r="CP657">
        <v>0</v>
      </c>
      <c r="CQ657">
        <v>0</v>
      </c>
      <c r="CR657">
        <v>0</v>
      </c>
      <c r="CS657">
        <v>0</v>
      </c>
      <c r="CT657">
        <v>0</v>
      </c>
      <c r="CU657">
        <v>0</v>
      </c>
      <c r="CV657">
        <v>0</v>
      </c>
      <c r="CW657">
        <v>0</v>
      </c>
      <c r="CX657">
        <v>0</v>
      </c>
      <c r="CY657">
        <v>0</v>
      </c>
      <c r="CZ657">
        <v>0</v>
      </c>
      <c r="DA657">
        <v>0</v>
      </c>
      <c r="DB657">
        <v>0</v>
      </c>
      <c r="DC657">
        <v>0</v>
      </c>
      <c r="DD657">
        <v>0</v>
      </c>
      <c r="DE657">
        <v>0</v>
      </c>
      <c r="DF657">
        <v>0</v>
      </c>
      <c r="DG657">
        <v>0</v>
      </c>
      <c r="DH657">
        <v>0</v>
      </c>
      <c r="DI657">
        <v>0</v>
      </c>
      <c r="DJ657">
        <v>0</v>
      </c>
      <c r="DK657">
        <v>0</v>
      </c>
      <c r="DL657">
        <v>0</v>
      </c>
      <c r="DM657">
        <v>0</v>
      </c>
      <c r="DN657">
        <v>0</v>
      </c>
      <c r="DO657">
        <v>0</v>
      </c>
    </row>
    <row r="658" spans="1:119">
      <c r="A658" t="s">
        <v>606</v>
      </c>
      <c r="B658">
        <v>0</v>
      </c>
      <c r="C658">
        <v>0</v>
      </c>
      <c r="D658">
        <v>2291268168</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2291268168</v>
      </c>
      <c r="BK658">
        <v>0</v>
      </c>
      <c r="BL658">
        <v>0</v>
      </c>
      <c r="BM658">
        <v>0</v>
      </c>
      <c r="BN658">
        <v>0</v>
      </c>
      <c r="BO658">
        <v>0</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v>
      </c>
      <c r="CK658">
        <v>0</v>
      </c>
      <c r="CL658">
        <v>0</v>
      </c>
      <c r="CM658">
        <v>0</v>
      </c>
      <c r="CN658">
        <v>0</v>
      </c>
      <c r="CO658">
        <v>0</v>
      </c>
      <c r="CP658">
        <v>0</v>
      </c>
      <c r="CQ658">
        <v>0</v>
      </c>
      <c r="CR658">
        <v>0</v>
      </c>
      <c r="CS658">
        <v>0</v>
      </c>
      <c r="CT658">
        <v>0</v>
      </c>
      <c r="CU658">
        <v>0</v>
      </c>
      <c r="CV658">
        <v>0</v>
      </c>
      <c r="CW658">
        <v>0</v>
      </c>
      <c r="CX658">
        <v>0</v>
      </c>
      <c r="CY658">
        <v>0</v>
      </c>
      <c r="CZ658">
        <v>0</v>
      </c>
      <c r="DA658">
        <v>0</v>
      </c>
      <c r="DB658">
        <v>0</v>
      </c>
      <c r="DC658">
        <v>0</v>
      </c>
      <c r="DD658">
        <v>0</v>
      </c>
      <c r="DE658">
        <v>0</v>
      </c>
      <c r="DF658">
        <v>0</v>
      </c>
      <c r="DG658">
        <v>0</v>
      </c>
      <c r="DH658">
        <v>0</v>
      </c>
      <c r="DI658">
        <v>0</v>
      </c>
      <c r="DJ658">
        <v>0</v>
      </c>
      <c r="DK658">
        <v>0</v>
      </c>
      <c r="DL658">
        <v>0</v>
      </c>
      <c r="DM658">
        <v>0</v>
      </c>
      <c r="DN658">
        <v>0</v>
      </c>
      <c r="DO658">
        <v>0</v>
      </c>
    </row>
    <row r="659" spans="1:119">
      <c r="A659" t="s">
        <v>1658</v>
      </c>
      <c r="B659">
        <v>0</v>
      </c>
      <c r="C659">
        <v>0</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1070941572</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c r="CN659">
        <v>0</v>
      </c>
      <c r="CO659">
        <v>0</v>
      </c>
      <c r="CP659">
        <v>0</v>
      </c>
      <c r="CQ659">
        <v>0</v>
      </c>
      <c r="CR659">
        <v>0</v>
      </c>
      <c r="CS659">
        <v>0</v>
      </c>
      <c r="CT659">
        <v>1070941572</v>
      </c>
      <c r="CU659">
        <v>0</v>
      </c>
      <c r="CV659">
        <v>0</v>
      </c>
      <c r="CW659">
        <v>0</v>
      </c>
      <c r="CX659">
        <v>0</v>
      </c>
      <c r="CY659">
        <v>0</v>
      </c>
      <c r="CZ659">
        <v>0</v>
      </c>
      <c r="DA659">
        <v>0</v>
      </c>
      <c r="DB659">
        <v>0</v>
      </c>
      <c r="DC659">
        <v>0</v>
      </c>
      <c r="DD659">
        <v>0</v>
      </c>
      <c r="DE659">
        <v>0</v>
      </c>
      <c r="DF659">
        <v>0</v>
      </c>
      <c r="DG659">
        <v>0</v>
      </c>
      <c r="DH659">
        <v>0</v>
      </c>
      <c r="DI659">
        <v>0</v>
      </c>
      <c r="DJ659">
        <v>0</v>
      </c>
      <c r="DK659">
        <v>0</v>
      </c>
      <c r="DL659">
        <v>0</v>
      </c>
      <c r="DM659">
        <v>0</v>
      </c>
      <c r="DN659">
        <v>0</v>
      </c>
      <c r="DO659">
        <v>0</v>
      </c>
    </row>
    <row r="660" spans="1:119">
      <c r="A660" t="s">
        <v>1659</v>
      </c>
      <c r="B660">
        <v>0</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153529956</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BX660">
        <v>0</v>
      </c>
      <c r="BY660">
        <v>0</v>
      </c>
      <c r="BZ660">
        <v>0</v>
      </c>
      <c r="CA660">
        <v>0</v>
      </c>
      <c r="CB660">
        <v>0</v>
      </c>
      <c r="CC660">
        <v>0</v>
      </c>
      <c r="CD660">
        <v>0</v>
      </c>
      <c r="CE660">
        <v>0</v>
      </c>
      <c r="CF660">
        <v>0</v>
      </c>
      <c r="CG660">
        <v>0</v>
      </c>
      <c r="CH660">
        <v>0</v>
      </c>
      <c r="CI660">
        <v>0</v>
      </c>
      <c r="CJ660">
        <v>0</v>
      </c>
      <c r="CK660">
        <v>0</v>
      </c>
      <c r="CL660">
        <v>0</v>
      </c>
      <c r="CM660">
        <v>0</v>
      </c>
      <c r="CN660">
        <v>0</v>
      </c>
      <c r="CO660">
        <v>0</v>
      </c>
      <c r="CP660">
        <v>0</v>
      </c>
      <c r="CQ660">
        <v>0</v>
      </c>
      <c r="CR660">
        <v>0</v>
      </c>
      <c r="CS660">
        <v>0</v>
      </c>
      <c r="CT660">
        <v>153529956</v>
      </c>
      <c r="CU660">
        <v>0</v>
      </c>
      <c r="CV660">
        <v>0</v>
      </c>
      <c r="CW660">
        <v>0</v>
      </c>
      <c r="CX660">
        <v>0</v>
      </c>
      <c r="CY660">
        <v>0</v>
      </c>
      <c r="CZ660">
        <v>0</v>
      </c>
      <c r="DA660">
        <v>0</v>
      </c>
      <c r="DB660">
        <v>0</v>
      </c>
      <c r="DC660">
        <v>0</v>
      </c>
      <c r="DD660">
        <v>0</v>
      </c>
      <c r="DE660">
        <v>0</v>
      </c>
      <c r="DF660">
        <v>0</v>
      </c>
      <c r="DG660">
        <v>0</v>
      </c>
      <c r="DH660">
        <v>0</v>
      </c>
      <c r="DI660">
        <v>0</v>
      </c>
      <c r="DJ660">
        <v>0</v>
      </c>
      <c r="DK660">
        <v>0</v>
      </c>
      <c r="DL660">
        <v>0</v>
      </c>
      <c r="DM660">
        <v>0</v>
      </c>
      <c r="DN660">
        <v>0</v>
      </c>
      <c r="DO660">
        <v>0</v>
      </c>
    </row>
    <row r="661" spans="1:119">
      <c r="A661" t="s">
        <v>607</v>
      </c>
      <c r="B661">
        <v>1174002899.97493</v>
      </c>
      <c r="C661">
        <v>0</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1174002899.97493</v>
      </c>
      <c r="BI661">
        <v>0</v>
      </c>
      <c r="BJ661">
        <v>0</v>
      </c>
      <c r="BK661">
        <v>0</v>
      </c>
      <c r="BL661">
        <v>0</v>
      </c>
      <c r="BM661">
        <v>0</v>
      </c>
      <c r="BN661">
        <v>0</v>
      </c>
      <c r="BO661">
        <v>0</v>
      </c>
      <c r="BP661">
        <v>0</v>
      </c>
      <c r="BQ661">
        <v>0</v>
      </c>
      <c r="BR661">
        <v>0</v>
      </c>
      <c r="BS661">
        <v>0</v>
      </c>
      <c r="BT661">
        <v>0</v>
      </c>
      <c r="BU661">
        <v>0</v>
      </c>
      <c r="BV661">
        <v>0</v>
      </c>
      <c r="BW661">
        <v>0</v>
      </c>
      <c r="BX661">
        <v>0</v>
      </c>
      <c r="BY661">
        <v>0</v>
      </c>
      <c r="BZ661">
        <v>0</v>
      </c>
      <c r="CA661">
        <v>0</v>
      </c>
      <c r="CB661">
        <v>0</v>
      </c>
      <c r="CC661">
        <v>0</v>
      </c>
      <c r="CD661">
        <v>0</v>
      </c>
      <c r="CE661">
        <v>0</v>
      </c>
      <c r="CF661">
        <v>0</v>
      </c>
      <c r="CG661">
        <v>0</v>
      </c>
      <c r="CH661">
        <v>0</v>
      </c>
      <c r="CI661">
        <v>0</v>
      </c>
      <c r="CJ661">
        <v>0</v>
      </c>
      <c r="CK661">
        <v>0</v>
      </c>
      <c r="CL661">
        <v>0</v>
      </c>
      <c r="CM661">
        <v>0</v>
      </c>
      <c r="CN661">
        <v>0</v>
      </c>
      <c r="CO661">
        <v>0</v>
      </c>
      <c r="CP661">
        <v>0</v>
      </c>
      <c r="CQ661">
        <v>0</v>
      </c>
      <c r="CR661">
        <v>0</v>
      </c>
      <c r="CS661">
        <v>0</v>
      </c>
      <c r="CT661">
        <v>0</v>
      </c>
      <c r="CU661">
        <v>0</v>
      </c>
      <c r="CV661">
        <v>0</v>
      </c>
      <c r="CW661">
        <v>0</v>
      </c>
      <c r="CX661">
        <v>0</v>
      </c>
      <c r="CY661">
        <v>0</v>
      </c>
      <c r="CZ661">
        <v>0</v>
      </c>
      <c r="DA661">
        <v>0</v>
      </c>
      <c r="DB661">
        <v>0</v>
      </c>
      <c r="DC661">
        <v>0</v>
      </c>
      <c r="DD661">
        <v>0</v>
      </c>
      <c r="DE661">
        <v>0</v>
      </c>
      <c r="DF661">
        <v>0</v>
      </c>
      <c r="DG661">
        <v>0</v>
      </c>
      <c r="DH661">
        <v>0</v>
      </c>
      <c r="DI661">
        <v>0</v>
      </c>
      <c r="DJ661">
        <v>0</v>
      </c>
      <c r="DK661">
        <v>0</v>
      </c>
      <c r="DL661">
        <v>0</v>
      </c>
      <c r="DM661">
        <v>0</v>
      </c>
      <c r="DN661">
        <v>0</v>
      </c>
      <c r="DO661">
        <v>0</v>
      </c>
    </row>
    <row r="662" spans="1:119">
      <c r="A662" t="s">
        <v>608</v>
      </c>
      <c r="B662">
        <v>16882712612.27</v>
      </c>
      <c r="C662">
        <v>0</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16882712612.27</v>
      </c>
      <c r="BI662">
        <v>0</v>
      </c>
      <c r="BJ662">
        <v>0</v>
      </c>
      <c r="BK662">
        <v>0</v>
      </c>
      <c r="BL662">
        <v>0</v>
      </c>
      <c r="BM662">
        <v>0</v>
      </c>
      <c r="BN662">
        <v>0</v>
      </c>
      <c r="BO662">
        <v>0</v>
      </c>
      <c r="BP662">
        <v>0</v>
      </c>
      <c r="BQ662">
        <v>0</v>
      </c>
      <c r="BR662">
        <v>0</v>
      </c>
      <c r="BS662">
        <v>0</v>
      </c>
      <c r="BT662">
        <v>0</v>
      </c>
      <c r="BU662">
        <v>0</v>
      </c>
      <c r="BV662">
        <v>0</v>
      </c>
      <c r="BW662">
        <v>0</v>
      </c>
      <c r="BX662">
        <v>0</v>
      </c>
      <c r="BY662">
        <v>0</v>
      </c>
      <c r="BZ662">
        <v>0</v>
      </c>
      <c r="CA662">
        <v>0</v>
      </c>
      <c r="CB662">
        <v>0</v>
      </c>
      <c r="CC662">
        <v>0</v>
      </c>
      <c r="CD662">
        <v>0</v>
      </c>
      <c r="CE662">
        <v>0</v>
      </c>
      <c r="CF662">
        <v>0</v>
      </c>
      <c r="CG662">
        <v>0</v>
      </c>
      <c r="CH662">
        <v>0</v>
      </c>
      <c r="CI662">
        <v>0</v>
      </c>
      <c r="CJ662">
        <v>0</v>
      </c>
      <c r="CK662">
        <v>0</v>
      </c>
      <c r="CL662">
        <v>0</v>
      </c>
      <c r="CM662">
        <v>0</v>
      </c>
      <c r="CN662">
        <v>0</v>
      </c>
      <c r="CO662">
        <v>0</v>
      </c>
      <c r="CP662">
        <v>0</v>
      </c>
      <c r="CQ662">
        <v>0</v>
      </c>
      <c r="CR662">
        <v>0</v>
      </c>
      <c r="CS662">
        <v>0</v>
      </c>
      <c r="CT662">
        <v>0</v>
      </c>
      <c r="CU662">
        <v>0</v>
      </c>
      <c r="CV662">
        <v>0</v>
      </c>
      <c r="CW662">
        <v>0</v>
      </c>
      <c r="CX662">
        <v>0</v>
      </c>
      <c r="CY662">
        <v>0</v>
      </c>
      <c r="CZ662">
        <v>0</v>
      </c>
      <c r="DA662">
        <v>0</v>
      </c>
      <c r="DB662">
        <v>0</v>
      </c>
      <c r="DC662">
        <v>0</v>
      </c>
      <c r="DD662">
        <v>0</v>
      </c>
      <c r="DE662">
        <v>0</v>
      </c>
      <c r="DF662">
        <v>0</v>
      </c>
      <c r="DG662">
        <v>0</v>
      </c>
      <c r="DH662">
        <v>0</v>
      </c>
      <c r="DI662">
        <v>0</v>
      </c>
      <c r="DJ662">
        <v>0</v>
      </c>
      <c r="DK662">
        <v>0</v>
      </c>
      <c r="DL662">
        <v>0</v>
      </c>
      <c r="DM662">
        <v>0</v>
      </c>
      <c r="DN662">
        <v>0</v>
      </c>
      <c r="DO662">
        <v>0</v>
      </c>
    </row>
    <row r="663" spans="1:119">
      <c r="A663" t="s">
        <v>609</v>
      </c>
      <c r="B663">
        <v>0</v>
      </c>
      <c r="C663">
        <v>0</v>
      </c>
      <c r="D663">
        <v>0</v>
      </c>
      <c r="E663">
        <v>0</v>
      </c>
      <c r="F663">
        <v>0</v>
      </c>
      <c r="G663">
        <v>0</v>
      </c>
      <c r="H663">
        <v>0</v>
      </c>
      <c r="I663">
        <v>0</v>
      </c>
      <c r="J663">
        <v>0</v>
      </c>
      <c r="K663">
        <v>0</v>
      </c>
      <c r="L663">
        <v>0</v>
      </c>
      <c r="M663">
        <v>0</v>
      </c>
      <c r="N663">
        <v>42267839403.999802</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42267839403.999802</v>
      </c>
      <c r="BU663">
        <v>0</v>
      </c>
      <c r="BV663">
        <v>0</v>
      </c>
      <c r="BW663">
        <v>0</v>
      </c>
      <c r="BX663">
        <v>0</v>
      </c>
      <c r="BY663">
        <v>0</v>
      </c>
      <c r="BZ663">
        <v>0</v>
      </c>
      <c r="CA663">
        <v>0</v>
      </c>
      <c r="CB663">
        <v>0</v>
      </c>
      <c r="CC663">
        <v>0</v>
      </c>
      <c r="CD663">
        <v>0</v>
      </c>
      <c r="CE663">
        <v>0</v>
      </c>
      <c r="CF663">
        <v>0</v>
      </c>
      <c r="CG663">
        <v>0</v>
      </c>
      <c r="CH663">
        <v>0</v>
      </c>
      <c r="CI663">
        <v>0</v>
      </c>
      <c r="CJ663">
        <v>0</v>
      </c>
      <c r="CK663">
        <v>0</v>
      </c>
      <c r="CL663">
        <v>0</v>
      </c>
      <c r="CM663">
        <v>0</v>
      </c>
      <c r="CN663">
        <v>0</v>
      </c>
      <c r="CO663">
        <v>0</v>
      </c>
      <c r="CP663">
        <v>0</v>
      </c>
      <c r="CQ663">
        <v>0</v>
      </c>
      <c r="CR663">
        <v>0</v>
      </c>
      <c r="CS663">
        <v>0</v>
      </c>
      <c r="CT663">
        <v>0</v>
      </c>
      <c r="CU663">
        <v>0</v>
      </c>
      <c r="CV663">
        <v>0</v>
      </c>
      <c r="CW663">
        <v>0</v>
      </c>
      <c r="CX663">
        <v>0</v>
      </c>
      <c r="CY663">
        <v>0</v>
      </c>
      <c r="CZ663">
        <v>0</v>
      </c>
      <c r="DA663">
        <v>0</v>
      </c>
      <c r="DB663">
        <v>0</v>
      </c>
      <c r="DC663">
        <v>0</v>
      </c>
      <c r="DD663">
        <v>0</v>
      </c>
      <c r="DE663">
        <v>0</v>
      </c>
      <c r="DF663">
        <v>0</v>
      </c>
      <c r="DG663">
        <v>0</v>
      </c>
      <c r="DH663">
        <v>0</v>
      </c>
      <c r="DI663">
        <v>0</v>
      </c>
      <c r="DJ663">
        <v>0</v>
      </c>
      <c r="DK663">
        <v>0</v>
      </c>
      <c r="DL663">
        <v>0</v>
      </c>
      <c r="DM663">
        <v>0</v>
      </c>
      <c r="DN663">
        <v>0</v>
      </c>
      <c r="DO663">
        <v>0</v>
      </c>
    </row>
    <row r="664" spans="1:119">
      <c r="A664" t="s">
        <v>610</v>
      </c>
      <c r="B664">
        <v>0</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0</v>
      </c>
      <c r="BX664">
        <v>0</v>
      </c>
      <c r="BY664">
        <v>0</v>
      </c>
      <c r="BZ664">
        <v>0</v>
      </c>
      <c r="CA664">
        <v>0</v>
      </c>
      <c r="CB664">
        <v>0</v>
      </c>
      <c r="CC664">
        <v>0</v>
      </c>
      <c r="CD664">
        <v>0</v>
      </c>
      <c r="CE664">
        <v>0</v>
      </c>
      <c r="CF664">
        <v>0</v>
      </c>
      <c r="CG664">
        <v>0</v>
      </c>
      <c r="CH664">
        <v>0</v>
      </c>
      <c r="CI664">
        <v>0</v>
      </c>
      <c r="CJ664">
        <v>0</v>
      </c>
      <c r="CK664">
        <v>0</v>
      </c>
      <c r="CL664">
        <v>0</v>
      </c>
      <c r="CM664">
        <v>0</v>
      </c>
      <c r="CN664">
        <v>0</v>
      </c>
      <c r="CO664">
        <v>0</v>
      </c>
      <c r="CP664">
        <v>0</v>
      </c>
      <c r="CQ664">
        <v>0</v>
      </c>
      <c r="CR664">
        <v>0</v>
      </c>
      <c r="CS664">
        <v>0</v>
      </c>
      <c r="CT664">
        <v>0</v>
      </c>
      <c r="CU664">
        <v>0</v>
      </c>
      <c r="CV664">
        <v>0</v>
      </c>
      <c r="CW664">
        <v>0</v>
      </c>
      <c r="CX664">
        <v>0</v>
      </c>
      <c r="CY664">
        <v>0</v>
      </c>
      <c r="CZ664">
        <v>0</v>
      </c>
      <c r="DA664">
        <v>0</v>
      </c>
      <c r="DB664">
        <v>0</v>
      </c>
      <c r="DC664">
        <v>0</v>
      </c>
      <c r="DD664">
        <v>0</v>
      </c>
      <c r="DE664">
        <v>0</v>
      </c>
      <c r="DF664">
        <v>0</v>
      </c>
      <c r="DG664">
        <v>0</v>
      </c>
      <c r="DH664">
        <v>0</v>
      </c>
      <c r="DI664">
        <v>0</v>
      </c>
      <c r="DJ664">
        <v>0</v>
      </c>
      <c r="DK664">
        <v>0</v>
      </c>
      <c r="DL664">
        <v>0</v>
      </c>
      <c r="DM664">
        <v>0</v>
      </c>
      <c r="DN664">
        <v>0</v>
      </c>
      <c r="DO664">
        <v>0</v>
      </c>
    </row>
    <row r="665" spans="1:119">
      <c r="A665" t="s">
        <v>611</v>
      </c>
      <c r="B665">
        <v>0</v>
      </c>
      <c r="C665">
        <v>0</v>
      </c>
      <c r="D665">
        <v>0</v>
      </c>
      <c r="E665">
        <v>0</v>
      </c>
      <c r="F665">
        <v>0</v>
      </c>
      <c r="G665">
        <v>0</v>
      </c>
      <c r="H665">
        <v>0</v>
      </c>
      <c r="I665">
        <v>0</v>
      </c>
      <c r="J665">
        <v>0</v>
      </c>
      <c r="K665">
        <v>0</v>
      </c>
      <c r="L665">
        <v>0</v>
      </c>
      <c r="M665">
        <v>0</v>
      </c>
      <c r="N665">
        <v>0</v>
      </c>
      <c r="O665">
        <v>0</v>
      </c>
      <c r="P665">
        <v>0</v>
      </c>
      <c r="Q665">
        <v>0</v>
      </c>
      <c r="R665">
        <v>67637241392.760201</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BX665">
        <v>67637241392.760201</v>
      </c>
      <c r="BY665">
        <v>0</v>
      </c>
      <c r="BZ665">
        <v>0</v>
      </c>
      <c r="CA665">
        <v>0</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v>0</v>
      </c>
      <c r="CU665">
        <v>0</v>
      </c>
      <c r="CV665">
        <v>0</v>
      </c>
      <c r="CW665">
        <v>0</v>
      </c>
      <c r="CX665">
        <v>0</v>
      </c>
      <c r="CY665">
        <v>0</v>
      </c>
      <c r="CZ665">
        <v>0</v>
      </c>
      <c r="DA665">
        <v>0</v>
      </c>
      <c r="DB665">
        <v>0</v>
      </c>
      <c r="DC665">
        <v>0</v>
      </c>
      <c r="DD665">
        <v>0</v>
      </c>
      <c r="DE665">
        <v>0</v>
      </c>
      <c r="DF665">
        <v>0</v>
      </c>
      <c r="DG665">
        <v>0</v>
      </c>
      <c r="DH665">
        <v>0</v>
      </c>
      <c r="DI665">
        <v>0</v>
      </c>
      <c r="DJ665">
        <v>0</v>
      </c>
      <c r="DK665">
        <v>0</v>
      </c>
      <c r="DL665">
        <v>0</v>
      </c>
      <c r="DM665">
        <v>0</v>
      </c>
      <c r="DN665">
        <v>0</v>
      </c>
      <c r="DO665">
        <v>0</v>
      </c>
    </row>
    <row r="666" spans="1:119">
      <c r="A666" t="s">
        <v>612</v>
      </c>
      <c r="B666">
        <v>0</v>
      </c>
      <c r="C666">
        <v>0</v>
      </c>
      <c r="D666">
        <v>0</v>
      </c>
      <c r="E666">
        <v>0</v>
      </c>
      <c r="F666">
        <v>0</v>
      </c>
      <c r="G666">
        <v>0</v>
      </c>
      <c r="H666">
        <v>0</v>
      </c>
      <c r="I666">
        <v>0</v>
      </c>
      <c r="J666">
        <v>0</v>
      </c>
      <c r="K666">
        <v>0</v>
      </c>
      <c r="L666">
        <v>0</v>
      </c>
      <c r="M666">
        <v>0</v>
      </c>
      <c r="N666">
        <v>0</v>
      </c>
      <c r="O666">
        <v>0</v>
      </c>
      <c r="P666">
        <v>0</v>
      </c>
      <c r="Q666">
        <v>0</v>
      </c>
      <c r="R666">
        <v>900.00002048927001</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BX666">
        <v>900.00002048927001</v>
      </c>
      <c r="BY666">
        <v>0</v>
      </c>
      <c r="BZ666">
        <v>0</v>
      </c>
      <c r="CA666">
        <v>0</v>
      </c>
      <c r="CB666">
        <v>0</v>
      </c>
      <c r="CC666">
        <v>0</v>
      </c>
      <c r="CD666">
        <v>0</v>
      </c>
      <c r="CE666">
        <v>0</v>
      </c>
      <c r="CF666">
        <v>0</v>
      </c>
      <c r="CG666">
        <v>0</v>
      </c>
      <c r="CH666">
        <v>0</v>
      </c>
      <c r="CI666">
        <v>0</v>
      </c>
      <c r="CJ666">
        <v>0</v>
      </c>
      <c r="CK666">
        <v>0</v>
      </c>
      <c r="CL666">
        <v>0</v>
      </c>
      <c r="CM666">
        <v>0</v>
      </c>
      <c r="CN666">
        <v>0</v>
      </c>
      <c r="CO666">
        <v>0</v>
      </c>
      <c r="CP666">
        <v>0</v>
      </c>
      <c r="CQ666">
        <v>0</v>
      </c>
      <c r="CR666">
        <v>0</v>
      </c>
      <c r="CS666">
        <v>0</v>
      </c>
      <c r="CT666">
        <v>0</v>
      </c>
      <c r="CU666">
        <v>0</v>
      </c>
      <c r="CV666">
        <v>0</v>
      </c>
      <c r="CW666">
        <v>0</v>
      </c>
      <c r="CX666">
        <v>0</v>
      </c>
      <c r="CY666">
        <v>0</v>
      </c>
      <c r="CZ666">
        <v>0</v>
      </c>
      <c r="DA666">
        <v>0</v>
      </c>
      <c r="DB666">
        <v>0</v>
      </c>
      <c r="DC666">
        <v>0</v>
      </c>
      <c r="DD666">
        <v>0</v>
      </c>
      <c r="DE666">
        <v>0</v>
      </c>
      <c r="DF666">
        <v>0</v>
      </c>
      <c r="DG666">
        <v>0</v>
      </c>
      <c r="DH666">
        <v>0</v>
      </c>
      <c r="DI666">
        <v>0</v>
      </c>
      <c r="DJ666">
        <v>0</v>
      </c>
      <c r="DK666">
        <v>0</v>
      </c>
      <c r="DL666">
        <v>0</v>
      </c>
      <c r="DM666">
        <v>0</v>
      </c>
      <c r="DN666">
        <v>0</v>
      </c>
      <c r="DO666">
        <v>0</v>
      </c>
    </row>
    <row r="667" spans="1:119">
      <c r="A667" t="s">
        <v>613</v>
      </c>
      <c r="B667">
        <v>0</v>
      </c>
      <c r="C667">
        <v>0</v>
      </c>
      <c r="D667">
        <v>0</v>
      </c>
      <c r="E667">
        <v>0</v>
      </c>
      <c r="F667">
        <v>0</v>
      </c>
      <c r="G667">
        <v>0</v>
      </c>
      <c r="H667">
        <v>0</v>
      </c>
      <c r="I667">
        <v>0</v>
      </c>
      <c r="J667">
        <v>0</v>
      </c>
      <c r="K667">
        <v>0</v>
      </c>
      <c r="L667">
        <v>0</v>
      </c>
      <c r="M667">
        <v>0</v>
      </c>
      <c r="N667">
        <v>0</v>
      </c>
      <c r="O667">
        <v>0</v>
      </c>
      <c r="P667">
        <v>0</v>
      </c>
      <c r="Q667">
        <v>0</v>
      </c>
      <c r="R667">
        <v>0</v>
      </c>
      <c r="S667">
        <v>2958644087.9999599</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2958644087.9999599</v>
      </c>
      <c r="BO667">
        <v>0</v>
      </c>
      <c r="BP667">
        <v>0</v>
      </c>
      <c r="BQ667">
        <v>0</v>
      </c>
      <c r="BR667">
        <v>0</v>
      </c>
      <c r="BS667">
        <v>0</v>
      </c>
      <c r="BT667">
        <v>0</v>
      </c>
      <c r="BU667">
        <v>0</v>
      </c>
      <c r="BV667">
        <v>0</v>
      </c>
      <c r="BW667">
        <v>0</v>
      </c>
      <c r="BX667">
        <v>0</v>
      </c>
      <c r="BY667">
        <v>0</v>
      </c>
      <c r="BZ667">
        <v>0</v>
      </c>
      <c r="CA667">
        <v>0</v>
      </c>
      <c r="CB667">
        <v>0</v>
      </c>
      <c r="CC667">
        <v>0</v>
      </c>
      <c r="CD667">
        <v>0</v>
      </c>
      <c r="CE667">
        <v>0</v>
      </c>
      <c r="CF667">
        <v>0</v>
      </c>
      <c r="CG667">
        <v>0</v>
      </c>
      <c r="CH667">
        <v>0</v>
      </c>
      <c r="CI667">
        <v>0</v>
      </c>
      <c r="CJ667">
        <v>0</v>
      </c>
      <c r="CK667">
        <v>0</v>
      </c>
      <c r="CL667">
        <v>0</v>
      </c>
      <c r="CM667">
        <v>0</v>
      </c>
      <c r="CN667">
        <v>0</v>
      </c>
      <c r="CO667">
        <v>0</v>
      </c>
      <c r="CP667">
        <v>0</v>
      </c>
      <c r="CQ667">
        <v>0</v>
      </c>
      <c r="CR667">
        <v>0</v>
      </c>
      <c r="CS667">
        <v>0</v>
      </c>
      <c r="CT667">
        <v>0</v>
      </c>
      <c r="CU667">
        <v>0</v>
      </c>
      <c r="CV667">
        <v>0</v>
      </c>
      <c r="CW667">
        <v>0</v>
      </c>
      <c r="CX667">
        <v>0</v>
      </c>
      <c r="CY667">
        <v>0</v>
      </c>
      <c r="CZ667">
        <v>0</v>
      </c>
      <c r="DA667">
        <v>0</v>
      </c>
      <c r="DB667">
        <v>0</v>
      </c>
      <c r="DC667">
        <v>0</v>
      </c>
      <c r="DD667">
        <v>0</v>
      </c>
      <c r="DE667">
        <v>0</v>
      </c>
      <c r="DF667">
        <v>0</v>
      </c>
      <c r="DG667">
        <v>0</v>
      </c>
      <c r="DH667">
        <v>0</v>
      </c>
      <c r="DI667">
        <v>0</v>
      </c>
      <c r="DJ667">
        <v>0</v>
      </c>
      <c r="DK667">
        <v>0</v>
      </c>
      <c r="DL667">
        <v>0</v>
      </c>
      <c r="DM667">
        <v>0</v>
      </c>
      <c r="DN667">
        <v>0</v>
      </c>
      <c r="DO667">
        <v>0</v>
      </c>
    </row>
    <row r="668" spans="1:119">
      <c r="A668" t="s">
        <v>614</v>
      </c>
      <c r="B668">
        <v>0</v>
      </c>
      <c r="C668">
        <v>0</v>
      </c>
      <c r="D668">
        <v>0</v>
      </c>
      <c r="E668">
        <v>0</v>
      </c>
      <c r="F668">
        <v>0</v>
      </c>
      <c r="G668">
        <v>0</v>
      </c>
      <c r="H668">
        <v>0</v>
      </c>
      <c r="I668">
        <v>0</v>
      </c>
      <c r="J668">
        <v>0</v>
      </c>
      <c r="K668">
        <v>0</v>
      </c>
      <c r="L668">
        <v>0</v>
      </c>
      <c r="M668">
        <v>0</v>
      </c>
      <c r="N668">
        <v>0</v>
      </c>
      <c r="O668">
        <v>0</v>
      </c>
      <c r="P668">
        <v>0</v>
      </c>
      <c r="Q668">
        <v>0</v>
      </c>
      <c r="R668">
        <v>0</v>
      </c>
      <c r="S668">
        <v>0</v>
      </c>
      <c r="T668">
        <v>3265881131.8182998</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v>0</v>
      </c>
      <c r="BQ668">
        <v>0</v>
      </c>
      <c r="BR668">
        <v>0</v>
      </c>
      <c r="BS668">
        <v>0</v>
      </c>
      <c r="BT668">
        <v>0</v>
      </c>
      <c r="BU668">
        <v>0</v>
      </c>
      <c r="BV668">
        <v>0</v>
      </c>
      <c r="BW668">
        <v>0</v>
      </c>
      <c r="BX668">
        <v>0</v>
      </c>
      <c r="BY668">
        <v>0</v>
      </c>
      <c r="BZ668">
        <v>3265881131.8182998</v>
      </c>
      <c r="CA668">
        <v>0</v>
      </c>
      <c r="CB668">
        <v>0</v>
      </c>
      <c r="CC668">
        <v>0</v>
      </c>
      <c r="CD668">
        <v>0</v>
      </c>
      <c r="CE668">
        <v>0</v>
      </c>
      <c r="CF668">
        <v>0</v>
      </c>
      <c r="CG668">
        <v>0</v>
      </c>
      <c r="CH668">
        <v>0</v>
      </c>
      <c r="CI668">
        <v>0</v>
      </c>
      <c r="CJ668">
        <v>0</v>
      </c>
      <c r="CK668">
        <v>0</v>
      </c>
      <c r="CL668">
        <v>0</v>
      </c>
      <c r="CM668">
        <v>0</v>
      </c>
      <c r="CN668">
        <v>0</v>
      </c>
      <c r="CO668">
        <v>0</v>
      </c>
      <c r="CP668">
        <v>0</v>
      </c>
      <c r="CQ668">
        <v>0</v>
      </c>
      <c r="CR668">
        <v>0</v>
      </c>
      <c r="CS668">
        <v>0</v>
      </c>
      <c r="CT668">
        <v>0</v>
      </c>
      <c r="CU668">
        <v>0</v>
      </c>
      <c r="CV668">
        <v>0</v>
      </c>
      <c r="CW668">
        <v>0</v>
      </c>
      <c r="CX668">
        <v>0</v>
      </c>
      <c r="CY668">
        <v>0</v>
      </c>
      <c r="CZ668">
        <v>0</v>
      </c>
      <c r="DA668">
        <v>0</v>
      </c>
      <c r="DB668">
        <v>0</v>
      </c>
      <c r="DC668">
        <v>0</v>
      </c>
      <c r="DD668">
        <v>0</v>
      </c>
      <c r="DE668">
        <v>0</v>
      </c>
      <c r="DF668">
        <v>0</v>
      </c>
      <c r="DG668">
        <v>0</v>
      </c>
      <c r="DH668">
        <v>0</v>
      </c>
      <c r="DI668">
        <v>0</v>
      </c>
      <c r="DJ668">
        <v>0</v>
      </c>
      <c r="DK668">
        <v>0</v>
      </c>
      <c r="DL668">
        <v>0</v>
      </c>
      <c r="DM668">
        <v>0</v>
      </c>
      <c r="DN668">
        <v>0</v>
      </c>
      <c r="DO668">
        <v>0</v>
      </c>
    </row>
    <row r="669" spans="1:119">
      <c r="A669" t="s">
        <v>615</v>
      </c>
      <c r="B669">
        <v>0</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0</v>
      </c>
      <c r="AZ669">
        <v>0</v>
      </c>
      <c r="BA669">
        <v>0</v>
      </c>
      <c r="BB669">
        <v>0</v>
      </c>
      <c r="BC669">
        <v>0</v>
      </c>
      <c r="BD669">
        <v>0</v>
      </c>
      <c r="BE669">
        <v>0</v>
      </c>
      <c r="BF669">
        <v>0</v>
      </c>
      <c r="BG669">
        <v>0</v>
      </c>
      <c r="BH669">
        <v>0</v>
      </c>
      <c r="BI669">
        <v>0</v>
      </c>
      <c r="BJ669">
        <v>0</v>
      </c>
      <c r="BK669">
        <v>0</v>
      </c>
      <c r="BL669">
        <v>0</v>
      </c>
      <c r="BM669">
        <v>0</v>
      </c>
      <c r="BN669">
        <v>0</v>
      </c>
      <c r="BO669">
        <v>0</v>
      </c>
      <c r="BP669">
        <v>0</v>
      </c>
      <c r="BQ669">
        <v>0</v>
      </c>
      <c r="BR669">
        <v>0</v>
      </c>
      <c r="BS669">
        <v>0</v>
      </c>
      <c r="BT669">
        <v>0</v>
      </c>
      <c r="BU669">
        <v>0</v>
      </c>
      <c r="BV669">
        <v>0</v>
      </c>
      <c r="BW669">
        <v>0</v>
      </c>
      <c r="BX669">
        <v>0</v>
      </c>
      <c r="BY669">
        <v>0</v>
      </c>
      <c r="BZ669">
        <v>0</v>
      </c>
      <c r="CA669">
        <v>0</v>
      </c>
      <c r="CB669">
        <v>0</v>
      </c>
      <c r="CC669">
        <v>0</v>
      </c>
      <c r="CD669">
        <v>0</v>
      </c>
      <c r="CE669">
        <v>0</v>
      </c>
      <c r="CF669">
        <v>0</v>
      </c>
      <c r="CG669">
        <v>0</v>
      </c>
      <c r="CH669">
        <v>0</v>
      </c>
      <c r="CI669">
        <v>0</v>
      </c>
      <c r="CJ669">
        <v>0</v>
      </c>
      <c r="CK669">
        <v>0</v>
      </c>
      <c r="CL669">
        <v>0</v>
      </c>
      <c r="CM669">
        <v>0</v>
      </c>
      <c r="CN669">
        <v>0</v>
      </c>
      <c r="CO669">
        <v>0</v>
      </c>
      <c r="CP669">
        <v>0</v>
      </c>
      <c r="CQ669">
        <v>0</v>
      </c>
      <c r="CR669">
        <v>0</v>
      </c>
      <c r="CS669">
        <v>0</v>
      </c>
      <c r="CT669">
        <v>0</v>
      </c>
      <c r="CU669">
        <v>0</v>
      </c>
      <c r="CV669">
        <v>0</v>
      </c>
      <c r="CW669">
        <v>0</v>
      </c>
      <c r="CX669">
        <v>0</v>
      </c>
      <c r="CY669">
        <v>0</v>
      </c>
      <c r="CZ669">
        <v>0</v>
      </c>
      <c r="DA669">
        <v>0</v>
      </c>
      <c r="DB669">
        <v>0</v>
      </c>
      <c r="DC669">
        <v>0</v>
      </c>
      <c r="DD669">
        <v>0</v>
      </c>
      <c r="DE669">
        <v>0</v>
      </c>
      <c r="DF669">
        <v>0</v>
      </c>
      <c r="DG669">
        <v>0</v>
      </c>
      <c r="DH669">
        <v>0</v>
      </c>
      <c r="DI669">
        <v>0</v>
      </c>
      <c r="DJ669">
        <v>0</v>
      </c>
      <c r="DK669">
        <v>0</v>
      </c>
      <c r="DL669">
        <v>0</v>
      </c>
      <c r="DM669">
        <v>0</v>
      </c>
      <c r="DN669">
        <v>0</v>
      </c>
      <c r="DO669">
        <v>0</v>
      </c>
    </row>
    <row r="670" spans="1:119">
      <c r="A670" t="s">
        <v>616</v>
      </c>
      <c r="B670">
        <v>0</v>
      </c>
      <c r="C670">
        <v>0</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C670">
        <v>0</v>
      </c>
      <c r="CD670">
        <v>0</v>
      </c>
      <c r="CE670">
        <v>0</v>
      </c>
      <c r="CF670">
        <v>0</v>
      </c>
      <c r="CG670">
        <v>0</v>
      </c>
      <c r="CH670">
        <v>0</v>
      </c>
      <c r="CI670">
        <v>0</v>
      </c>
      <c r="CJ670">
        <v>0</v>
      </c>
      <c r="CK670">
        <v>0</v>
      </c>
      <c r="CL670">
        <v>0</v>
      </c>
      <c r="CM670">
        <v>0</v>
      </c>
      <c r="CN670">
        <v>0</v>
      </c>
      <c r="CO670">
        <v>0</v>
      </c>
      <c r="CP670">
        <v>0</v>
      </c>
      <c r="CQ670">
        <v>0</v>
      </c>
      <c r="CR670">
        <v>0</v>
      </c>
      <c r="CS670">
        <v>0</v>
      </c>
      <c r="CT670">
        <v>0</v>
      </c>
      <c r="CU670">
        <v>0</v>
      </c>
      <c r="CV670">
        <v>0</v>
      </c>
      <c r="CW670">
        <v>0</v>
      </c>
      <c r="CX670">
        <v>0</v>
      </c>
      <c r="CY670">
        <v>0</v>
      </c>
      <c r="CZ670">
        <v>0</v>
      </c>
      <c r="DA670">
        <v>0</v>
      </c>
      <c r="DB670">
        <v>0</v>
      </c>
      <c r="DC670">
        <v>0</v>
      </c>
      <c r="DD670">
        <v>0</v>
      </c>
      <c r="DE670">
        <v>0</v>
      </c>
      <c r="DF670">
        <v>0</v>
      </c>
      <c r="DG670">
        <v>0</v>
      </c>
      <c r="DH670">
        <v>0</v>
      </c>
      <c r="DI670">
        <v>0</v>
      </c>
      <c r="DJ670">
        <v>0</v>
      </c>
      <c r="DK670">
        <v>0</v>
      </c>
      <c r="DL670">
        <v>0</v>
      </c>
      <c r="DM670">
        <v>0</v>
      </c>
      <c r="DN670">
        <v>0</v>
      </c>
      <c r="DO670">
        <v>0</v>
      </c>
    </row>
    <row r="671" spans="1:119">
      <c r="A671" t="s">
        <v>617</v>
      </c>
      <c r="B671">
        <v>0</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0</v>
      </c>
      <c r="BY671">
        <v>0</v>
      </c>
      <c r="BZ671">
        <v>0</v>
      </c>
      <c r="CA671">
        <v>0</v>
      </c>
      <c r="CB671">
        <v>0</v>
      </c>
      <c r="CC671">
        <v>0</v>
      </c>
      <c r="CD671">
        <v>0</v>
      </c>
      <c r="CE671">
        <v>0</v>
      </c>
      <c r="CF671">
        <v>0</v>
      </c>
      <c r="CG671">
        <v>0</v>
      </c>
      <c r="CH671">
        <v>0</v>
      </c>
      <c r="CI671">
        <v>0</v>
      </c>
      <c r="CJ671">
        <v>0</v>
      </c>
      <c r="CK671">
        <v>0</v>
      </c>
      <c r="CL671">
        <v>0</v>
      </c>
      <c r="CM671">
        <v>0</v>
      </c>
      <c r="CN671">
        <v>0</v>
      </c>
      <c r="CO671">
        <v>0</v>
      </c>
      <c r="CP671">
        <v>0</v>
      </c>
      <c r="CQ671">
        <v>0</v>
      </c>
      <c r="CR671">
        <v>0</v>
      </c>
      <c r="CS671">
        <v>0</v>
      </c>
      <c r="CT671">
        <v>0</v>
      </c>
      <c r="CU671">
        <v>0</v>
      </c>
      <c r="CV671">
        <v>0</v>
      </c>
      <c r="CW671">
        <v>0</v>
      </c>
      <c r="CX671">
        <v>0</v>
      </c>
      <c r="CY671">
        <v>0</v>
      </c>
      <c r="CZ671">
        <v>0</v>
      </c>
      <c r="DA671">
        <v>0</v>
      </c>
      <c r="DB671">
        <v>0</v>
      </c>
      <c r="DC671">
        <v>0</v>
      </c>
      <c r="DD671">
        <v>0</v>
      </c>
      <c r="DE671">
        <v>0</v>
      </c>
      <c r="DF671">
        <v>0</v>
      </c>
      <c r="DG671">
        <v>0</v>
      </c>
      <c r="DH671">
        <v>0</v>
      </c>
      <c r="DI671">
        <v>0</v>
      </c>
      <c r="DJ671">
        <v>0</v>
      </c>
      <c r="DK671">
        <v>0</v>
      </c>
      <c r="DL671">
        <v>0</v>
      </c>
      <c r="DM671">
        <v>0</v>
      </c>
      <c r="DN671">
        <v>0</v>
      </c>
      <c r="DO671">
        <v>0</v>
      </c>
    </row>
    <row r="672" spans="1:119">
      <c r="A672" t="s">
        <v>618</v>
      </c>
      <c r="B672">
        <v>0</v>
      </c>
      <c r="C672">
        <v>0</v>
      </c>
      <c r="D672">
        <v>0</v>
      </c>
      <c r="E672">
        <v>0</v>
      </c>
      <c r="F672">
        <v>0</v>
      </c>
      <c r="G672">
        <v>0</v>
      </c>
      <c r="H672">
        <v>0</v>
      </c>
      <c r="I672">
        <v>0</v>
      </c>
      <c r="J672">
        <v>0</v>
      </c>
      <c r="K672">
        <v>0</v>
      </c>
      <c r="L672">
        <v>0</v>
      </c>
      <c r="M672">
        <v>0</v>
      </c>
      <c r="N672">
        <v>7674697475.9999905</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7674697475.9999905</v>
      </c>
      <c r="BU672">
        <v>0</v>
      </c>
      <c r="BV672">
        <v>0</v>
      </c>
      <c r="BW672">
        <v>0</v>
      </c>
      <c r="BX672">
        <v>0</v>
      </c>
      <c r="BY672">
        <v>0</v>
      </c>
      <c r="BZ672">
        <v>0</v>
      </c>
      <c r="CA672">
        <v>0</v>
      </c>
      <c r="CB672">
        <v>0</v>
      </c>
      <c r="CC672">
        <v>0</v>
      </c>
      <c r="CD672">
        <v>0</v>
      </c>
      <c r="CE672">
        <v>0</v>
      </c>
      <c r="CF672">
        <v>0</v>
      </c>
      <c r="CG672">
        <v>0</v>
      </c>
      <c r="CH672">
        <v>0</v>
      </c>
      <c r="CI672">
        <v>0</v>
      </c>
      <c r="CJ672">
        <v>0</v>
      </c>
      <c r="CK672">
        <v>0</v>
      </c>
      <c r="CL672">
        <v>0</v>
      </c>
      <c r="CM672">
        <v>0</v>
      </c>
      <c r="CN672">
        <v>0</v>
      </c>
      <c r="CO672">
        <v>0</v>
      </c>
      <c r="CP672">
        <v>0</v>
      </c>
      <c r="CQ672">
        <v>0</v>
      </c>
      <c r="CR672">
        <v>0</v>
      </c>
      <c r="CS672">
        <v>0</v>
      </c>
      <c r="CT672">
        <v>0</v>
      </c>
      <c r="CU672">
        <v>0</v>
      </c>
      <c r="CV672">
        <v>0</v>
      </c>
      <c r="CW672">
        <v>0</v>
      </c>
      <c r="CX672">
        <v>0</v>
      </c>
      <c r="CY672">
        <v>0</v>
      </c>
      <c r="CZ672">
        <v>0</v>
      </c>
      <c r="DA672">
        <v>0</v>
      </c>
      <c r="DB672">
        <v>0</v>
      </c>
      <c r="DC672">
        <v>0</v>
      </c>
      <c r="DD672">
        <v>0</v>
      </c>
      <c r="DE672">
        <v>0</v>
      </c>
      <c r="DF672">
        <v>0</v>
      </c>
      <c r="DG672">
        <v>0</v>
      </c>
      <c r="DH672">
        <v>0</v>
      </c>
      <c r="DI672">
        <v>0</v>
      </c>
      <c r="DJ672">
        <v>0</v>
      </c>
      <c r="DK672">
        <v>0</v>
      </c>
      <c r="DL672">
        <v>0</v>
      </c>
      <c r="DM672">
        <v>0</v>
      </c>
      <c r="DN672">
        <v>0</v>
      </c>
      <c r="DO672">
        <v>0</v>
      </c>
    </row>
    <row r="673" spans="1:119">
      <c r="A673" t="s">
        <v>619</v>
      </c>
      <c r="B673">
        <v>0</v>
      </c>
      <c r="C673">
        <v>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0</v>
      </c>
      <c r="BX673">
        <v>0</v>
      </c>
      <c r="BY673">
        <v>0</v>
      </c>
      <c r="BZ673">
        <v>0</v>
      </c>
      <c r="CA673">
        <v>0</v>
      </c>
      <c r="CB673">
        <v>0</v>
      </c>
      <c r="CC673">
        <v>0</v>
      </c>
      <c r="CD673">
        <v>0</v>
      </c>
      <c r="CE673">
        <v>0</v>
      </c>
      <c r="CF673">
        <v>0</v>
      </c>
      <c r="CG673">
        <v>0</v>
      </c>
      <c r="CH673">
        <v>0</v>
      </c>
      <c r="CI673">
        <v>0</v>
      </c>
      <c r="CJ673">
        <v>0</v>
      </c>
      <c r="CK673">
        <v>0</v>
      </c>
      <c r="CL673">
        <v>0</v>
      </c>
      <c r="CM673">
        <v>0</v>
      </c>
      <c r="CN673">
        <v>0</v>
      </c>
      <c r="CO673">
        <v>0</v>
      </c>
      <c r="CP673">
        <v>0</v>
      </c>
      <c r="CQ673">
        <v>0</v>
      </c>
      <c r="CR673">
        <v>0</v>
      </c>
      <c r="CS673">
        <v>0</v>
      </c>
      <c r="CT673">
        <v>0</v>
      </c>
      <c r="CU673">
        <v>0</v>
      </c>
      <c r="CV673">
        <v>0</v>
      </c>
      <c r="CW673">
        <v>0</v>
      </c>
      <c r="CX673">
        <v>0</v>
      </c>
      <c r="CY673">
        <v>0</v>
      </c>
      <c r="CZ673">
        <v>0</v>
      </c>
      <c r="DA673">
        <v>0</v>
      </c>
      <c r="DB673">
        <v>0</v>
      </c>
      <c r="DC673">
        <v>0</v>
      </c>
      <c r="DD673">
        <v>0</v>
      </c>
      <c r="DE673">
        <v>0</v>
      </c>
      <c r="DF673">
        <v>0</v>
      </c>
      <c r="DG673">
        <v>0</v>
      </c>
      <c r="DH673">
        <v>0</v>
      </c>
      <c r="DI673">
        <v>0</v>
      </c>
      <c r="DJ673">
        <v>0</v>
      </c>
      <c r="DK673">
        <v>0</v>
      </c>
      <c r="DL673">
        <v>0</v>
      </c>
      <c r="DM673">
        <v>0</v>
      </c>
      <c r="DN673">
        <v>0</v>
      </c>
      <c r="DO673">
        <v>0</v>
      </c>
    </row>
    <row r="674" spans="1:119">
      <c r="A674" t="s">
        <v>620</v>
      </c>
      <c r="B674">
        <v>0</v>
      </c>
      <c r="C674">
        <v>0</v>
      </c>
      <c r="D674">
        <v>0</v>
      </c>
      <c r="E674">
        <v>0</v>
      </c>
      <c r="F674">
        <v>0</v>
      </c>
      <c r="G674">
        <v>0</v>
      </c>
      <c r="H674">
        <v>0</v>
      </c>
      <c r="I674">
        <v>0</v>
      </c>
      <c r="J674">
        <v>0</v>
      </c>
      <c r="K674">
        <v>0</v>
      </c>
      <c r="L674">
        <v>0</v>
      </c>
      <c r="M674">
        <v>0</v>
      </c>
      <c r="N674">
        <v>0</v>
      </c>
      <c r="O674">
        <v>0</v>
      </c>
      <c r="P674">
        <v>0</v>
      </c>
      <c r="Q674">
        <v>0</v>
      </c>
      <c r="R674">
        <v>12253612279.2717</v>
      </c>
      <c r="S674">
        <v>0</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0</v>
      </c>
      <c r="BX674">
        <v>12253612279.2717</v>
      </c>
      <c r="BY674">
        <v>0</v>
      </c>
      <c r="BZ674">
        <v>0</v>
      </c>
      <c r="CA674">
        <v>0</v>
      </c>
      <c r="CB674">
        <v>0</v>
      </c>
      <c r="CC674">
        <v>0</v>
      </c>
      <c r="CD674">
        <v>0</v>
      </c>
      <c r="CE674">
        <v>0</v>
      </c>
      <c r="CF674">
        <v>0</v>
      </c>
      <c r="CG674">
        <v>0</v>
      </c>
      <c r="CH674">
        <v>0</v>
      </c>
      <c r="CI674">
        <v>0</v>
      </c>
      <c r="CJ674">
        <v>0</v>
      </c>
      <c r="CK674">
        <v>0</v>
      </c>
      <c r="CL674">
        <v>0</v>
      </c>
      <c r="CM674">
        <v>0</v>
      </c>
      <c r="CN674">
        <v>0</v>
      </c>
      <c r="CO674">
        <v>0</v>
      </c>
      <c r="CP674">
        <v>0</v>
      </c>
      <c r="CQ674">
        <v>0</v>
      </c>
      <c r="CR674">
        <v>0</v>
      </c>
      <c r="CS674">
        <v>0</v>
      </c>
      <c r="CT674">
        <v>0</v>
      </c>
      <c r="CU674">
        <v>0</v>
      </c>
      <c r="CV674">
        <v>0</v>
      </c>
      <c r="CW674">
        <v>0</v>
      </c>
      <c r="CX674">
        <v>0</v>
      </c>
      <c r="CY674">
        <v>0</v>
      </c>
      <c r="CZ674">
        <v>0</v>
      </c>
      <c r="DA674">
        <v>0</v>
      </c>
      <c r="DB674">
        <v>0</v>
      </c>
      <c r="DC674">
        <v>0</v>
      </c>
      <c r="DD674">
        <v>0</v>
      </c>
      <c r="DE674">
        <v>0</v>
      </c>
      <c r="DF674">
        <v>0</v>
      </c>
      <c r="DG674">
        <v>0</v>
      </c>
      <c r="DH674">
        <v>0</v>
      </c>
      <c r="DI674">
        <v>0</v>
      </c>
      <c r="DJ674">
        <v>0</v>
      </c>
      <c r="DK674">
        <v>0</v>
      </c>
      <c r="DL674">
        <v>0</v>
      </c>
      <c r="DM674">
        <v>0</v>
      </c>
      <c r="DN674">
        <v>0</v>
      </c>
      <c r="DO674">
        <v>0</v>
      </c>
    </row>
    <row r="675" spans="1:119">
      <c r="A675" t="s">
        <v>621</v>
      </c>
      <c r="B675">
        <v>0</v>
      </c>
      <c r="C675">
        <v>0</v>
      </c>
      <c r="D675">
        <v>0</v>
      </c>
      <c r="E675">
        <v>0</v>
      </c>
      <c r="F675">
        <v>0</v>
      </c>
      <c r="G675">
        <v>0</v>
      </c>
      <c r="H675">
        <v>0</v>
      </c>
      <c r="I675">
        <v>0</v>
      </c>
      <c r="J675">
        <v>0</v>
      </c>
      <c r="K675">
        <v>0</v>
      </c>
      <c r="L675">
        <v>0</v>
      </c>
      <c r="M675">
        <v>0</v>
      </c>
      <c r="N675">
        <v>0</v>
      </c>
      <c r="O675">
        <v>0</v>
      </c>
      <c r="P675">
        <v>0</v>
      </c>
      <c r="Q675">
        <v>0</v>
      </c>
      <c r="R675">
        <v>0</v>
      </c>
      <c r="S675">
        <v>1826700839.99998</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v>0</v>
      </c>
      <c r="BN675">
        <v>1826700839.99998</v>
      </c>
      <c r="BO675">
        <v>0</v>
      </c>
      <c r="BP675">
        <v>0</v>
      </c>
      <c r="BQ675">
        <v>0</v>
      </c>
      <c r="BR675">
        <v>0</v>
      </c>
      <c r="BS675">
        <v>0</v>
      </c>
      <c r="BT675">
        <v>0</v>
      </c>
      <c r="BU675">
        <v>0</v>
      </c>
      <c r="BV675">
        <v>0</v>
      </c>
      <c r="BW675">
        <v>0</v>
      </c>
      <c r="BX675">
        <v>0</v>
      </c>
      <c r="BY675">
        <v>0</v>
      </c>
      <c r="BZ675">
        <v>0</v>
      </c>
      <c r="CA675">
        <v>0</v>
      </c>
      <c r="CB675">
        <v>0</v>
      </c>
      <c r="CC675">
        <v>0</v>
      </c>
      <c r="CD675">
        <v>0</v>
      </c>
      <c r="CE675">
        <v>0</v>
      </c>
      <c r="CF675">
        <v>0</v>
      </c>
      <c r="CG675">
        <v>0</v>
      </c>
      <c r="CH675">
        <v>0</v>
      </c>
      <c r="CI675">
        <v>0</v>
      </c>
      <c r="CJ675">
        <v>0</v>
      </c>
      <c r="CK675">
        <v>0</v>
      </c>
      <c r="CL675">
        <v>0</v>
      </c>
      <c r="CM675">
        <v>0</v>
      </c>
      <c r="CN675">
        <v>0</v>
      </c>
      <c r="CO675">
        <v>0</v>
      </c>
      <c r="CP675">
        <v>0</v>
      </c>
      <c r="CQ675">
        <v>0</v>
      </c>
      <c r="CR675">
        <v>0</v>
      </c>
      <c r="CS675">
        <v>0</v>
      </c>
      <c r="CT675">
        <v>0</v>
      </c>
      <c r="CU675">
        <v>0</v>
      </c>
      <c r="CV675">
        <v>0</v>
      </c>
      <c r="CW675">
        <v>0</v>
      </c>
      <c r="CX675">
        <v>0</v>
      </c>
      <c r="CY675">
        <v>0</v>
      </c>
      <c r="CZ675">
        <v>0</v>
      </c>
      <c r="DA675">
        <v>0</v>
      </c>
      <c r="DB675">
        <v>0</v>
      </c>
      <c r="DC675">
        <v>0</v>
      </c>
      <c r="DD675">
        <v>0</v>
      </c>
      <c r="DE675">
        <v>0</v>
      </c>
      <c r="DF675">
        <v>0</v>
      </c>
      <c r="DG675">
        <v>0</v>
      </c>
      <c r="DH675">
        <v>0</v>
      </c>
      <c r="DI675">
        <v>0</v>
      </c>
      <c r="DJ675">
        <v>0</v>
      </c>
      <c r="DK675">
        <v>0</v>
      </c>
      <c r="DL675">
        <v>0</v>
      </c>
      <c r="DM675">
        <v>0</v>
      </c>
      <c r="DN675">
        <v>0</v>
      </c>
      <c r="DO675">
        <v>0</v>
      </c>
    </row>
    <row r="676" spans="1:119">
      <c r="A676" t="s">
        <v>622</v>
      </c>
      <c r="B676">
        <v>0</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v>0</v>
      </c>
      <c r="BQ676">
        <v>0</v>
      </c>
      <c r="BR676">
        <v>0</v>
      </c>
      <c r="BS676">
        <v>0</v>
      </c>
      <c r="BT676">
        <v>0</v>
      </c>
      <c r="BU676">
        <v>0</v>
      </c>
      <c r="BV676">
        <v>0</v>
      </c>
      <c r="BW676">
        <v>0</v>
      </c>
      <c r="BX676">
        <v>0</v>
      </c>
      <c r="BY676">
        <v>0</v>
      </c>
      <c r="BZ676">
        <v>0</v>
      </c>
      <c r="CA676">
        <v>0</v>
      </c>
      <c r="CB676">
        <v>0</v>
      </c>
      <c r="CC676">
        <v>0</v>
      </c>
      <c r="CD676">
        <v>0</v>
      </c>
      <c r="CE676">
        <v>0</v>
      </c>
      <c r="CF676">
        <v>0</v>
      </c>
      <c r="CG676">
        <v>0</v>
      </c>
      <c r="CH676">
        <v>0</v>
      </c>
      <c r="CI676">
        <v>0</v>
      </c>
      <c r="CJ676">
        <v>0</v>
      </c>
      <c r="CK676">
        <v>0</v>
      </c>
      <c r="CL676">
        <v>0</v>
      </c>
      <c r="CM676">
        <v>0</v>
      </c>
      <c r="CN676">
        <v>0</v>
      </c>
      <c r="CO676">
        <v>0</v>
      </c>
      <c r="CP676">
        <v>0</v>
      </c>
      <c r="CQ676">
        <v>0</v>
      </c>
      <c r="CR676">
        <v>0</v>
      </c>
      <c r="CS676">
        <v>0</v>
      </c>
      <c r="CT676">
        <v>0</v>
      </c>
      <c r="CU676">
        <v>0</v>
      </c>
      <c r="CV676">
        <v>0</v>
      </c>
      <c r="CW676">
        <v>0</v>
      </c>
      <c r="CX676">
        <v>0</v>
      </c>
      <c r="CY676">
        <v>0</v>
      </c>
      <c r="CZ676">
        <v>0</v>
      </c>
      <c r="DA676">
        <v>0</v>
      </c>
      <c r="DB676">
        <v>0</v>
      </c>
      <c r="DC676">
        <v>0</v>
      </c>
      <c r="DD676">
        <v>0</v>
      </c>
      <c r="DE676">
        <v>0</v>
      </c>
      <c r="DF676">
        <v>0</v>
      </c>
      <c r="DG676">
        <v>0</v>
      </c>
      <c r="DH676">
        <v>0</v>
      </c>
      <c r="DI676">
        <v>0</v>
      </c>
      <c r="DJ676">
        <v>0</v>
      </c>
      <c r="DK676">
        <v>0</v>
      </c>
      <c r="DL676">
        <v>0</v>
      </c>
      <c r="DM676">
        <v>0</v>
      </c>
      <c r="DN676">
        <v>0</v>
      </c>
      <c r="DO676">
        <v>0</v>
      </c>
    </row>
    <row r="677" spans="1:119">
      <c r="A677" t="s">
        <v>623</v>
      </c>
      <c r="B677">
        <v>0</v>
      </c>
      <c r="C677">
        <v>0</v>
      </c>
      <c r="D677">
        <v>0</v>
      </c>
      <c r="E677">
        <v>0</v>
      </c>
      <c r="F677">
        <v>0</v>
      </c>
      <c r="G677">
        <v>0</v>
      </c>
      <c r="H677">
        <v>0</v>
      </c>
      <c r="I677">
        <v>0</v>
      </c>
      <c r="J677">
        <v>0</v>
      </c>
      <c r="K677">
        <v>0</v>
      </c>
      <c r="L677">
        <v>0</v>
      </c>
      <c r="M677">
        <v>0</v>
      </c>
      <c r="N677">
        <v>0</v>
      </c>
      <c r="O677">
        <v>0</v>
      </c>
      <c r="P677">
        <v>0</v>
      </c>
      <c r="Q677">
        <v>0</v>
      </c>
      <c r="R677">
        <v>0</v>
      </c>
      <c r="S677">
        <v>5196907367.9999399</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BX677">
        <v>0</v>
      </c>
      <c r="BY677">
        <v>5196907367.9999399</v>
      </c>
      <c r="BZ677">
        <v>0</v>
      </c>
      <c r="CA677">
        <v>0</v>
      </c>
      <c r="CB677">
        <v>0</v>
      </c>
      <c r="CC677">
        <v>0</v>
      </c>
      <c r="CD677">
        <v>0</v>
      </c>
      <c r="CE677">
        <v>0</v>
      </c>
      <c r="CF677">
        <v>0</v>
      </c>
      <c r="CG677">
        <v>0</v>
      </c>
      <c r="CH677">
        <v>0</v>
      </c>
      <c r="CI677">
        <v>0</v>
      </c>
      <c r="CJ677">
        <v>0</v>
      </c>
      <c r="CK677">
        <v>0</v>
      </c>
      <c r="CL677">
        <v>0</v>
      </c>
      <c r="CM677">
        <v>0</v>
      </c>
      <c r="CN677">
        <v>0</v>
      </c>
      <c r="CO677">
        <v>0</v>
      </c>
      <c r="CP677">
        <v>0</v>
      </c>
      <c r="CQ677">
        <v>0</v>
      </c>
      <c r="CR677">
        <v>0</v>
      </c>
      <c r="CS677">
        <v>0</v>
      </c>
      <c r="CT677">
        <v>0</v>
      </c>
      <c r="CU677">
        <v>0</v>
      </c>
      <c r="CV677">
        <v>0</v>
      </c>
      <c r="CW677">
        <v>0</v>
      </c>
      <c r="CX677">
        <v>0</v>
      </c>
      <c r="CY677">
        <v>0</v>
      </c>
      <c r="CZ677">
        <v>0</v>
      </c>
      <c r="DA677">
        <v>0</v>
      </c>
      <c r="DB677">
        <v>0</v>
      </c>
      <c r="DC677">
        <v>0</v>
      </c>
      <c r="DD677">
        <v>0</v>
      </c>
      <c r="DE677">
        <v>0</v>
      </c>
      <c r="DF677">
        <v>0</v>
      </c>
      <c r="DG677">
        <v>0</v>
      </c>
      <c r="DH677">
        <v>0</v>
      </c>
      <c r="DI677">
        <v>0</v>
      </c>
      <c r="DJ677">
        <v>0</v>
      </c>
      <c r="DK677">
        <v>0</v>
      </c>
      <c r="DL677">
        <v>0</v>
      </c>
      <c r="DM677">
        <v>0</v>
      </c>
      <c r="DN677">
        <v>0</v>
      </c>
      <c r="DO677">
        <v>0</v>
      </c>
    </row>
    <row r="678" spans="1:119">
      <c r="A678" t="s">
        <v>624</v>
      </c>
      <c r="B678">
        <v>0</v>
      </c>
      <c r="C678">
        <v>0</v>
      </c>
      <c r="D678">
        <v>0</v>
      </c>
      <c r="E678">
        <v>0</v>
      </c>
      <c r="F678">
        <v>0</v>
      </c>
      <c r="G678">
        <v>0</v>
      </c>
      <c r="H678">
        <v>0</v>
      </c>
      <c r="I678">
        <v>0</v>
      </c>
      <c r="J678">
        <v>0</v>
      </c>
      <c r="K678">
        <v>0</v>
      </c>
      <c r="L678">
        <v>0</v>
      </c>
      <c r="M678">
        <v>0</v>
      </c>
      <c r="N678">
        <v>0</v>
      </c>
      <c r="O678">
        <v>0</v>
      </c>
      <c r="P678">
        <v>0</v>
      </c>
      <c r="Q678">
        <v>0</v>
      </c>
      <c r="R678">
        <v>0</v>
      </c>
      <c r="S678">
        <v>0</v>
      </c>
      <c r="T678">
        <v>3265881131.8182998</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BX678">
        <v>0</v>
      </c>
      <c r="BY678">
        <v>0</v>
      </c>
      <c r="BZ678">
        <v>3265881131.8182998</v>
      </c>
      <c r="CA678">
        <v>0</v>
      </c>
      <c r="CB678">
        <v>0</v>
      </c>
      <c r="CC678">
        <v>0</v>
      </c>
      <c r="CD678">
        <v>0</v>
      </c>
      <c r="CE678">
        <v>0</v>
      </c>
      <c r="CF678">
        <v>0</v>
      </c>
      <c r="CG678">
        <v>0</v>
      </c>
      <c r="CH678">
        <v>0</v>
      </c>
      <c r="CI678">
        <v>0</v>
      </c>
      <c r="CJ678">
        <v>0</v>
      </c>
      <c r="CK678">
        <v>0</v>
      </c>
      <c r="CL678">
        <v>0</v>
      </c>
      <c r="CM678">
        <v>0</v>
      </c>
      <c r="CN678">
        <v>0</v>
      </c>
      <c r="CO678">
        <v>0</v>
      </c>
      <c r="CP678">
        <v>0</v>
      </c>
      <c r="CQ678">
        <v>0</v>
      </c>
      <c r="CR678">
        <v>0</v>
      </c>
      <c r="CS678">
        <v>0</v>
      </c>
      <c r="CT678">
        <v>0</v>
      </c>
      <c r="CU678">
        <v>0</v>
      </c>
      <c r="CV678">
        <v>0</v>
      </c>
      <c r="CW678">
        <v>0</v>
      </c>
      <c r="CX678">
        <v>0</v>
      </c>
      <c r="CY678">
        <v>0</v>
      </c>
      <c r="CZ678">
        <v>0</v>
      </c>
      <c r="DA678">
        <v>0</v>
      </c>
      <c r="DB678">
        <v>0</v>
      </c>
      <c r="DC678">
        <v>0</v>
      </c>
      <c r="DD678">
        <v>0</v>
      </c>
      <c r="DE678">
        <v>0</v>
      </c>
      <c r="DF678">
        <v>0</v>
      </c>
      <c r="DG678">
        <v>0</v>
      </c>
      <c r="DH678">
        <v>0</v>
      </c>
      <c r="DI678">
        <v>0</v>
      </c>
      <c r="DJ678">
        <v>0</v>
      </c>
      <c r="DK678">
        <v>0</v>
      </c>
      <c r="DL678">
        <v>0</v>
      </c>
      <c r="DM678">
        <v>0</v>
      </c>
      <c r="DN678">
        <v>0</v>
      </c>
      <c r="DO678">
        <v>0</v>
      </c>
    </row>
    <row r="679" spans="1:119">
      <c r="A679" t="s">
        <v>625</v>
      </c>
      <c r="B679">
        <v>0</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0</v>
      </c>
      <c r="BX679">
        <v>0</v>
      </c>
      <c r="BY679">
        <v>0</v>
      </c>
      <c r="BZ679">
        <v>0</v>
      </c>
      <c r="CA679">
        <v>0</v>
      </c>
      <c r="CB679">
        <v>0</v>
      </c>
      <c r="CC679">
        <v>0</v>
      </c>
      <c r="CD679">
        <v>0</v>
      </c>
      <c r="CE679">
        <v>0</v>
      </c>
      <c r="CF679">
        <v>0</v>
      </c>
      <c r="CG679">
        <v>0</v>
      </c>
      <c r="CH679">
        <v>0</v>
      </c>
      <c r="CI679">
        <v>0</v>
      </c>
      <c r="CJ679">
        <v>0</v>
      </c>
      <c r="CK679">
        <v>0</v>
      </c>
      <c r="CL679">
        <v>0</v>
      </c>
      <c r="CM679">
        <v>0</v>
      </c>
      <c r="CN679">
        <v>0</v>
      </c>
      <c r="CO679">
        <v>0</v>
      </c>
      <c r="CP679">
        <v>0</v>
      </c>
      <c r="CQ679">
        <v>0</v>
      </c>
      <c r="CR679">
        <v>0</v>
      </c>
      <c r="CS679">
        <v>0</v>
      </c>
      <c r="CT679">
        <v>0</v>
      </c>
      <c r="CU679">
        <v>0</v>
      </c>
      <c r="CV679">
        <v>0</v>
      </c>
      <c r="CW679">
        <v>0</v>
      </c>
      <c r="CX679">
        <v>0</v>
      </c>
      <c r="CY679">
        <v>0</v>
      </c>
      <c r="CZ679">
        <v>0</v>
      </c>
      <c r="DA679">
        <v>0</v>
      </c>
      <c r="DB679">
        <v>0</v>
      </c>
      <c r="DC679">
        <v>0</v>
      </c>
      <c r="DD679">
        <v>0</v>
      </c>
      <c r="DE679">
        <v>0</v>
      </c>
      <c r="DF679">
        <v>0</v>
      </c>
      <c r="DG679">
        <v>0</v>
      </c>
      <c r="DH679">
        <v>0</v>
      </c>
      <c r="DI679">
        <v>0</v>
      </c>
      <c r="DJ679">
        <v>0</v>
      </c>
      <c r="DK679">
        <v>0</v>
      </c>
      <c r="DL679">
        <v>0</v>
      </c>
      <c r="DM679">
        <v>0</v>
      </c>
      <c r="DN679">
        <v>0</v>
      </c>
      <c r="DO679">
        <v>0</v>
      </c>
    </row>
    <row r="680" spans="1:119">
      <c r="A680" t="s">
        <v>626</v>
      </c>
      <c r="B680">
        <v>0</v>
      </c>
      <c r="C680">
        <v>0</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v>0</v>
      </c>
      <c r="BX680">
        <v>0</v>
      </c>
      <c r="BY680">
        <v>0</v>
      </c>
      <c r="BZ680">
        <v>0</v>
      </c>
      <c r="CA680">
        <v>0</v>
      </c>
      <c r="CB680">
        <v>0</v>
      </c>
      <c r="CC680">
        <v>0</v>
      </c>
      <c r="CD680">
        <v>0</v>
      </c>
      <c r="CE680">
        <v>0</v>
      </c>
      <c r="CF680">
        <v>0</v>
      </c>
      <c r="CG680">
        <v>0</v>
      </c>
      <c r="CH680">
        <v>0</v>
      </c>
      <c r="CI680">
        <v>0</v>
      </c>
      <c r="CJ680">
        <v>0</v>
      </c>
      <c r="CK680">
        <v>0</v>
      </c>
      <c r="CL680">
        <v>0</v>
      </c>
      <c r="CM680">
        <v>0</v>
      </c>
      <c r="CN680">
        <v>0</v>
      </c>
      <c r="CO680">
        <v>0</v>
      </c>
      <c r="CP680">
        <v>0</v>
      </c>
      <c r="CQ680">
        <v>0</v>
      </c>
      <c r="CR680">
        <v>0</v>
      </c>
      <c r="CS680">
        <v>0</v>
      </c>
      <c r="CT680">
        <v>0</v>
      </c>
      <c r="CU680">
        <v>0</v>
      </c>
      <c r="CV680">
        <v>0</v>
      </c>
      <c r="CW680">
        <v>0</v>
      </c>
      <c r="CX680">
        <v>0</v>
      </c>
      <c r="CY680">
        <v>0</v>
      </c>
      <c r="CZ680">
        <v>0</v>
      </c>
      <c r="DA680">
        <v>0</v>
      </c>
      <c r="DB680">
        <v>0</v>
      </c>
      <c r="DC680">
        <v>0</v>
      </c>
      <c r="DD680">
        <v>0</v>
      </c>
      <c r="DE680">
        <v>0</v>
      </c>
      <c r="DF680">
        <v>0</v>
      </c>
      <c r="DG680">
        <v>0</v>
      </c>
      <c r="DH680">
        <v>0</v>
      </c>
      <c r="DI680">
        <v>0</v>
      </c>
      <c r="DJ680">
        <v>0</v>
      </c>
      <c r="DK680">
        <v>0</v>
      </c>
      <c r="DL680">
        <v>0</v>
      </c>
      <c r="DM680">
        <v>0</v>
      </c>
      <c r="DN680">
        <v>0</v>
      </c>
      <c r="DO680">
        <v>0</v>
      </c>
    </row>
    <row r="681" spans="1:119">
      <c r="A681" t="s">
        <v>627</v>
      </c>
      <c r="B681">
        <v>0</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H681">
        <v>0</v>
      </c>
      <c r="CI681">
        <v>0</v>
      </c>
      <c r="CJ681">
        <v>0</v>
      </c>
      <c r="CK681">
        <v>0</v>
      </c>
      <c r="CL681">
        <v>0</v>
      </c>
      <c r="CM681">
        <v>0</v>
      </c>
      <c r="CN681">
        <v>0</v>
      </c>
      <c r="CO681">
        <v>0</v>
      </c>
      <c r="CP681">
        <v>0</v>
      </c>
      <c r="CQ681">
        <v>0</v>
      </c>
      <c r="CR681">
        <v>0</v>
      </c>
      <c r="CS681">
        <v>0</v>
      </c>
      <c r="CT681">
        <v>0</v>
      </c>
      <c r="CU681">
        <v>0</v>
      </c>
      <c r="CV681">
        <v>0</v>
      </c>
      <c r="CW681">
        <v>0</v>
      </c>
      <c r="CX681">
        <v>0</v>
      </c>
      <c r="CY681">
        <v>0</v>
      </c>
      <c r="CZ681">
        <v>0</v>
      </c>
      <c r="DA681">
        <v>0</v>
      </c>
      <c r="DB681">
        <v>0</v>
      </c>
      <c r="DC681">
        <v>0</v>
      </c>
      <c r="DD681">
        <v>0</v>
      </c>
      <c r="DE681">
        <v>0</v>
      </c>
      <c r="DF681">
        <v>0</v>
      </c>
      <c r="DG681">
        <v>0</v>
      </c>
      <c r="DH681">
        <v>0</v>
      </c>
      <c r="DI681">
        <v>0</v>
      </c>
      <c r="DJ681">
        <v>0</v>
      </c>
      <c r="DK681">
        <v>0</v>
      </c>
      <c r="DL681">
        <v>0</v>
      </c>
      <c r="DM681">
        <v>0</v>
      </c>
      <c r="DN681">
        <v>0</v>
      </c>
      <c r="DO681">
        <v>0</v>
      </c>
    </row>
    <row r="682" spans="1:119">
      <c r="A682" t="s">
        <v>1660</v>
      </c>
      <c r="B682">
        <v>0</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v>0</v>
      </c>
      <c r="BX682">
        <v>0</v>
      </c>
      <c r="BY682">
        <v>0</v>
      </c>
      <c r="BZ682">
        <v>0</v>
      </c>
      <c r="CA682">
        <v>0</v>
      </c>
      <c r="CB682">
        <v>0</v>
      </c>
      <c r="CC682">
        <v>0</v>
      </c>
      <c r="CD682">
        <v>0</v>
      </c>
      <c r="CE682">
        <v>0</v>
      </c>
      <c r="CF682">
        <v>0</v>
      </c>
      <c r="CG682">
        <v>0</v>
      </c>
      <c r="CH682">
        <v>0</v>
      </c>
      <c r="CI682">
        <v>0</v>
      </c>
      <c r="CJ682">
        <v>0</v>
      </c>
      <c r="CK682">
        <v>0</v>
      </c>
      <c r="CL682">
        <v>0</v>
      </c>
      <c r="CM682">
        <v>0</v>
      </c>
      <c r="CN682">
        <v>0</v>
      </c>
      <c r="CO682">
        <v>0</v>
      </c>
      <c r="CP682">
        <v>0</v>
      </c>
      <c r="CQ682">
        <v>0</v>
      </c>
      <c r="CR682">
        <v>0</v>
      </c>
      <c r="CS682">
        <v>0</v>
      </c>
      <c r="CT682">
        <v>0</v>
      </c>
      <c r="CU682">
        <v>0</v>
      </c>
      <c r="CV682">
        <v>0</v>
      </c>
      <c r="CW682">
        <v>0</v>
      </c>
      <c r="CX682">
        <v>0</v>
      </c>
      <c r="CY682">
        <v>0</v>
      </c>
      <c r="CZ682">
        <v>0</v>
      </c>
      <c r="DA682">
        <v>0</v>
      </c>
      <c r="DB682">
        <v>0</v>
      </c>
      <c r="DC682">
        <v>0</v>
      </c>
      <c r="DD682">
        <v>0</v>
      </c>
      <c r="DE682">
        <v>0</v>
      </c>
      <c r="DF682">
        <v>0</v>
      </c>
      <c r="DG682">
        <v>0</v>
      </c>
      <c r="DH682">
        <v>0</v>
      </c>
      <c r="DI682">
        <v>0</v>
      </c>
      <c r="DJ682">
        <v>0</v>
      </c>
      <c r="DK682">
        <v>0</v>
      </c>
      <c r="DL682">
        <v>0</v>
      </c>
      <c r="DM682">
        <v>0</v>
      </c>
      <c r="DN682">
        <v>0</v>
      </c>
      <c r="DO682">
        <v>0</v>
      </c>
    </row>
    <row r="683" spans="1:119">
      <c r="A683" t="s">
        <v>1661</v>
      </c>
      <c r="B683">
        <v>0</v>
      </c>
      <c r="C683">
        <v>0</v>
      </c>
      <c r="D683">
        <v>0</v>
      </c>
      <c r="E683">
        <v>1641016259.99999</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1641016259.99999</v>
      </c>
      <c r="BL683">
        <v>0</v>
      </c>
      <c r="BM683">
        <v>0</v>
      </c>
      <c r="BN683">
        <v>0</v>
      </c>
      <c r="BO683">
        <v>0</v>
      </c>
      <c r="BP683">
        <v>0</v>
      </c>
      <c r="BQ683">
        <v>0</v>
      </c>
      <c r="BR683">
        <v>0</v>
      </c>
      <c r="BS683">
        <v>0</v>
      </c>
      <c r="BT683">
        <v>0</v>
      </c>
      <c r="BU683">
        <v>0</v>
      </c>
      <c r="BV683">
        <v>0</v>
      </c>
      <c r="BW683">
        <v>0</v>
      </c>
      <c r="BX683">
        <v>0</v>
      </c>
      <c r="BY683">
        <v>0</v>
      </c>
      <c r="BZ683">
        <v>0</v>
      </c>
      <c r="CA683">
        <v>0</v>
      </c>
      <c r="CB683">
        <v>0</v>
      </c>
      <c r="CC683">
        <v>0</v>
      </c>
      <c r="CD683">
        <v>0</v>
      </c>
      <c r="CE683">
        <v>0</v>
      </c>
      <c r="CF683">
        <v>0</v>
      </c>
      <c r="CG683">
        <v>0</v>
      </c>
      <c r="CH683">
        <v>0</v>
      </c>
      <c r="CI683">
        <v>0</v>
      </c>
      <c r="CJ683">
        <v>0</v>
      </c>
      <c r="CK683">
        <v>0</v>
      </c>
      <c r="CL683">
        <v>0</v>
      </c>
      <c r="CM683">
        <v>0</v>
      </c>
      <c r="CN683">
        <v>0</v>
      </c>
      <c r="CO683">
        <v>0</v>
      </c>
      <c r="CP683">
        <v>0</v>
      </c>
      <c r="CQ683">
        <v>0</v>
      </c>
      <c r="CR683">
        <v>0</v>
      </c>
      <c r="CS683">
        <v>0</v>
      </c>
      <c r="CT683">
        <v>0</v>
      </c>
      <c r="CU683">
        <v>0</v>
      </c>
      <c r="CV683">
        <v>0</v>
      </c>
      <c r="CW683">
        <v>0</v>
      </c>
      <c r="CX683">
        <v>0</v>
      </c>
      <c r="CY683">
        <v>0</v>
      </c>
      <c r="CZ683">
        <v>0</v>
      </c>
      <c r="DA683">
        <v>0</v>
      </c>
      <c r="DB683">
        <v>0</v>
      </c>
      <c r="DC683">
        <v>0</v>
      </c>
      <c r="DD683">
        <v>0</v>
      </c>
      <c r="DE683">
        <v>0</v>
      </c>
      <c r="DF683">
        <v>0</v>
      </c>
      <c r="DG683">
        <v>0</v>
      </c>
      <c r="DH683">
        <v>0</v>
      </c>
      <c r="DI683">
        <v>0</v>
      </c>
      <c r="DJ683">
        <v>0</v>
      </c>
      <c r="DK683">
        <v>0</v>
      </c>
      <c r="DL683">
        <v>0</v>
      </c>
      <c r="DM683">
        <v>0</v>
      </c>
      <c r="DN683">
        <v>0</v>
      </c>
      <c r="DO683">
        <v>0</v>
      </c>
    </row>
    <row r="684" spans="1:119">
      <c r="A684" t="s">
        <v>628</v>
      </c>
      <c r="B684">
        <v>0</v>
      </c>
      <c r="C684">
        <v>0</v>
      </c>
      <c r="D684">
        <v>0</v>
      </c>
      <c r="E684">
        <v>0</v>
      </c>
      <c r="F684">
        <v>0</v>
      </c>
      <c r="G684">
        <v>0</v>
      </c>
      <c r="H684">
        <v>0</v>
      </c>
      <c r="I684">
        <v>0</v>
      </c>
      <c r="J684">
        <v>0</v>
      </c>
      <c r="K684">
        <v>0</v>
      </c>
      <c r="L684">
        <v>0</v>
      </c>
      <c r="M684">
        <v>0</v>
      </c>
      <c r="N684">
        <v>0</v>
      </c>
      <c r="O684">
        <v>0</v>
      </c>
      <c r="P684">
        <v>0</v>
      </c>
      <c r="Q684">
        <v>0</v>
      </c>
      <c r="R684">
        <v>263665866857.64999</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v>263665866857.64999</v>
      </c>
      <c r="BY684">
        <v>0</v>
      </c>
      <c r="BZ684">
        <v>0</v>
      </c>
      <c r="CA684">
        <v>0</v>
      </c>
      <c r="CB684">
        <v>0</v>
      </c>
      <c r="CC684">
        <v>0</v>
      </c>
      <c r="CD684">
        <v>0</v>
      </c>
      <c r="CE684">
        <v>0</v>
      </c>
      <c r="CF684">
        <v>0</v>
      </c>
      <c r="CG684">
        <v>0</v>
      </c>
      <c r="CH684">
        <v>0</v>
      </c>
      <c r="CI684">
        <v>0</v>
      </c>
      <c r="CJ684">
        <v>0</v>
      </c>
      <c r="CK684">
        <v>0</v>
      </c>
      <c r="CL684">
        <v>0</v>
      </c>
      <c r="CM684">
        <v>0</v>
      </c>
      <c r="CN684">
        <v>0</v>
      </c>
      <c r="CO684">
        <v>0</v>
      </c>
      <c r="CP684">
        <v>0</v>
      </c>
      <c r="CQ684">
        <v>0</v>
      </c>
      <c r="CR684">
        <v>0</v>
      </c>
      <c r="CS684">
        <v>0</v>
      </c>
      <c r="CT684">
        <v>0</v>
      </c>
      <c r="CU684">
        <v>0</v>
      </c>
      <c r="CV684">
        <v>0</v>
      </c>
      <c r="CW684">
        <v>0</v>
      </c>
      <c r="CX684">
        <v>0</v>
      </c>
      <c r="CY684">
        <v>0</v>
      </c>
      <c r="CZ684">
        <v>0</v>
      </c>
      <c r="DA684">
        <v>0</v>
      </c>
      <c r="DB684">
        <v>0</v>
      </c>
      <c r="DC684">
        <v>0</v>
      </c>
      <c r="DD684">
        <v>0</v>
      </c>
      <c r="DE684">
        <v>0</v>
      </c>
      <c r="DF684">
        <v>0</v>
      </c>
      <c r="DG684">
        <v>0</v>
      </c>
      <c r="DH684">
        <v>0</v>
      </c>
      <c r="DI684">
        <v>0</v>
      </c>
      <c r="DJ684">
        <v>0</v>
      </c>
      <c r="DK684">
        <v>0</v>
      </c>
      <c r="DL684">
        <v>0</v>
      </c>
      <c r="DM684">
        <v>0</v>
      </c>
      <c r="DN684">
        <v>0</v>
      </c>
      <c r="DO684">
        <v>0</v>
      </c>
    </row>
    <row r="685" spans="1:119">
      <c r="A685" t="s">
        <v>629</v>
      </c>
      <c r="B685">
        <v>0</v>
      </c>
      <c r="C685">
        <v>0</v>
      </c>
      <c r="D685">
        <v>0</v>
      </c>
      <c r="E685">
        <v>0</v>
      </c>
      <c r="F685">
        <v>0</v>
      </c>
      <c r="G685">
        <v>0</v>
      </c>
      <c r="H685">
        <v>0</v>
      </c>
      <c r="I685">
        <v>0</v>
      </c>
      <c r="J685">
        <v>0</v>
      </c>
      <c r="K685">
        <v>0</v>
      </c>
      <c r="L685">
        <v>0</v>
      </c>
      <c r="M685">
        <v>0</v>
      </c>
      <c r="N685">
        <v>0</v>
      </c>
      <c r="O685">
        <v>0</v>
      </c>
      <c r="P685">
        <v>0</v>
      </c>
      <c r="Q685">
        <v>0</v>
      </c>
      <c r="R685">
        <v>110323729100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c r="AS685">
        <v>0</v>
      </c>
      <c r="AT685">
        <v>0</v>
      </c>
      <c r="AU685">
        <v>0</v>
      </c>
      <c r="AV685">
        <v>0</v>
      </c>
      <c r="AW685">
        <v>0</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0</v>
      </c>
      <c r="BX685">
        <v>110323729100</v>
      </c>
      <c r="BY685">
        <v>0</v>
      </c>
      <c r="BZ685">
        <v>0</v>
      </c>
      <c r="CA685">
        <v>0</v>
      </c>
      <c r="CB685">
        <v>0</v>
      </c>
      <c r="CC685">
        <v>0</v>
      </c>
      <c r="CD685">
        <v>0</v>
      </c>
      <c r="CE685">
        <v>0</v>
      </c>
      <c r="CF685">
        <v>0</v>
      </c>
      <c r="CG685">
        <v>0</v>
      </c>
      <c r="CH685">
        <v>0</v>
      </c>
      <c r="CI685">
        <v>0</v>
      </c>
      <c r="CJ685">
        <v>0</v>
      </c>
      <c r="CK685">
        <v>0</v>
      </c>
      <c r="CL685">
        <v>0</v>
      </c>
      <c r="CM685">
        <v>0</v>
      </c>
      <c r="CN685">
        <v>0</v>
      </c>
      <c r="CO685">
        <v>0</v>
      </c>
      <c r="CP685">
        <v>0</v>
      </c>
      <c r="CQ685">
        <v>0</v>
      </c>
      <c r="CR685">
        <v>0</v>
      </c>
      <c r="CS685">
        <v>0</v>
      </c>
      <c r="CT685">
        <v>0</v>
      </c>
      <c r="CU685">
        <v>0</v>
      </c>
      <c r="CV685">
        <v>0</v>
      </c>
      <c r="CW685">
        <v>0</v>
      </c>
      <c r="CX685">
        <v>0</v>
      </c>
      <c r="CY685">
        <v>0</v>
      </c>
      <c r="CZ685">
        <v>0</v>
      </c>
      <c r="DA685">
        <v>0</v>
      </c>
      <c r="DB685">
        <v>0</v>
      </c>
      <c r="DC685">
        <v>0</v>
      </c>
      <c r="DD685">
        <v>0</v>
      </c>
      <c r="DE685">
        <v>0</v>
      </c>
      <c r="DF685">
        <v>0</v>
      </c>
      <c r="DG685">
        <v>0</v>
      </c>
      <c r="DH685">
        <v>0</v>
      </c>
      <c r="DI685">
        <v>0</v>
      </c>
      <c r="DJ685">
        <v>0</v>
      </c>
      <c r="DK685">
        <v>0</v>
      </c>
      <c r="DL685">
        <v>0</v>
      </c>
      <c r="DM685">
        <v>0</v>
      </c>
      <c r="DN685">
        <v>0</v>
      </c>
      <c r="DO685">
        <v>0</v>
      </c>
    </row>
    <row r="686" spans="1:119">
      <c r="A686" t="s">
        <v>1662</v>
      </c>
      <c r="B686">
        <v>0</v>
      </c>
      <c r="C686">
        <v>0</v>
      </c>
      <c r="D686">
        <v>0</v>
      </c>
      <c r="E686">
        <v>0</v>
      </c>
      <c r="F686">
        <v>0</v>
      </c>
      <c r="G686">
        <v>0</v>
      </c>
      <c r="H686">
        <v>0</v>
      </c>
      <c r="I686">
        <v>1151635413.55213</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v>0</v>
      </c>
      <c r="BN686">
        <v>0</v>
      </c>
      <c r="BO686">
        <v>1151635413.55213</v>
      </c>
      <c r="BP686">
        <v>0</v>
      </c>
      <c r="BQ686">
        <v>0</v>
      </c>
      <c r="BR686">
        <v>0</v>
      </c>
      <c r="BS686">
        <v>0</v>
      </c>
      <c r="BT686">
        <v>0</v>
      </c>
      <c r="BU686">
        <v>0</v>
      </c>
      <c r="BV686">
        <v>0</v>
      </c>
      <c r="BW686">
        <v>0</v>
      </c>
      <c r="BX686">
        <v>0</v>
      </c>
      <c r="BY686">
        <v>0</v>
      </c>
      <c r="BZ686">
        <v>0</v>
      </c>
      <c r="CA686">
        <v>0</v>
      </c>
      <c r="CB686">
        <v>0</v>
      </c>
      <c r="CC686">
        <v>0</v>
      </c>
      <c r="CD686">
        <v>0</v>
      </c>
      <c r="CE686">
        <v>0</v>
      </c>
      <c r="CF686">
        <v>0</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v>0</v>
      </c>
      <c r="CZ686">
        <v>0</v>
      </c>
      <c r="DA686">
        <v>0</v>
      </c>
      <c r="DB686">
        <v>0</v>
      </c>
      <c r="DC686">
        <v>0</v>
      </c>
      <c r="DD686">
        <v>0</v>
      </c>
      <c r="DE686">
        <v>0</v>
      </c>
      <c r="DF686">
        <v>0</v>
      </c>
      <c r="DG686">
        <v>0</v>
      </c>
      <c r="DH686">
        <v>0</v>
      </c>
      <c r="DI686">
        <v>0</v>
      </c>
      <c r="DJ686">
        <v>0</v>
      </c>
      <c r="DK686">
        <v>0</v>
      </c>
      <c r="DL686">
        <v>0</v>
      </c>
      <c r="DM686">
        <v>0</v>
      </c>
      <c r="DN686">
        <v>0</v>
      </c>
      <c r="DO686">
        <v>0</v>
      </c>
    </row>
    <row r="687" spans="1:119">
      <c r="A687" t="s">
        <v>1663</v>
      </c>
      <c r="B687">
        <v>204852294643.99899</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204852294643.99899</v>
      </c>
      <c r="BI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c r="CN687">
        <v>0</v>
      </c>
      <c r="CO687">
        <v>0</v>
      </c>
      <c r="CP687">
        <v>0</v>
      </c>
      <c r="CQ687">
        <v>0</v>
      </c>
      <c r="CR687">
        <v>0</v>
      </c>
      <c r="CS687">
        <v>0</v>
      </c>
      <c r="CT687">
        <v>0</v>
      </c>
      <c r="CU687">
        <v>0</v>
      </c>
      <c r="CV687">
        <v>0</v>
      </c>
      <c r="CW687">
        <v>0</v>
      </c>
      <c r="CX687">
        <v>0</v>
      </c>
      <c r="CY687">
        <v>0</v>
      </c>
      <c r="CZ687">
        <v>0</v>
      </c>
      <c r="DA687">
        <v>0</v>
      </c>
      <c r="DB687">
        <v>0</v>
      </c>
      <c r="DC687">
        <v>0</v>
      </c>
      <c r="DD687">
        <v>0</v>
      </c>
      <c r="DE687">
        <v>0</v>
      </c>
      <c r="DF687">
        <v>0</v>
      </c>
      <c r="DG687">
        <v>0</v>
      </c>
      <c r="DH687">
        <v>0</v>
      </c>
      <c r="DI687">
        <v>0</v>
      </c>
      <c r="DJ687">
        <v>0</v>
      </c>
      <c r="DK687">
        <v>0</v>
      </c>
      <c r="DL687">
        <v>0</v>
      </c>
      <c r="DM687">
        <v>0</v>
      </c>
      <c r="DN687">
        <v>0</v>
      </c>
      <c r="DO687">
        <v>0</v>
      </c>
    </row>
    <row r="688" spans="1:119">
      <c r="A688" t="s">
        <v>630</v>
      </c>
      <c r="B688">
        <v>0</v>
      </c>
      <c r="C688">
        <v>0</v>
      </c>
      <c r="D688">
        <v>0</v>
      </c>
      <c r="E688">
        <v>0</v>
      </c>
      <c r="F688">
        <v>0</v>
      </c>
      <c r="G688">
        <v>0</v>
      </c>
      <c r="H688">
        <v>0</v>
      </c>
      <c r="I688">
        <v>0</v>
      </c>
      <c r="J688">
        <v>0</v>
      </c>
      <c r="K688">
        <v>0</v>
      </c>
      <c r="L688">
        <v>0</v>
      </c>
      <c r="M688">
        <v>0</v>
      </c>
      <c r="N688">
        <v>0</v>
      </c>
      <c r="O688">
        <v>0</v>
      </c>
      <c r="P688">
        <v>0</v>
      </c>
      <c r="Q688">
        <v>0</v>
      </c>
      <c r="R688">
        <v>0</v>
      </c>
      <c r="S688">
        <v>75608500103.999893</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0</v>
      </c>
      <c r="BY688">
        <v>75608500103.999893</v>
      </c>
      <c r="BZ688">
        <v>0</v>
      </c>
      <c r="CA688">
        <v>0</v>
      </c>
      <c r="CB688">
        <v>0</v>
      </c>
      <c r="CC688">
        <v>0</v>
      </c>
      <c r="CD688">
        <v>0</v>
      </c>
      <c r="CE688">
        <v>0</v>
      </c>
      <c r="CF688">
        <v>0</v>
      </c>
      <c r="CG688">
        <v>0</v>
      </c>
      <c r="CH688">
        <v>0</v>
      </c>
      <c r="CI688">
        <v>0</v>
      </c>
      <c r="CJ688">
        <v>0</v>
      </c>
      <c r="CK688">
        <v>0</v>
      </c>
      <c r="CL688">
        <v>0</v>
      </c>
      <c r="CM688">
        <v>0</v>
      </c>
      <c r="CN688">
        <v>0</v>
      </c>
      <c r="CO688">
        <v>0</v>
      </c>
      <c r="CP688">
        <v>0</v>
      </c>
      <c r="CQ688">
        <v>0</v>
      </c>
      <c r="CR688">
        <v>0</v>
      </c>
      <c r="CS688">
        <v>0</v>
      </c>
      <c r="CT688">
        <v>0</v>
      </c>
      <c r="CU688">
        <v>0</v>
      </c>
      <c r="CV688">
        <v>0</v>
      </c>
      <c r="CW688">
        <v>0</v>
      </c>
      <c r="CX688">
        <v>0</v>
      </c>
      <c r="CY688">
        <v>0</v>
      </c>
      <c r="CZ688">
        <v>0</v>
      </c>
      <c r="DA688">
        <v>0</v>
      </c>
      <c r="DB688">
        <v>0</v>
      </c>
      <c r="DC688">
        <v>0</v>
      </c>
      <c r="DD688">
        <v>0</v>
      </c>
      <c r="DE688">
        <v>0</v>
      </c>
      <c r="DF688">
        <v>0</v>
      </c>
      <c r="DG688">
        <v>0</v>
      </c>
      <c r="DH688">
        <v>0</v>
      </c>
      <c r="DI688">
        <v>0</v>
      </c>
      <c r="DJ688">
        <v>0</v>
      </c>
      <c r="DK688">
        <v>0</v>
      </c>
      <c r="DL688">
        <v>0</v>
      </c>
      <c r="DM688">
        <v>0</v>
      </c>
      <c r="DN688">
        <v>0</v>
      </c>
      <c r="DO688">
        <v>0</v>
      </c>
    </row>
    <row r="689" spans="1:119">
      <c r="A689" t="s">
        <v>631</v>
      </c>
      <c r="B689">
        <v>0</v>
      </c>
      <c r="C689">
        <v>0</v>
      </c>
      <c r="D689">
        <v>0</v>
      </c>
      <c r="E689">
        <v>0</v>
      </c>
      <c r="F689">
        <v>0</v>
      </c>
      <c r="G689">
        <v>0</v>
      </c>
      <c r="H689">
        <v>0</v>
      </c>
      <c r="I689">
        <v>0</v>
      </c>
      <c r="J689">
        <v>0</v>
      </c>
      <c r="K689">
        <v>0</v>
      </c>
      <c r="L689">
        <v>0</v>
      </c>
      <c r="M689">
        <v>0</v>
      </c>
      <c r="N689">
        <v>0</v>
      </c>
      <c r="O689">
        <v>0</v>
      </c>
      <c r="P689">
        <v>0</v>
      </c>
      <c r="Q689">
        <v>0</v>
      </c>
      <c r="R689">
        <v>0</v>
      </c>
      <c r="S689">
        <v>0</v>
      </c>
      <c r="T689">
        <v>3265881131.8182998</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0</v>
      </c>
      <c r="BY689">
        <v>0</v>
      </c>
      <c r="BZ689">
        <v>3265881131.8182998</v>
      </c>
      <c r="CA689">
        <v>0</v>
      </c>
      <c r="CB689">
        <v>0</v>
      </c>
      <c r="CC689">
        <v>0</v>
      </c>
      <c r="CD689">
        <v>0</v>
      </c>
      <c r="CE689">
        <v>0</v>
      </c>
      <c r="CF689">
        <v>0</v>
      </c>
      <c r="CG689">
        <v>0</v>
      </c>
      <c r="CH689">
        <v>0</v>
      </c>
      <c r="CI689">
        <v>0</v>
      </c>
      <c r="CJ689">
        <v>0</v>
      </c>
      <c r="CK689">
        <v>0</v>
      </c>
      <c r="CL689">
        <v>0</v>
      </c>
      <c r="CM689">
        <v>0</v>
      </c>
      <c r="CN689">
        <v>0</v>
      </c>
      <c r="CO689">
        <v>0</v>
      </c>
      <c r="CP689">
        <v>0</v>
      </c>
      <c r="CQ689">
        <v>0</v>
      </c>
      <c r="CR689">
        <v>0</v>
      </c>
      <c r="CS689">
        <v>0</v>
      </c>
      <c r="CT689">
        <v>0</v>
      </c>
      <c r="CU689">
        <v>0</v>
      </c>
      <c r="CV689">
        <v>0</v>
      </c>
      <c r="CW689">
        <v>0</v>
      </c>
      <c r="CX689">
        <v>0</v>
      </c>
      <c r="CY689">
        <v>0</v>
      </c>
      <c r="CZ689">
        <v>0</v>
      </c>
      <c r="DA689">
        <v>0</v>
      </c>
      <c r="DB689">
        <v>0</v>
      </c>
      <c r="DC689">
        <v>0</v>
      </c>
      <c r="DD689">
        <v>0</v>
      </c>
      <c r="DE689">
        <v>0</v>
      </c>
      <c r="DF689">
        <v>0</v>
      </c>
      <c r="DG689">
        <v>0</v>
      </c>
      <c r="DH689">
        <v>0</v>
      </c>
      <c r="DI689">
        <v>0</v>
      </c>
      <c r="DJ689">
        <v>0</v>
      </c>
      <c r="DK689">
        <v>0</v>
      </c>
      <c r="DL689">
        <v>0</v>
      </c>
      <c r="DM689">
        <v>0</v>
      </c>
      <c r="DN689">
        <v>0</v>
      </c>
      <c r="DO689">
        <v>0</v>
      </c>
    </row>
    <row r="690" spans="1:119">
      <c r="A690" t="s">
        <v>632</v>
      </c>
      <c r="B690">
        <v>0</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0</v>
      </c>
      <c r="CL690">
        <v>0</v>
      </c>
      <c r="CM690">
        <v>0</v>
      </c>
      <c r="CN690">
        <v>0</v>
      </c>
      <c r="CO690">
        <v>0</v>
      </c>
      <c r="CP690">
        <v>0</v>
      </c>
      <c r="CQ690">
        <v>0</v>
      </c>
      <c r="CR690">
        <v>0</v>
      </c>
      <c r="CS690">
        <v>0</v>
      </c>
      <c r="CT690">
        <v>0</v>
      </c>
      <c r="CU690">
        <v>0</v>
      </c>
      <c r="CV690">
        <v>0</v>
      </c>
      <c r="CW690">
        <v>0</v>
      </c>
      <c r="CX690">
        <v>0</v>
      </c>
      <c r="CY690">
        <v>0</v>
      </c>
      <c r="CZ690">
        <v>0</v>
      </c>
      <c r="DA690">
        <v>0</v>
      </c>
      <c r="DB690">
        <v>0</v>
      </c>
      <c r="DC690">
        <v>0</v>
      </c>
      <c r="DD690">
        <v>0</v>
      </c>
      <c r="DE690">
        <v>0</v>
      </c>
      <c r="DF690">
        <v>0</v>
      </c>
      <c r="DG690">
        <v>0</v>
      </c>
      <c r="DH690">
        <v>0</v>
      </c>
      <c r="DI690">
        <v>0</v>
      </c>
      <c r="DJ690">
        <v>0</v>
      </c>
      <c r="DK690">
        <v>0</v>
      </c>
      <c r="DL690">
        <v>0</v>
      </c>
      <c r="DM690">
        <v>0</v>
      </c>
      <c r="DN690">
        <v>0</v>
      </c>
      <c r="DO690">
        <v>0</v>
      </c>
    </row>
    <row r="691" spans="1:119">
      <c r="A691" t="s">
        <v>633</v>
      </c>
      <c r="B691">
        <v>0</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c r="AS691">
        <v>0</v>
      </c>
      <c r="AT691">
        <v>0</v>
      </c>
      <c r="AU691">
        <v>0</v>
      </c>
      <c r="AV691">
        <v>0</v>
      </c>
      <c r="AW691">
        <v>0</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0</v>
      </c>
      <c r="BX691">
        <v>0</v>
      </c>
      <c r="BY691">
        <v>0</v>
      </c>
      <c r="BZ691">
        <v>0</v>
      </c>
      <c r="CA691">
        <v>0</v>
      </c>
      <c r="CB691">
        <v>0</v>
      </c>
      <c r="CC691">
        <v>0</v>
      </c>
      <c r="CD691">
        <v>0</v>
      </c>
      <c r="CE691">
        <v>0</v>
      </c>
      <c r="CF691">
        <v>0</v>
      </c>
      <c r="CG691">
        <v>0</v>
      </c>
      <c r="CH691">
        <v>0</v>
      </c>
      <c r="CI691">
        <v>0</v>
      </c>
      <c r="CJ691">
        <v>0</v>
      </c>
      <c r="CK691">
        <v>0</v>
      </c>
      <c r="CL691">
        <v>0</v>
      </c>
      <c r="CM691">
        <v>0</v>
      </c>
      <c r="CN691">
        <v>0</v>
      </c>
      <c r="CO691">
        <v>0</v>
      </c>
      <c r="CP691">
        <v>0</v>
      </c>
      <c r="CQ691">
        <v>0</v>
      </c>
      <c r="CR691">
        <v>0</v>
      </c>
      <c r="CS691">
        <v>0</v>
      </c>
      <c r="CT691">
        <v>0</v>
      </c>
      <c r="CU691">
        <v>0</v>
      </c>
      <c r="CV691">
        <v>0</v>
      </c>
      <c r="CW691">
        <v>0</v>
      </c>
      <c r="CX691">
        <v>0</v>
      </c>
      <c r="CY691">
        <v>0</v>
      </c>
      <c r="CZ691">
        <v>0</v>
      </c>
      <c r="DA691">
        <v>0</v>
      </c>
      <c r="DB691">
        <v>0</v>
      </c>
      <c r="DC691">
        <v>0</v>
      </c>
      <c r="DD691">
        <v>0</v>
      </c>
      <c r="DE691">
        <v>0</v>
      </c>
      <c r="DF691">
        <v>0</v>
      </c>
      <c r="DG691">
        <v>0</v>
      </c>
      <c r="DH691">
        <v>0</v>
      </c>
      <c r="DI691">
        <v>0</v>
      </c>
      <c r="DJ691">
        <v>0</v>
      </c>
      <c r="DK691">
        <v>0</v>
      </c>
      <c r="DL691">
        <v>0</v>
      </c>
      <c r="DM691">
        <v>0</v>
      </c>
      <c r="DN691">
        <v>0</v>
      </c>
      <c r="DO691">
        <v>0</v>
      </c>
    </row>
    <row r="692" spans="1:119">
      <c r="A692" t="s">
        <v>634</v>
      </c>
      <c r="B692">
        <v>0</v>
      </c>
      <c r="C692">
        <v>0</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0</v>
      </c>
      <c r="BP692">
        <v>0</v>
      </c>
      <c r="BQ692">
        <v>0</v>
      </c>
      <c r="BR692">
        <v>0</v>
      </c>
      <c r="BS692">
        <v>0</v>
      </c>
      <c r="BT692">
        <v>0</v>
      </c>
      <c r="BU692">
        <v>0</v>
      </c>
      <c r="BV692">
        <v>0</v>
      </c>
      <c r="BW692">
        <v>0</v>
      </c>
      <c r="BX692">
        <v>0</v>
      </c>
      <c r="BY692">
        <v>0</v>
      </c>
      <c r="BZ692">
        <v>0</v>
      </c>
      <c r="CA692">
        <v>0</v>
      </c>
      <c r="CB692">
        <v>0</v>
      </c>
      <c r="CC692">
        <v>0</v>
      </c>
      <c r="CD692">
        <v>0</v>
      </c>
      <c r="CE692">
        <v>0</v>
      </c>
      <c r="CF692">
        <v>0</v>
      </c>
      <c r="CG692">
        <v>0</v>
      </c>
      <c r="CH692">
        <v>0</v>
      </c>
      <c r="CI692">
        <v>0</v>
      </c>
      <c r="CJ692">
        <v>0</v>
      </c>
      <c r="CK692">
        <v>0</v>
      </c>
      <c r="CL692">
        <v>0</v>
      </c>
      <c r="CM692">
        <v>0</v>
      </c>
      <c r="CN692">
        <v>0</v>
      </c>
      <c r="CO692">
        <v>0</v>
      </c>
      <c r="CP692">
        <v>0</v>
      </c>
      <c r="CQ692">
        <v>0</v>
      </c>
      <c r="CR692">
        <v>0</v>
      </c>
      <c r="CS692">
        <v>0</v>
      </c>
      <c r="CT692">
        <v>0</v>
      </c>
      <c r="CU692">
        <v>0</v>
      </c>
      <c r="CV692">
        <v>0</v>
      </c>
      <c r="CW692">
        <v>0</v>
      </c>
      <c r="CX692">
        <v>0</v>
      </c>
      <c r="CY692">
        <v>0</v>
      </c>
      <c r="CZ692">
        <v>0</v>
      </c>
      <c r="DA692">
        <v>0</v>
      </c>
      <c r="DB692">
        <v>0</v>
      </c>
      <c r="DC692">
        <v>0</v>
      </c>
      <c r="DD692">
        <v>0</v>
      </c>
      <c r="DE692">
        <v>0</v>
      </c>
      <c r="DF692">
        <v>0</v>
      </c>
      <c r="DG692">
        <v>0</v>
      </c>
      <c r="DH692">
        <v>0</v>
      </c>
      <c r="DI692">
        <v>0</v>
      </c>
      <c r="DJ692">
        <v>0</v>
      </c>
      <c r="DK692">
        <v>0</v>
      </c>
      <c r="DL692">
        <v>0</v>
      </c>
      <c r="DM692">
        <v>0</v>
      </c>
      <c r="DN692">
        <v>0</v>
      </c>
      <c r="DO692">
        <v>0</v>
      </c>
    </row>
    <row r="693" spans="1:119">
      <c r="A693" t="s">
        <v>635</v>
      </c>
      <c r="B693">
        <v>5960562791.6316099</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BL693">
        <v>0</v>
      </c>
      <c r="BM693">
        <v>202659134.915474</v>
      </c>
      <c r="BN693">
        <v>0</v>
      </c>
      <c r="BO693">
        <v>0</v>
      </c>
      <c r="BP693">
        <v>0</v>
      </c>
      <c r="BQ693">
        <v>0</v>
      </c>
      <c r="BR693">
        <v>0</v>
      </c>
      <c r="BS693">
        <v>0</v>
      </c>
      <c r="BT693">
        <v>0</v>
      </c>
      <c r="BU693">
        <v>0</v>
      </c>
      <c r="BV693">
        <v>0</v>
      </c>
      <c r="BW693">
        <v>0</v>
      </c>
      <c r="BX693">
        <v>0</v>
      </c>
      <c r="BY693">
        <v>5757903656.7161398</v>
      </c>
      <c r="BZ693">
        <v>0</v>
      </c>
      <c r="CA693">
        <v>0</v>
      </c>
      <c r="CB693">
        <v>0</v>
      </c>
      <c r="CC693">
        <v>0</v>
      </c>
      <c r="CD693">
        <v>0</v>
      </c>
      <c r="CE693">
        <v>0</v>
      </c>
      <c r="CF693">
        <v>0</v>
      </c>
      <c r="CG693">
        <v>0</v>
      </c>
      <c r="CH693">
        <v>0</v>
      </c>
      <c r="CI693">
        <v>0</v>
      </c>
      <c r="CJ693">
        <v>0</v>
      </c>
      <c r="CK693">
        <v>0</v>
      </c>
      <c r="CL693">
        <v>0</v>
      </c>
      <c r="CM693">
        <v>0</v>
      </c>
      <c r="CN693">
        <v>0</v>
      </c>
      <c r="CO693">
        <v>0</v>
      </c>
      <c r="CP693">
        <v>0</v>
      </c>
      <c r="CQ693">
        <v>0</v>
      </c>
      <c r="CR693">
        <v>0</v>
      </c>
      <c r="CS693">
        <v>0</v>
      </c>
      <c r="CT693">
        <v>0</v>
      </c>
      <c r="CU693">
        <v>0</v>
      </c>
      <c r="CV693">
        <v>0</v>
      </c>
      <c r="CW693">
        <v>0</v>
      </c>
      <c r="CX693">
        <v>0</v>
      </c>
      <c r="CY693">
        <v>0</v>
      </c>
      <c r="CZ693">
        <v>0</v>
      </c>
      <c r="DA693">
        <v>0</v>
      </c>
      <c r="DB693">
        <v>0</v>
      </c>
      <c r="DC693">
        <v>0</v>
      </c>
      <c r="DD693">
        <v>0</v>
      </c>
      <c r="DE693">
        <v>0</v>
      </c>
      <c r="DF693">
        <v>0</v>
      </c>
      <c r="DG693">
        <v>0</v>
      </c>
      <c r="DH693">
        <v>0</v>
      </c>
      <c r="DI693">
        <v>0</v>
      </c>
      <c r="DJ693">
        <v>0</v>
      </c>
      <c r="DK693">
        <v>0</v>
      </c>
      <c r="DL693">
        <v>0</v>
      </c>
      <c r="DM693">
        <v>0</v>
      </c>
      <c r="DN693">
        <v>0</v>
      </c>
      <c r="DO693">
        <v>0</v>
      </c>
    </row>
    <row r="694" spans="1:119">
      <c r="A694" t="s">
        <v>636</v>
      </c>
      <c r="B694">
        <v>0</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H694">
        <v>0</v>
      </c>
      <c r="CI694">
        <v>0</v>
      </c>
      <c r="CJ694">
        <v>0</v>
      </c>
      <c r="CK694">
        <v>0</v>
      </c>
      <c r="CL694">
        <v>0</v>
      </c>
      <c r="CM694">
        <v>0</v>
      </c>
      <c r="CN694">
        <v>0</v>
      </c>
      <c r="CO694">
        <v>0</v>
      </c>
      <c r="CP694">
        <v>0</v>
      </c>
      <c r="CQ694">
        <v>0</v>
      </c>
      <c r="CR694">
        <v>0</v>
      </c>
      <c r="CS694">
        <v>0</v>
      </c>
      <c r="CT694">
        <v>0</v>
      </c>
      <c r="CU694">
        <v>0</v>
      </c>
      <c r="CV694">
        <v>0</v>
      </c>
      <c r="CW694">
        <v>0</v>
      </c>
      <c r="CX694">
        <v>0</v>
      </c>
      <c r="CY694">
        <v>0</v>
      </c>
      <c r="CZ694">
        <v>0</v>
      </c>
      <c r="DA694">
        <v>0</v>
      </c>
      <c r="DB694">
        <v>0</v>
      </c>
      <c r="DC694">
        <v>0</v>
      </c>
      <c r="DD694">
        <v>0</v>
      </c>
      <c r="DE694">
        <v>0</v>
      </c>
      <c r="DF694">
        <v>0</v>
      </c>
      <c r="DG694">
        <v>0</v>
      </c>
      <c r="DH694">
        <v>0</v>
      </c>
      <c r="DI694">
        <v>0</v>
      </c>
      <c r="DJ694">
        <v>0</v>
      </c>
      <c r="DK694">
        <v>0</v>
      </c>
      <c r="DL694">
        <v>0</v>
      </c>
      <c r="DM694">
        <v>0</v>
      </c>
      <c r="DN694">
        <v>0</v>
      </c>
      <c r="DO694">
        <v>0</v>
      </c>
    </row>
    <row r="695" spans="1:119">
      <c r="A695" t="s">
        <v>637</v>
      </c>
      <c r="B695">
        <v>0</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v>0</v>
      </c>
      <c r="BX695">
        <v>0</v>
      </c>
      <c r="BY695">
        <v>0</v>
      </c>
      <c r="BZ695">
        <v>0</v>
      </c>
      <c r="CA695">
        <v>0</v>
      </c>
      <c r="CB695">
        <v>0</v>
      </c>
      <c r="CC695">
        <v>0</v>
      </c>
      <c r="CD695">
        <v>0</v>
      </c>
      <c r="CE695">
        <v>0</v>
      </c>
      <c r="CF695">
        <v>0</v>
      </c>
      <c r="CG695">
        <v>0</v>
      </c>
      <c r="CH695">
        <v>0</v>
      </c>
      <c r="CI695">
        <v>0</v>
      </c>
      <c r="CJ695">
        <v>0</v>
      </c>
      <c r="CK695">
        <v>0</v>
      </c>
      <c r="CL695">
        <v>0</v>
      </c>
      <c r="CM695">
        <v>0</v>
      </c>
      <c r="CN695">
        <v>0</v>
      </c>
      <c r="CO695">
        <v>0</v>
      </c>
      <c r="CP695">
        <v>0</v>
      </c>
      <c r="CQ695">
        <v>0</v>
      </c>
      <c r="CR695">
        <v>0</v>
      </c>
      <c r="CS695">
        <v>0</v>
      </c>
      <c r="CT695">
        <v>0</v>
      </c>
      <c r="CU695">
        <v>0</v>
      </c>
      <c r="CV695">
        <v>0</v>
      </c>
      <c r="CW695">
        <v>0</v>
      </c>
      <c r="CX695">
        <v>0</v>
      </c>
      <c r="CY695">
        <v>0</v>
      </c>
      <c r="CZ695">
        <v>0</v>
      </c>
      <c r="DA695">
        <v>0</v>
      </c>
      <c r="DB695">
        <v>0</v>
      </c>
      <c r="DC695">
        <v>0</v>
      </c>
      <c r="DD695">
        <v>0</v>
      </c>
      <c r="DE695">
        <v>0</v>
      </c>
      <c r="DF695">
        <v>0</v>
      </c>
      <c r="DG695">
        <v>0</v>
      </c>
      <c r="DH695">
        <v>0</v>
      </c>
      <c r="DI695">
        <v>0</v>
      </c>
      <c r="DJ695">
        <v>0</v>
      </c>
      <c r="DK695">
        <v>0</v>
      </c>
      <c r="DL695">
        <v>0</v>
      </c>
      <c r="DM695">
        <v>0</v>
      </c>
      <c r="DN695">
        <v>0</v>
      </c>
      <c r="DO695">
        <v>0</v>
      </c>
    </row>
    <row r="696" spans="1:119">
      <c r="A696" t="s">
        <v>638</v>
      </c>
      <c r="B696">
        <v>655051655514</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K696">
        <v>0</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655051655514</v>
      </c>
      <c r="BI696">
        <v>0</v>
      </c>
      <c r="BJ696">
        <v>0</v>
      </c>
      <c r="BK696">
        <v>0</v>
      </c>
      <c r="BL696">
        <v>0</v>
      </c>
      <c r="BM696">
        <v>0</v>
      </c>
      <c r="BN696">
        <v>0</v>
      </c>
      <c r="BO696">
        <v>0</v>
      </c>
      <c r="BP696">
        <v>0</v>
      </c>
      <c r="BQ696">
        <v>0</v>
      </c>
      <c r="BR696">
        <v>0</v>
      </c>
      <c r="BS696">
        <v>0</v>
      </c>
      <c r="BT696">
        <v>0</v>
      </c>
      <c r="BU696">
        <v>0</v>
      </c>
      <c r="BV696">
        <v>0</v>
      </c>
      <c r="BW696">
        <v>0</v>
      </c>
      <c r="BX696">
        <v>0</v>
      </c>
      <c r="BY696">
        <v>0</v>
      </c>
      <c r="BZ696">
        <v>0</v>
      </c>
      <c r="CA696">
        <v>0</v>
      </c>
      <c r="CB696">
        <v>0</v>
      </c>
      <c r="CC696">
        <v>0</v>
      </c>
      <c r="CD696">
        <v>0</v>
      </c>
      <c r="CE696">
        <v>0</v>
      </c>
      <c r="CF696">
        <v>0</v>
      </c>
      <c r="CG696">
        <v>0</v>
      </c>
      <c r="CH696">
        <v>0</v>
      </c>
      <c r="CI696">
        <v>0</v>
      </c>
      <c r="CJ696">
        <v>0</v>
      </c>
      <c r="CK696">
        <v>0</v>
      </c>
      <c r="CL696">
        <v>0</v>
      </c>
      <c r="CM696">
        <v>0</v>
      </c>
      <c r="CN696">
        <v>0</v>
      </c>
      <c r="CO696">
        <v>0</v>
      </c>
      <c r="CP696">
        <v>0</v>
      </c>
      <c r="CQ696">
        <v>0</v>
      </c>
      <c r="CR696">
        <v>0</v>
      </c>
      <c r="CS696">
        <v>0</v>
      </c>
      <c r="CT696">
        <v>0</v>
      </c>
      <c r="CU696">
        <v>0</v>
      </c>
      <c r="CV696">
        <v>0</v>
      </c>
      <c r="CW696">
        <v>0</v>
      </c>
      <c r="CX696">
        <v>0</v>
      </c>
      <c r="CY696">
        <v>0</v>
      </c>
      <c r="CZ696">
        <v>0</v>
      </c>
      <c r="DA696">
        <v>0</v>
      </c>
      <c r="DB696">
        <v>0</v>
      </c>
      <c r="DC696">
        <v>0</v>
      </c>
      <c r="DD696">
        <v>0</v>
      </c>
      <c r="DE696">
        <v>0</v>
      </c>
      <c r="DF696">
        <v>0</v>
      </c>
      <c r="DG696">
        <v>0</v>
      </c>
      <c r="DH696">
        <v>0</v>
      </c>
      <c r="DI696">
        <v>0</v>
      </c>
      <c r="DJ696">
        <v>0</v>
      </c>
      <c r="DK696">
        <v>0</v>
      </c>
      <c r="DL696">
        <v>0</v>
      </c>
      <c r="DM696">
        <v>0</v>
      </c>
      <c r="DN696">
        <v>0</v>
      </c>
      <c r="DO696">
        <v>0</v>
      </c>
    </row>
    <row r="697" spans="1:119">
      <c r="A697" t="s">
        <v>639</v>
      </c>
      <c r="B697">
        <v>0</v>
      </c>
      <c r="C697">
        <v>0</v>
      </c>
      <c r="D697">
        <v>0</v>
      </c>
      <c r="E697">
        <v>0</v>
      </c>
      <c r="F697">
        <v>0</v>
      </c>
      <c r="G697">
        <v>0</v>
      </c>
      <c r="H697">
        <v>0</v>
      </c>
      <c r="I697">
        <v>0</v>
      </c>
      <c r="J697">
        <v>0</v>
      </c>
      <c r="K697">
        <v>0</v>
      </c>
      <c r="L697">
        <v>0</v>
      </c>
      <c r="M697">
        <v>0</v>
      </c>
      <c r="N697">
        <v>148725184331.99899</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0</v>
      </c>
      <c r="AR697">
        <v>0</v>
      </c>
      <c r="AS697">
        <v>0</v>
      </c>
      <c r="AT697">
        <v>0</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148725184331.99899</v>
      </c>
      <c r="BU697">
        <v>0</v>
      </c>
      <c r="BV697">
        <v>0</v>
      </c>
      <c r="BW697">
        <v>0</v>
      </c>
      <c r="BX697">
        <v>0</v>
      </c>
      <c r="BY697">
        <v>0</v>
      </c>
      <c r="BZ697">
        <v>0</v>
      </c>
      <c r="CA697">
        <v>0</v>
      </c>
      <c r="CB697">
        <v>0</v>
      </c>
      <c r="CC697">
        <v>0</v>
      </c>
      <c r="CD697">
        <v>0</v>
      </c>
      <c r="CE697">
        <v>0</v>
      </c>
      <c r="CF697">
        <v>0</v>
      </c>
      <c r="CG697">
        <v>0</v>
      </c>
      <c r="CH697">
        <v>0</v>
      </c>
      <c r="CI697">
        <v>0</v>
      </c>
      <c r="CJ697">
        <v>0</v>
      </c>
      <c r="CK697">
        <v>0</v>
      </c>
      <c r="CL697">
        <v>0</v>
      </c>
      <c r="CM697">
        <v>0</v>
      </c>
      <c r="CN697">
        <v>0</v>
      </c>
      <c r="CO697">
        <v>0</v>
      </c>
      <c r="CP697">
        <v>0</v>
      </c>
      <c r="CQ697">
        <v>0</v>
      </c>
      <c r="CR697">
        <v>0</v>
      </c>
      <c r="CS697">
        <v>0</v>
      </c>
      <c r="CT697">
        <v>0</v>
      </c>
      <c r="CU697">
        <v>0</v>
      </c>
      <c r="CV697">
        <v>0</v>
      </c>
      <c r="CW697">
        <v>0</v>
      </c>
      <c r="CX697">
        <v>0</v>
      </c>
      <c r="CY697">
        <v>0</v>
      </c>
      <c r="CZ697">
        <v>0</v>
      </c>
      <c r="DA697">
        <v>0</v>
      </c>
      <c r="DB697">
        <v>0</v>
      </c>
      <c r="DC697">
        <v>0</v>
      </c>
      <c r="DD697">
        <v>0</v>
      </c>
      <c r="DE697">
        <v>0</v>
      </c>
      <c r="DF697">
        <v>0</v>
      </c>
      <c r="DG697">
        <v>0</v>
      </c>
      <c r="DH697">
        <v>0</v>
      </c>
      <c r="DI697">
        <v>0</v>
      </c>
      <c r="DJ697">
        <v>0</v>
      </c>
      <c r="DK697">
        <v>0</v>
      </c>
      <c r="DL697">
        <v>0</v>
      </c>
      <c r="DM697">
        <v>0</v>
      </c>
      <c r="DN697">
        <v>0</v>
      </c>
      <c r="DO697">
        <v>0</v>
      </c>
    </row>
    <row r="698" spans="1:119">
      <c r="A698" t="s">
        <v>640</v>
      </c>
      <c r="B698">
        <v>0</v>
      </c>
      <c r="C698">
        <v>0</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103595373999.99899</v>
      </c>
      <c r="BH698">
        <v>0</v>
      </c>
      <c r="BI698">
        <v>0</v>
      </c>
      <c r="BJ698">
        <v>0</v>
      </c>
      <c r="BK698">
        <v>0</v>
      </c>
      <c r="BL698">
        <v>0</v>
      </c>
      <c r="BM698">
        <v>103595373999.99899</v>
      </c>
      <c r="BN698">
        <v>0</v>
      </c>
      <c r="BO698">
        <v>0</v>
      </c>
      <c r="BP698">
        <v>0</v>
      </c>
      <c r="BQ698">
        <v>0</v>
      </c>
      <c r="BR698">
        <v>0</v>
      </c>
      <c r="BS698">
        <v>0</v>
      </c>
      <c r="BT698">
        <v>0</v>
      </c>
      <c r="BU698">
        <v>0</v>
      </c>
      <c r="BV698">
        <v>0</v>
      </c>
      <c r="BW698">
        <v>0</v>
      </c>
      <c r="BX698">
        <v>0</v>
      </c>
      <c r="BY698">
        <v>0</v>
      </c>
      <c r="BZ698">
        <v>0</v>
      </c>
      <c r="CA698">
        <v>0</v>
      </c>
      <c r="CB698">
        <v>0</v>
      </c>
      <c r="CC698">
        <v>0</v>
      </c>
      <c r="CD698">
        <v>0</v>
      </c>
      <c r="CE698">
        <v>0</v>
      </c>
      <c r="CF698">
        <v>0</v>
      </c>
      <c r="CG698">
        <v>0</v>
      </c>
      <c r="CH698">
        <v>0</v>
      </c>
      <c r="CI698">
        <v>0</v>
      </c>
      <c r="CJ698">
        <v>0</v>
      </c>
      <c r="CK698">
        <v>0</v>
      </c>
      <c r="CL698">
        <v>0</v>
      </c>
      <c r="CM698">
        <v>0</v>
      </c>
      <c r="CN698">
        <v>0</v>
      </c>
      <c r="CO698">
        <v>0</v>
      </c>
      <c r="CP698">
        <v>0</v>
      </c>
      <c r="CQ698">
        <v>0</v>
      </c>
      <c r="CR698">
        <v>0</v>
      </c>
      <c r="CS698">
        <v>0</v>
      </c>
      <c r="CT698">
        <v>0</v>
      </c>
      <c r="CU698">
        <v>0</v>
      </c>
      <c r="CV698">
        <v>0</v>
      </c>
      <c r="CW698">
        <v>0</v>
      </c>
      <c r="CX698">
        <v>0</v>
      </c>
      <c r="CY698">
        <v>0</v>
      </c>
      <c r="CZ698">
        <v>0</v>
      </c>
      <c r="DA698">
        <v>0</v>
      </c>
      <c r="DB698">
        <v>0</v>
      </c>
      <c r="DC698">
        <v>0</v>
      </c>
      <c r="DD698">
        <v>0</v>
      </c>
      <c r="DE698">
        <v>0</v>
      </c>
      <c r="DF698">
        <v>0</v>
      </c>
      <c r="DG698">
        <v>0</v>
      </c>
      <c r="DH698">
        <v>0</v>
      </c>
      <c r="DI698">
        <v>0</v>
      </c>
      <c r="DJ698">
        <v>0</v>
      </c>
      <c r="DK698">
        <v>0</v>
      </c>
      <c r="DL698">
        <v>0</v>
      </c>
      <c r="DM698">
        <v>0</v>
      </c>
      <c r="DN698">
        <v>0</v>
      </c>
      <c r="DO698">
        <v>0</v>
      </c>
    </row>
    <row r="699" spans="1:119">
      <c r="A699" t="s">
        <v>641</v>
      </c>
      <c r="B699">
        <v>0</v>
      </c>
      <c r="C699">
        <v>0</v>
      </c>
      <c r="D699">
        <v>0</v>
      </c>
      <c r="E699">
        <v>0</v>
      </c>
      <c r="F699">
        <v>0</v>
      </c>
      <c r="G699">
        <v>0</v>
      </c>
      <c r="H699">
        <v>0</v>
      </c>
      <c r="I699">
        <v>0</v>
      </c>
      <c r="J699">
        <v>0</v>
      </c>
      <c r="K699">
        <v>0</v>
      </c>
      <c r="L699">
        <v>0</v>
      </c>
      <c r="M699">
        <v>0</v>
      </c>
      <c r="N699">
        <v>0</v>
      </c>
      <c r="O699">
        <v>0</v>
      </c>
      <c r="P699">
        <v>0</v>
      </c>
      <c r="Q699">
        <v>0</v>
      </c>
      <c r="R699">
        <v>0</v>
      </c>
      <c r="S699">
        <v>93143261283.386597</v>
      </c>
      <c r="T699">
        <v>0</v>
      </c>
      <c r="U699">
        <v>0</v>
      </c>
      <c r="V699">
        <v>0</v>
      </c>
      <c r="W699">
        <v>0</v>
      </c>
      <c r="X699">
        <v>0</v>
      </c>
      <c r="Y699">
        <v>0</v>
      </c>
      <c r="Z699">
        <v>0</v>
      </c>
      <c r="AA699">
        <v>0</v>
      </c>
      <c r="AB699">
        <v>0</v>
      </c>
      <c r="AC699">
        <v>0</v>
      </c>
      <c r="AD699">
        <v>0</v>
      </c>
      <c r="AE699">
        <v>0</v>
      </c>
      <c r="AF699">
        <v>0</v>
      </c>
      <c r="AG699">
        <v>0</v>
      </c>
      <c r="AH699">
        <v>0</v>
      </c>
      <c r="AI699">
        <v>0</v>
      </c>
      <c r="AJ699">
        <v>0</v>
      </c>
      <c r="AK699">
        <v>0</v>
      </c>
      <c r="AL699">
        <v>0</v>
      </c>
      <c r="AM699">
        <v>0</v>
      </c>
      <c r="AN699">
        <v>0</v>
      </c>
      <c r="AO699">
        <v>0</v>
      </c>
      <c r="AP699">
        <v>0</v>
      </c>
      <c r="AQ699">
        <v>0</v>
      </c>
      <c r="AR699">
        <v>0</v>
      </c>
      <c r="AS699">
        <v>0</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BW699">
        <v>0</v>
      </c>
      <c r="BX699">
        <v>0</v>
      </c>
      <c r="BY699">
        <v>93143261283.386597</v>
      </c>
      <c r="BZ699">
        <v>0</v>
      </c>
      <c r="CA699">
        <v>0</v>
      </c>
      <c r="CB699">
        <v>0</v>
      </c>
      <c r="CC699">
        <v>0</v>
      </c>
      <c r="CD699">
        <v>0</v>
      </c>
      <c r="CE699">
        <v>0</v>
      </c>
      <c r="CF699">
        <v>0</v>
      </c>
      <c r="CG699">
        <v>0</v>
      </c>
      <c r="CH699">
        <v>0</v>
      </c>
      <c r="CI699">
        <v>0</v>
      </c>
      <c r="CJ699">
        <v>0</v>
      </c>
      <c r="CK699">
        <v>0</v>
      </c>
      <c r="CL699">
        <v>0</v>
      </c>
      <c r="CM699">
        <v>0</v>
      </c>
      <c r="CN699">
        <v>0</v>
      </c>
      <c r="CO699">
        <v>0</v>
      </c>
      <c r="CP699">
        <v>0</v>
      </c>
      <c r="CQ699">
        <v>0</v>
      </c>
      <c r="CR699">
        <v>0</v>
      </c>
      <c r="CS699">
        <v>0</v>
      </c>
      <c r="CT699">
        <v>0</v>
      </c>
      <c r="CU699">
        <v>0</v>
      </c>
      <c r="CV699">
        <v>0</v>
      </c>
      <c r="CW699">
        <v>0</v>
      </c>
      <c r="CX699">
        <v>0</v>
      </c>
      <c r="CY699">
        <v>0</v>
      </c>
      <c r="CZ699">
        <v>0</v>
      </c>
      <c r="DA699">
        <v>0</v>
      </c>
      <c r="DB699">
        <v>0</v>
      </c>
      <c r="DC699">
        <v>0</v>
      </c>
      <c r="DD699">
        <v>0</v>
      </c>
      <c r="DE699">
        <v>0</v>
      </c>
      <c r="DF699">
        <v>0</v>
      </c>
      <c r="DG699">
        <v>0</v>
      </c>
      <c r="DH699">
        <v>0</v>
      </c>
      <c r="DI699">
        <v>0</v>
      </c>
      <c r="DJ699">
        <v>0</v>
      </c>
      <c r="DK699">
        <v>0</v>
      </c>
      <c r="DL699">
        <v>0</v>
      </c>
      <c r="DM699">
        <v>0</v>
      </c>
      <c r="DN699">
        <v>0</v>
      </c>
      <c r="DO699">
        <v>0</v>
      </c>
    </row>
    <row r="700" spans="1:119">
      <c r="A700" t="s">
        <v>642</v>
      </c>
      <c r="B700">
        <v>0</v>
      </c>
      <c r="C700">
        <v>0</v>
      </c>
      <c r="D700">
        <v>0</v>
      </c>
      <c r="E700">
        <v>0</v>
      </c>
      <c r="F700">
        <v>0</v>
      </c>
      <c r="G700">
        <v>0</v>
      </c>
      <c r="H700">
        <v>11025200000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0</v>
      </c>
      <c r="AK700">
        <v>0</v>
      </c>
      <c r="AL700">
        <v>0</v>
      </c>
      <c r="AM700">
        <v>0</v>
      </c>
      <c r="AN700">
        <v>0</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v>0</v>
      </c>
      <c r="BK700">
        <v>0</v>
      </c>
      <c r="BL700">
        <v>0</v>
      </c>
      <c r="BM700">
        <v>0</v>
      </c>
      <c r="BN700">
        <v>11025200000</v>
      </c>
      <c r="BO700">
        <v>0</v>
      </c>
      <c r="BP700">
        <v>0</v>
      </c>
      <c r="BQ700">
        <v>0</v>
      </c>
      <c r="BR700">
        <v>0</v>
      </c>
      <c r="BS700">
        <v>0</v>
      </c>
      <c r="BT700">
        <v>0</v>
      </c>
      <c r="BU700">
        <v>0</v>
      </c>
      <c r="BV700">
        <v>0</v>
      </c>
      <c r="BW700">
        <v>0</v>
      </c>
      <c r="BX700">
        <v>0</v>
      </c>
      <c r="BY700">
        <v>0</v>
      </c>
      <c r="BZ700">
        <v>0</v>
      </c>
      <c r="CA700">
        <v>0</v>
      </c>
      <c r="CB700">
        <v>0</v>
      </c>
      <c r="CC700">
        <v>0</v>
      </c>
      <c r="CD700">
        <v>0</v>
      </c>
      <c r="CE700">
        <v>0</v>
      </c>
      <c r="CF700">
        <v>0</v>
      </c>
      <c r="CG700">
        <v>0</v>
      </c>
      <c r="CH700">
        <v>0</v>
      </c>
      <c r="CI700">
        <v>0</v>
      </c>
      <c r="CJ700">
        <v>0</v>
      </c>
      <c r="CK700">
        <v>0</v>
      </c>
      <c r="CL700">
        <v>0</v>
      </c>
      <c r="CM700">
        <v>0</v>
      </c>
      <c r="CN700">
        <v>0</v>
      </c>
      <c r="CO700">
        <v>0</v>
      </c>
      <c r="CP700">
        <v>0</v>
      </c>
      <c r="CQ700">
        <v>0</v>
      </c>
      <c r="CR700">
        <v>0</v>
      </c>
      <c r="CS700">
        <v>0</v>
      </c>
      <c r="CT700">
        <v>0</v>
      </c>
      <c r="CU700">
        <v>0</v>
      </c>
      <c r="CV700">
        <v>0</v>
      </c>
      <c r="CW700">
        <v>0</v>
      </c>
      <c r="CX700">
        <v>0</v>
      </c>
      <c r="CY700">
        <v>0</v>
      </c>
      <c r="CZ700">
        <v>0</v>
      </c>
      <c r="DA700">
        <v>0</v>
      </c>
      <c r="DB700">
        <v>0</v>
      </c>
      <c r="DC700">
        <v>0</v>
      </c>
      <c r="DD700">
        <v>0</v>
      </c>
      <c r="DE700">
        <v>0</v>
      </c>
      <c r="DF700">
        <v>0</v>
      </c>
      <c r="DG700">
        <v>0</v>
      </c>
      <c r="DH700">
        <v>0</v>
      </c>
      <c r="DI700">
        <v>0</v>
      </c>
      <c r="DJ700">
        <v>0</v>
      </c>
      <c r="DK700">
        <v>0</v>
      </c>
      <c r="DL700">
        <v>0</v>
      </c>
      <c r="DM700">
        <v>0</v>
      </c>
      <c r="DN700">
        <v>0</v>
      </c>
      <c r="DO700">
        <v>0</v>
      </c>
    </row>
    <row r="701" spans="1:119">
      <c r="A701" t="s">
        <v>643</v>
      </c>
      <c r="B701">
        <v>0</v>
      </c>
      <c r="C701">
        <v>0</v>
      </c>
      <c r="D701">
        <v>1293135048</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0</v>
      </c>
      <c r="BJ701">
        <v>0</v>
      </c>
      <c r="BK701">
        <v>0</v>
      </c>
      <c r="BL701">
        <v>0</v>
      </c>
      <c r="BM701">
        <v>258627009.59999999</v>
      </c>
      <c r="BN701">
        <v>1034508038.4</v>
      </c>
      <c r="BO701">
        <v>0</v>
      </c>
      <c r="BP701">
        <v>0</v>
      </c>
      <c r="BQ701">
        <v>0</v>
      </c>
      <c r="BR701">
        <v>0</v>
      </c>
      <c r="BS701">
        <v>0</v>
      </c>
      <c r="BT701">
        <v>0</v>
      </c>
      <c r="BU701">
        <v>0</v>
      </c>
      <c r="BV701">
        <v>0</v>
      </c>
      <c r="BW701">
        <v>0</v>
      </c>
      <c r="BX701">
        <v>0</v>
      </c>
      <c r="BY701">
        <v>0</v>
      </c>
      <c r="BZ701">
        <v>0</v>
      </c>
      <c r="CA701">
        <v>0</v>
      </c>
      <c r="CB701">
        <v>0</v>
      </c>
      <c r="CC701">
        <v>0</v>
      </c>
      <c r="CD701">
        <v>0</v>
      </c>
      <c r="CE701">
        <v>0</v>
      </c>
      <c r="CF701">
        <v>0</v>
      </c>
      <c r="CG701">
        <v>0</v>
      </c>
      <c r="CH701">
        <v>0</v>
      </c>
      <c r="CI701">
        <v>0</v>
      </c>
      <c r="CJ701">
        <v>0</v>
      </c>
      <c r="CK701">
        <v>0</v>
      </c>
      <c r="CL701">
        <v>0</v>
      </c>
      <c r="CM701">
        <v>0</v>
      </c>
      <c r="CN701">
        <v>0</v>
      </c>
      <c r="CO701">
        <v>0</v>
      </c>
      <c r="CP701">
        <v>0</v>
      </c>
      <c r="CQ701">
        <v>0</v>
      </c>
      <c r="CR701">
        <v>0</v>
      </c>
      <c r="CS701">
        <v>0</v>
      </c>
      <c r="CT701">
        <v>0</v>
      </c>
      <c r="CU701">
        <v>0</v>
      </c>
      <c r="CV701">
        <v>0</v>
      </c>
      <c r="CW701">
        <v>0</v>
      </c>
      <c r="CX701">
        <v>0</v>
      </c>
      <c r="CY701">
        <v>0</v>
      </c>
      <c r="CZ701">
        <v>0</v>
      </c>
      <c r="DA701">
        <v>0</v>
      </c>
      <c r="DB701">
        <v>0</v>
      </c>
      <c r="DC701">
        <v>0</v>
      </c>
      <c r="DD701">
        <v>0</v>
      </c>
      <c r="DE701">
        <v>0</v>
      </c>
      <c r="DF701">
        <v>0</v>
      </c>
      <c r="DG701">
        <v>0</v>
      </c>
      <c r="DH701">
        <v>0</v>
      </c>
      <c r="DI701">
        <v>0</v>
      </c>
      <c r="DJ701">
        <v>0</v>
      </c>
      <c r="DK701">
        <v>0</v>
      </c>
      <c r="DL701">
        <v>0</v>
      </c>
      <c r="DM701">
        <v>0</v>
      </c>
      <c r="DN701">
        <v>0</v>
      </c>
      <c r="DO701">
        <v>0</v>
      </c>
    </row>
    <row r="702" spans="1:119">
      <c r="A702" t="s">
        <v>644</v>
      </c>
      <c r="B702">
        <v>0</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0</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v>0</v>
      </c>
      <c r="BX702">
        <v>0</v>
      </c>
      <c r="BY702">
        <v>0</v>
      </c>
      <c r="BZ702">
        <v>0</v>
      </c>
      <c r="CA702">
        <v>0</v>
      </c>
      <c r="CB702">
        <v>0</v>
      </c>
      <c r="CC702">
        <v>0</v>
      </c>
      <c r="CD702">
        <v>0</v>
      </c>
      <c r="CE702">
        <v>0</v>
      </c>
      <c r="CF702">
        <v>0</v>
      </c>
      <c r="CG702">
        <v>0</v>
      </c>
      <c r="CH702">
        <v>0</v>
      </c>
      <c r="CI702">
        <v>0</v>
      </c>
      <c r="CJ702">
        <v>0</v>
      </c>
      <c r="CK702">
        <v>0</v>
      </c>
      <c r="CL702">
        <v>0</v>
      </c>
      <c r="CM702">
        <v>0</v>
      </c>
      <c r="CN702">
        <v>0</v>
      </c>
      <c r="CO702">
        <v>0</v>
      </c>
      <c r="CP702">
        <v>0</v>
      </c>
      <c r="CQ702">
        <v>0</v>
      </c>
      <c r="CR702">
        <v>0</v>
      </c>
      <c r="CS702">
        <v>0</v>
      </c>
      <c r="CT702">
        <v>0</v>
      </c>
      <c r="CU702">
        <v>0</v>
      </c>
      <c r="CV702">
        <v>0</v>
      </c>
      <c r="CW702">
        <v>0</v>
      </c>
      <c r="CX702">
        <v>0</v>
      </c>
      <c r="CY702">
        <v>0</v>
      </c>
      <c r="CZ702">
        <v>0</v>
      </c>
      <c r="DA702">
        <v>0</v>
      </c>
      <c r="DB702">
        <v>0</v>
      </c>
      <c r="DC702">
        <v>0</v>
      </c>
      <c r="DD702">
        <v>0</v>
      </c>
      <c r="DE702">
        <v>0</v>
      </c>
      <c r="DF702">
        <v>0</v>
      </c>
      <c r="DG702">
        <v>0</v>
      </c>
      <c r="DH702">
        <v>0</v>
      </c>
      <c r="DI702">
        <v>0</v>
      </c>
      <c r="DJ702">
        <v>0</v>
      </c>
      <c r="DK702">
        <v>0</v>
      </c>
      <c r="DL702">
        <v>0</v>
      </c>
      <c r="DM702">
        <v>0</v>
      </c>
      <c r="DN702">
        <v>0</v>
      </c>
      <c r="DO702">
        <v>0</v>
      </c>
    </row>
    <row r="703" spans="1:119">
      <c r="A703" t="s">
        <v>645</v>
      </c>
      <c r="B703">
        <v>0</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BX703">
        <v>0</v>
      </c>
      <c r="BY703">
        <v>0</v>
      </c>
      <c r="BZ703">
        <v>0</v>
      </c>
      <c r="CA703">
        <v>0</v>
      </c>
      <c r="CB703">
        <v>0</v>
      </c>
      <c r="CC703">
        <v>0</v>
      </c>
      <c r="CD703">
        <v>0</v>
      </c>
      <c r="CE703">
        <v>0</v>
      </c>
      <c r="CF703">
        <v>0</v>
      </c>
      <c r="CG703">
        <v>0</v>
      </c>
      <c r="CH703">
        <v>0</v>
      </c>
      <c r="CI703">
        <v>0</v>
      </c>
      <c r="CJ703">
        <v>0</v>
      </c>
      <c r="CK703">
        <v>0</v>
      </c>
      <c r="CL703">
        <v>0</v>
      </c>
      <c r="CM703">
        <v>0</v>
      </c>
      <c r="CN703">
        <v>0</v>
      </c>
      <c r="CO703">
        <v>0</v>
      </c>
      <c r="CP703">
        <v>0</v>
      </c>
      <c r="CQ703">
        <v>0</v>
      </c>
      <c r="CR703">
        <v>0</v>
      </c>
      <c r="CS703">
        <v>0</v>
      </c>
      <c r="CT703">
        <v>0</v>
      </c>
      <c r="CU703">
        <v>0</v>
      </c>
      <c r="CV703">
        <v>0</v>
      </c>
      <c r="CW703">
        <v>0</v>
      </c>
      <c r="CX703">
        <v>0</v>
      </c>
      <c r="CY703">
        <v>0</v>
      </c>
      <c r="CZ703">
        <v>0</v>
      </c>
      <c r="DA703">
        <v>0</v>
      </c>
      <c r="DB703">
        <v>0</v>
      </c>
      <c r="DC703">
        <v>0</v>
      </c>
      <c r="DD703">
        <v>0</v>
      </c>
      <c r="DE703">
        <v>0</v>
      </c>
      <c r="DF703">
        <v>0</v>
      </c>
      <c r="DG703">
        <v>0</v>
      </c>
      <c r="DH703">
        <v>0</v>
      </c>
      <c r="DI703">
        <v>0</v>
      </c>
      <c r="DJ703">
        <v>0</v>
      </c>
      <c r="DK703">
        <v>0</v>
      </c>
      <c r="DL703">
        <v>0</v>
      </c>
      <c r="DM703">
        <v>0</v>
      </c>
      <c r="DN703">
        <v>0</v>
      </c>
      <c r="DO703">
        <v>0</v>
      </c>
    </row>
    <row r="704" spans="1:119">
      <c r="A704" t="s">
        <v>646</v>
      </c>
      <c r="B704">
        <v>0</v>
      </c>
      <c r="C704">
        <v>0</v>
      </c>
      <c r="D704">
        <v>0</v>
      </c>
      <c r="E704">
        <v>0</v>
      </c>
      <c r="F704">
        <v>0</v>
      </c>
      <c r="G704">
        <v>0</v>
      </c>
      <c r="H704">
        <v>0</v>
      </c>
      <c r="I704">
        <v>0</v>
      </c>
      <c r="J704">
        <v>0</v>
      </c>
      <c r="K704">
        <v>0</v>
      </c>
      <c r="L704">
        <v>0</v>
      </c>
      <c r="M704">
        <v>0</v>
      </c>
      <c r="N704">
        <v>0</v>
      </c>
      <c r="O704">
        <v>0</v>
      </c>
      <c r="P704">
        <v>0</v>
      </c>
      <c r="Q704">
        <v>0</v>
      </c>
      <c r="R704">
        <v>54412206259.923401</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5441220625.9923401</v>
      </c>
      <c r="BN704">
        <v>48970985633.931099</v>
      </c>
      <c r="BO704">
        <v>0</v>
      </c>
      <c r="BP704">
        <v>0</v>
      </c>
      <c r="BQ704">
        <v>0</v>
      </c>
      <c r="BR704">
        <v>0</v>
      </c>
      <c r="BS704">
        <v>0</v>
      </c>
      <c r="BT704">
        <v>0</v>
      </c>
      <c r="BU704">
        <v>0</v>
      </c>
      <c r="BV704">
        <v>0</v>
      </c>
      <c r="BW704">
        <v>0</v>
      </c>
      <c r="BX704">
        <v>0</v>
      </c>
      <c r="BY704">
        <v>0</v>
      </c>
      <c r="BZ704">
        <v>0</v>
      </c>
      <c r="CA704">
        <v>0</v>
      </c>
      <c r="CB704">
        <v>0</v>
      </c>
      <c r="CC704">
        <v>0</v>
      </c>
      <c r="CD704">
        <v>0</v>
      </c>
      <c r="CE704">
        <v>0</v>
      </c>
      <c r="CF704">
        <v>0</v>
      </c>
      <c r="CG704">
        <v>0</v>
      </c>
      <c r="CH704">
        <v>0</v>
      </c>
      <c r="CI704">
        <v>0</v>
      </c>
      <c r="CJ704">
        <v>0</v>
      </c>
      <c r="CK704">
        <v>0</v>
      </c>
      <c r="CL704">
        <v>0</v>
      </c>
      <c r="CM704">
        <v>0</v>
      </c>
      <c r="CN704">
        <v>0</v>
      </c>
      <c r="CO704">
        <v>0</v>
      </c>
      <c r="CP704">
        <v>0</v>
      </c>
      <c r="CQ704">
        <v>0</v>
      </c>
      <c r="CR704">
        <v>0</v>
      </c>
      <c r="CS704">
        <v>0</v>
      </c>
      <c r="CT704">
        <v>0</v>
      </c>
      <c r="CU704">
        <v>0</v>
      </c>
      <c r="CV704">
        <v>0</v>
      </c>
      <c r="CW704">
        <v>0</v>
      </c>
      <c r="CX704">
        <v>0</v>
      </c>
      <c r="CY704">
        <v>0</v>
      </c>
      <c r="CZ704">
        <v>0</v>
      </c>
      <c r="DA704">
        <v>0</v>
      </c>
      <c r="DB704">
        <v>0</v>
      </c>
      <c r="DC704">
        <v>0</v>
      </c>
      <c r="DD704">
        <v>0</v>
      </c>
      <c r="DE704">
        <v>0</v>
      </c>
      <c r="DF704">
        <v>0</v>
      </c>
      <c r="DG704">
        <v>0</v>
      </c>
      <c r="DH704">
        <v>0</v>
      </c>
      <c r="DI704">
        <v>0</v>
      </c>
      <c r="DJ704">
        <v>0</v>
      </c>
      <c r="DK704">
        <v>0</v>
      </c>
      <c r="DL704">
        <v>0</v>
      </c>
      <c r="DM704">
        <v>0</v>
      </c>
      <c r="DN704">
        <v>0</v>
      </c>
      <c r="DO704">
        <v>0</v>
      </c>
    </row>
    <row r="705" spans="1:119">
      <c r="A705" t="s">
        <v>647</v>
      </c>
      <c r="B705">
        <v>0</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v>0</v>
      </c>
      <c r="BX705">
        <v>0</v>
      </c>
      <c r="BY705">
        <v>0</v>
      </c>
      <c r="BZ705">
        <v>0</v>
      </c>
      <c r="CA705">
        <v>0</v>
      </c>
      <c r="CB705">
        <v>0</v>
      </c>
      <c r="CC705">
        <v>0</v>
      </c>
      <c r="CD705">
        <v>0</v>
      </c>
      <c r="CE705">
        <v>0</v>
      </c>
      <c r="CF705">
        <v>0</v>
      </c>
      <c r="CG705">
        <v>0</v>
      </c>
      <c r="CH705">
        <v>0</v>
      </c>
      <c r="CI705">
        <v>0</v>
      </c>
      <c r="CJ705">
        <v>0</v>
      </c>
      <c r="CK705">
        <v>0</v>
      </c>
      <c r="CL705">
        <v>0</v>
      </c>
      <c r="CM705">
        <v>0</v>
      </c>
      <c r="CN705">
        <v>0</v>
      </c>
      <c r="CO705">
        <v>0</v>
      </c>
      <c r="CP705">
        <v>0</v>
      </c>
      <c r="CQ705">
        <v>0</v>
      </c>
      <c r="CR705">
        <v>0</v>
      </c>
      <c r="CS705">
        <v>0</v>
      </c>
      <c r="CT705">
        <v>0</v>
      </c>
      <c r="CU705">
        <v>0</v>
      </c>
      <c r="CV705">
        <v>0</v>
      </c>
      <c r="CW705">
        <v>0</v>
      </c>
      <c r="CX705">
        <v>0</v>
      </c>
      <c r="CY705">
        <v>0</v>
      </c>
      <c r="CZ705">
        <v>0</v>
      </c>
      <c r="DA705">
        <v>0</v>
      </c>
      <c r="DB705">
        <v>0</v>
      </c>
      <c r="DC705">
        <v>0</v>
      </c>
      <c r="DD705">
        <v>0</v>
      </c>
      <c r="DE705">
        <v>0</v>
      </c>
      <c r="DF705">
        <v>0</v>
      </c>
      <c r="DG705">
        <v>0</v>
      </c>
      <c r="DH705">
        <v>0</v>
      </c>
      <c r="DI705">
        <v>0</v>
      </c>
      <c r="DJ705">
        <v>0</v>
      </c>
      <c r="DK705">
        <v>0</v>
      </c>
      <c r="DL705">
        <v>0</v>
      </c>
      <c r="DM705">
        <v>0</v>
      </c>
      <c r="DN705">
        <v>0</v>
      </c>
      <c r="DO705">
        <v>0</v>
      </c>
    </row>
    <row r="706" spans="1:119">
      <c r="A706" t="s">
        <v>648</v>
      </c>
      <c r="B706">
        <v>0</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0</v>
      </c>
      <c r="BX706">
        <v>0</v>
      </c>
      <c r="BY706">
        <v>0</v>
      </c>
      <c r="BZ706">
        <v>0</v>
      </c>
      <c r="CA706">
        <v>0</v>
      </c>
      <c r="CB706">
        <v>0</v>
      </c>
      <c r="CC706">
        <v>0</v>
      </c>
      <c r="CD706">
        <v>0</v>
      </c>
      <c r="CE706">
        <v>0</v>
      </c>
      <c r="CF706">
        <v>0</v>
      </c>
      <c r="CG706">
        <v>0</v>
      </c>
      <c r="CH706">
        <v>0</v>
      </c>
      <c r="CI706">
        <v>0</v>
      </c>
      <c r="CJ706">
        <v>0</v>
      </c>
      <c r="CK706">
        <v>0</v>
      </c>
      <c r="CL706">
        <v>0</v>
      </c>
      <c r="CM706">
        <v>0</v>
      </c>
      <c r="CN706">
        <v>0</v>
      </c>
      <c r="CO706">
        <v>0</v>
      </c>
      <c r="CP706">
        <v>0</v>
      </c>
      <c r="CQ706">
        <v>0</v>
      </c>
      <c r="CR706">
        <v>0</v>
      </c>
      <c r="CS706">
        <v>0</v>
      </c>
      <c r="CT706">
        <v>0</v>
      </c>
      <c r="CU706">
        <v>0</v>
      </c>
      <c r="CV706">
        <v>0</v>
      </c>
      <c r="CW706">
        <v>0</v>
      </c>
      <c r="CX706">
        <v>0</v>
      </c>
      <c r="CY706">
        <v>0</v>
      </c>
      <c r="CZ706">
        <v>0</v>
      </c>
      <c r="DA706">
        <v>0</v>
      </c>
      <c r="DB706">
        <v>0</v>
      </c>
      <c r="DC706">
        <v>0</v>
      </c>
      <c r="DD706">
        <v>0</v>
      </c>
      <c r="DE706">
        <v>0</v>
      </c>
      <c r="DF706">
        <v>0</v>
      </c>
      <c r="DG706">
        <v>0</v>
      </c>
      <c r="DH706">
        <v>0</v>
      </c>
      <c r="DI706">
        <v>0</v>
      </c>
      <c r="DJ706">
        <v>0</v>
      </c>
      <c r="DK706">
        <v>0</v>
      </c>
      <c r="DL706">
        <v>0</v>
      </c>
      <c r="DM706">
        <v>0</v>
      </c>
      <c r="DN706">
        <v>0</v>
      </c>
      <c r="DO706">
        <v>0</v>
      </c>
    </row>
    <row r="707" spans="1:119">
      <c r="A707" t="s">
        <v>649</v>
      </c>
      <c r="B707">
        <v>0</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0</v>
      </c>
      <c r="BX707">
        <v>0</v>
      </c>
      <c r="BY707">
        <v>0</v>
      </c>
      <c r="BZ707">
        <v>0</v>
      </c>
      <c r="CA707">
        <v>0</v>
      </c>
      <c r="CB707">
        <v>0</v>
      </c>
      <c r="CC707">
        <v>0</v>
      </c>
      <c r="CD707">
        <v>0</v>
      </c>
      <c r="CE707">
        <v>0</v>
      </c>
      <c r="CF707">
        <v>0</v>
      </c>
      <c r="CG707">
        <v>0</v>
      </c>
      <c r="CH707">
        <v>0</v>
      </c>
      <c r="CI707">
        <v>0</v>
      </c>
      <c r="CJ707">
        <v>0</v>
      </c>
      <c r="CK707">
        <v>0</v>
      </c>
      <c r="CL707">
        <v>0</v>
      </c>
      <c r="CM707">
        <v>0</v>
      </c>
      <c r="CN707">
        <v>0</v>
      </c>
      <c r="CO707">
        <v>0</v>
      </c>
      <c r="CP707">
        <v>0</v>
      </c>
      <c r="CQ707">
        <v>0</v>
      </c>
      <c r="CR707">
        <v>0</v>
      </c>
      <c r="CS707">
        <v>0</v>
      </c>
      <c r="CT707">
        <v>0</v>
      </c>
      <c r="CU707">
        <v>0</v>
      </c>
      <c r="CV707">
        <v>0</v>
      </c>
      <c r="CW707">
        <v>0</v>
      </c>
      <c r="CX707">
        <v>0</v>
      </c>
      <c r="CY707">
        <v>0</v>
      </c>
      <c r="CZ707">
        <v>0</v>
      </c>
      <c r="DA707">
        <v>0</v>
      </c>
      <c r="DB707">
        <v>0</v>
      </c>
      <c r="DC707">
        <v>0</v>
      </c>
      <c r="DD707">
        <v>0</v>
      </c>
      <c r="DE707">
        <v>0</v>
      </c>
      <c r="DF707">
        <v>0</v>
      </c>
      <c r="DG707">
        <v>0</v>
      </c>
      <c r="DH707">
        <v>0</v>
      </c>
      <c r="DI707">
        <v>0</v>
      </c>
      <c r="DJ707">
        <v>0</v>
      </c>
      <c r="DK707">
        <v>0</v>
      </c>
      <c r="DL707">
        <v>0</v>
      </c>
      <c r="DM707">
        <v>0</v>
      </c>
      <c r="DN707">
        <v>0</v>
      </c>
      <c r="DO707">
        <v>0</v>
      </c>
    </row>
    <row r="708" spans="1:119">
      <c r="A708" t="s">
        <v>650</v>
      </c>
      <c r="B708">
        <v>0</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c r="CN708">
        <v>0</v>
      </c>
      <c r="CO708">
        <v>0</v>
      </c>
      <c r="CP708">
        <v>0</v>
      </c>
      <c r="CQ708">
        <v>0</v>
      </c>
      <c r="CR708">
        <v>0</v>
      </c>
      <c r="CS708">
        <v>0</v>
      </c>
      <c r="CT708">
        <v>0</v>
      </c>
      <c r="CU708">
        <v>0</v>
      </c>
      <c r="CV708">
        <v>0</v>
      </c>
      <c r="CW708">
        <v>0</v>
      </c>
      <c r="CX708">
        <v>0</v>
      </c>
      <c r="CY708">
        <v>0</v>
      </c>
      <c r="CZ708">
        <v>0</v>
      </c>
      <c r="DA708">
        <v>0</v>
      </c>
      <c r="DB708">
        <v>0</v>
      </c>
      <c r="DC708">
        <v>0</v>
      </c>
      <c r="DD708">
        <v>0</v>
      </c>
      <c r="DE708">
        <v>0</v>
      </c>
      <c r="DF708">
        <v>0</v>
      </c>
      <c r="DG708">
        <v>0</v>
      </c>
      <c r="DH708">
        <v>0</v>
      </c>
      <c r="DI708">
        <v>0</v>
      </c>
      <c r="DJ708">
        <v>0</v>
      </c>
      <c r="DK708">
        <v>0</v>
      </c>
      <c r="DL708">
        <v>0</v>
      </c>
      <c r="DM708">
        <v>0</v>
      </c>
      <c r="DN708">
        <v>0</v>
      </c>
      <c r="DO708">
        <v>0</v>
      </c>
    </row>
    <row r="709" spans="1:119">
      <c r="A709" t="s">
        <v>651</v>
      </c>
      <c r="B709">
        <v>0</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0</v>
      </c>
      <c r="BX709">
        <v>0</v>
      </c>
      <c r="BY709">
        <v>0</v>
      </c>
      <c r="BZ709">
        <v>0</v>
      </c>
      <c r="CA709">
        <v>0</v>
      </c>
      <c r="CB709">
        <v>0</v>
      </c>
      <c r="CC709">
        <v>0</v>
      </c>
      <c r="CD709">
        <v>0</v>
      </c>
      <c r="CE709">
        <v>0</v>
      </c>
      <c r="CF709">
        <v>0</v>
      </c>
      <c r="CG709">
        <v>0</v>
      </c>
      <c r="CH709">
        <v>0</v>
      </c>
      <c r="CI709">
        <v>0</v>
      </c>
      <c r="CJ709">
        <v>0</v>
      </c>
      <c r="CK709">
        <v>0</v>
      </c>
      <c r="CL709">
        <v>0</v>
      </c>
      <c r="CM709">
        <v>0</v>
      </c>
      <c r="CN709">
        <v>0</v>
      </c>
      <c r="CO709">
        <v>0</v>
      </c>
      <c r="CP709">
        <v>0</v>
      </c>
      <c r="CQ709">
        <v>0</v>
      </c>
      <c r="CR709">
        <v>0</v>
      </c>
      <c r="CS709">
        <v>0</v>
      </c>
      <c r="CT709">
        <v>0</v>
      </c>
      <c r="CU709">
        <v>0</v>
      </c>
      <c r="CV709">
        <v>0</v>
      </c>
      <c r="CW709">
        <v>0</v>
      </c>
      <c r="CX709">
        <v>0</v>
      </c>
      <c r="CY709">
        <v>0</v>
      </c>
      <c r="CZ709">
        <v>0</v>
      </c>
      <c r="DA709">
        <v>0</v>
      </c>
      <c r="DB709">
        <v>0</v>
      </c>
      <c r="DC709">
        <v>0</v>
      </c>
      <c r="DD709">
        <v>0</v>
      </c>
      <c r="DE709">
        <v>0</v>
      </c>
      <c r="DF709">
        <v>0</v>
      </c>
      <c r="DG709">
        <v>0</v>
      </c>
      <c r="DH709">
        <v>0</v>
      </c>
      <c r="DI709">
        <v>0</v>
      </c>
      <c r="DJ709">
        <v>0</v>
      </c>
      <c r="DK709">
        <v>0</v>
      </c>
      <c r="DL709">
        <v>0</v>
      </c>
      <c r="DM709">
        <v>0</v>
      </c>
      <c r="DN709">
        <v>0</v>
      </c>
      <c r="DO709">
        <v>0</v>
      </c>
    </row>
    <row r="710" spans="1:119">
      <c r="A710" t="s">
        <v>652</v>
      </c>
      <c r="B710">
        <v>0</v>
      </c>
      <c r="C710">
        <v>0</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BX710">
        <v>0</v>
      </c>
      <c r="BY710">
        <v>0</v>
      </c>
      <c r="BZ710">
        <v>0</v>
      </c>
      <c r="CA710">
        <v>0</v>
      </c>
      <c r="CB710">
        <v>0</v>
      </c>
      <c r="CC710">
        <v>0</v>
      </c>
      <c r="CD710">
        <v>0</v>
      </c>
      <c r="CE710">
        <v>0</v>
      </c>
      <c r="CF710">
        <v>0</v>
      </c>
      <c r="CG710">
        <v>0</v>
      </c>
      <c r="CH710">
        <v>0</v>
      </c>
      <c r="CI710">
        <v>0</v>
      </c>
      <c r="CJ710">
        <v>0</v>
      </c>
      <c r="CK710">
        <v>0</v>
      </c>
      <c r="CL710">
        <v>0</v>
      </c>
      <c r="CM710">
        <v>0</v>
      </c>
      <c r="CN710">
        <v>0</v>
      </c>
      <c r="CO710">
        <v>0</v>
      </c>
      <c r="CP710">
        <v>0</v>
      </c>
      <c r="CQ710">
        <v>0</v>
      </c>
      <c r="CR710">
        <v>0</v>
      </c>
      <c r="CS710">
        <v>0</v>
      </c>
      <c r="CT710">
        <v>0</v>
      </c>
      <c r="CU710">
        <v>0</v>
      </c>
      <c r="CV710">
        <v>0</v>
      </c>
      <c r="CW710">
        <v>0</v>
      </c>
      <c r="CX710">
        <v>0</v>
      </c>
      <c r="CY710">
        <v>0</v>
      </c>
      <c r="CZ710">
        <v>0</v>
      </c>
      <c r="DA710">
        <v>0</v>
      </c>
      <c r="DB710">
        <v>0</v>
      </c>
      <c r="DC710">
        <v>0</v>
      </c>
      <c r="DD710">
        <v>0</v>
      </c>
      <c r="DE710">
        <v>0</v>
      </c>
      <c r="DF710">
        <v>0</v>
      </c>
      <c r="DG710">
        <v>0</v>
      </c>
      <c r="DH710">
        <v>0</v>
      </c>
      <c r="DI710">
        <v>0</v>
      </c>
      <c r="DJ710">
        <v>0</v>
      </c>
      <c r="DK710">
        <v>0</v>
      </c>
      <c r="DL710">
        <v>0</v>
      </c>
      <c r="DM710">
        <v>0</v>
      </c>
      <c r="DN710">
        <v>0</v>
      </c>
      <c r="DO710">
        <v>0</v>
      </c>
    </row>
    <row r="711" spans="1:119">
      <c r="A711" t="s">
        <v>653</v>
      </c>
      <c r="B711">
        <v>0</v>
      </c>
      <c r="C711">
        <v>0</v>
      </c>
      <c r="D711">
        <v>0</v>
      </c>
      <c r="E711">
        <v>0</v>
      </c>
      <c r="F711">
        <v>0</v>
      </c>
      <c r="G711">
        <v>0</v>
      </c>
      <c r="H711">
        <v>48970985633.931099</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48970985633.931099</v>
      </c>
      <c r="BO711">
        <v>0</v>
      </c>
      <c r="BP711">
        <v>0</v>
      </c>
      <c r="BQ711">
        <v>0</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v>
      </c>
      <c r="CL711">
        <v>0</v>
      </c>
      <c r="CM711">
        <v>0</v>
      </c>
      <c r="CN711">
        <v>0</v>
      </c>
      <c r="CO711">
        <v>0</v>
      </c>
      <c r="CP711">
        <v>0</v>
      </c>
      <c r="CQ711">
        <v>0</v>
      </c>
      <c r="CR711">
        <v>0</v>
      </c>
      <c r="CS711">
        <v>0</v>
      </c>
      <c r="CT711">
        <v>0</v>
      </c>
      <c r="CU711">
        <v>0</v>
      </c>
      <c r="CV711">
        <v>0</v>
      </c>
      <c r="CW711">
        <v>0</v>
      </c>
      <c r="CX711">
        <v>0</v>
      </c>
      <c r="CY711">
        <v>0</v>
      </c>
      <c r="CZ711">
        <v>0</v>
      </c>
      <c r="DA711">
        <v>0</v>
      </c>
      <c r="DB711">
        <v>0</v>
      </c>
      <c r="DC711">
        <v>0</v>
      </c>
      <c r="DD711">
        <v>0</v>
      </c>
      <c r="DE711">
        <v>0</v>
      </c>
      <c r="DF711">
        <v>0</v>
      </c>
      <c r="DG711">
        <v>0</v>
      </c>
      <c r="DH711">
        <v>0</v>
      </c>
      <c r="DI711">
        <v>0</v>
      </c>
      <c r="DJ711">
        <v>0</v>
      </c>
      <c r="DK711">
        <v>0</v>
      </c>
      <c r="DL711">
        <v>0</v>
      </c>
      <c r="DM711">
        <v>0</v>
      </c>
      <c r="DN711">
        <v>0</v>
      </c>
      <c r="DO711">
        <v>0</v>
      </c>
    </row>
    <row r="712" spans="1:119">
      <c r="A712" t="s">
        <v>654</v>
      </c>
      <c r="B712">
        <v>0</v>
      </c>
      <c r="C712">
        <v>0</v>
      </c>
      <c r="D712">
        <v>0</v>
      </c>
      <c r="E712">
        <v>0</v>
      </c>
      <c r="F712">
        <v>0</v>
      </c>
      <c r="G712">
        <v>0</v>
      </c>
      <c r="H712">
        <v>0</v>
      </c>
      <c r="I712">
        <v>0</v>
      </c>
      <c r="J712">
        <v>0</v>
      </c>
      <c r="K712">
        <v>0</v>
      </c>
      <c r="L712">
        <v>0</v>
      </c>
      <c r="M712">
        <v>0</v>
      </c>
      <c r="N712">
        <v>3327531624</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3327531624</v>
      </c>
      <c r="BN712">
        <v>0</v>
      </c>
      <c r="BO712">
        <v>0</v>
      </c>
      <c r="BP712">
        <v>0</v>
      </c>
      <c r="BQ712">
        <v>0</v>
      </c>
      <c r="BR712">
        <v>0</v>
      </c>
      <c r="BS712">
        <v>0</v>
      </c>
      <c r="BT712">
        <v>0</v>
      </c>
      <c r="BU712">
        <v>0</v>
      </c>
      <c r="BV712">
        <v>0</v>
      </c>
      <c r="BW712">
        <v>0</v>
      </c>
      <c r="BX712">
        <v>0</v>
      </c>
      <c r="BY712">
        <v>0</v>
      </c>
      <c r="BZ712">
        <v>0</v>
      </c>
      <c r="CA712">
        <v>0</v>
      </c>
      <c r="CB712">
        <v>0</v>
      </c>
      <c r="CC712">
        <v>0</v>
      </c>
      <c r="CD712">
        <v>0</v>
      </c>
      <c r="CE712">
        <v>0</v>
      </c>
      <c r="CF712">
        <v>0</v>
      </c>
      <c r="CG712">
        <v>0</v>
      </c>
      <c r="CH712">
        <v>0</v>
      </c>
      <c r="CI712">
        <v>0</v>
      </c>
      <c r="CJ712">
        <v>0</v>
      </c>
      <c r="CK712">
        <v>0</v>
      </c>
      <c r="CL712">
        <v>0</v>
      </c>
      <c r="CM712">
        <v>0</v>
      </c>
      <c r="CN712">
        <v>0</v>
      </c>
      <c r="CO712">
        <v>0</v>
      </c>
      <c r="CP712">
        <v>0</v>
      </c>
      <c r="CQ712">
        <v>0</v>
      </c>
      <c r="CR712">
        <v>0</v>
      </c>
      <c r="CS712">
        <v>0</v>
      </c>
      <c r="CT712">
        <v>0</v>
      </c>
      <c r="CU712">
        <v>0</v>
      </c>
      <c r="CV712">
        <v>0</v>
      </c>
      <c r="CW712">
        <v>0</v>
      </c>
      <c r="CX712">
        <v>0</v>
      </c>
      <c r="CY712">
        <v>0</v>
      </c>
      <c r="CZ712">
        <v>0</v>
      </c>
      <c r="DA712">
        <v>0</v>
      </c>
      <c r="DB712">
        <v>0</v>
      </c>
      <c r="DC712">
        <v>0</v>
      </c>
      <c r="DD712">
        <v>0</v>
      </c>
      <c r="DE712">
        <v>0</v>
      </c>
      <c r="DF712">
        <v>0</v>
      </c>
      <c r="DG712">
        <v>0</v>
      </c>
      <c r="DH712">
        <v>0</v>
      </c>
      <c r="DI712">
        <v>0</v>
      </c>
      <c r="DJ712">
        <v>0</v>
      </c>
      <c r="DK712">
        <v>0</v>
      </c>
      <c r="DL712">
        <v>0</v>
      </c>
      <c r="DM712">
        <v>0</v>
      </c>
      <c r="DN712">
        <v>0</v>
      </c>
      <c r="DO712">
        <v>0</v>
      </c>
    </row>
    <row r="713" spans="1:119">
      <c r="A713" t="s">
        <v>655</v>
      </c>
      <c r="B713">
        <v>0</v>
      </c>
      <c r="C713">
        <v>0</v>
      </c>
      <c r="D713">
        <v>0</v>
      </c>
      <c r="E713">
        <v>0</v>
      </c>
      <c r="F713">
        <v>0</v>
      </c>
      <c r="G713">
        <v>0</v>
      </c>
      <c r="H713">
        <v>0</v>
      </c>
      <c r="I713">
        <v>0</v>
      </c>
      <c r="J713">
        <v>0</v>
      </c>
      <c r="K713">
        <v>0</v>
      </c>
      <c r="L713">
        <v>0</v>
      </c>
      <c r="M713">
        <v>0</v>
      </c>
      <c r="N713">
        <v>11139997176</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v>0</v>
      </c>
      <c r="BX713">
        <v>0</v>
      </c>
      <c r="BY713">
        <v>0</v>
      </c>
      <c r="BZ713">
        <v>0</v>
      </c>
      <c r="CA713">
        <v>0</v>
      </c>
      <c r="CB713">
        <v>0</v>
      </c>
      <c r="CC713">
        <v>0</v>
      </c>
      <c r="CD713">
        <v>0</v>
      </c>
      <c r="CE713">
        <v>0</v>
      </c>
      <c r="CF713">
        <v>0</v>
      </c>
      <c r="CG713">
        <v>0</v>
      </c>
      <c r="CH713">
        <v>0</v>
      </c>
      <c r="CI713">
        <v>0</v>
      </c>
      <c r="CJ713">
        <v>0</v>
      </c>
      <c r="CK713">
        <v>0</v>
      </c>
      <c r="CL713">
        <v>0</v>
      </c>
      <c r="CM713">
        <v>0</v>
      </c>
      <c r="CN713">
        <v>0</v>
      </c>
      <c r="CO713">
        <v>0</v>
      </c>
      <c r="CP713">
        <v>0</v>
      </c>
      <c r="CQ713">
        <v>0</v>
      </c>
      <c r="CR713">
        <v>0</v>
      </c>
      <c r="CS713">
        <v>11139997176</v>
      </c>
      <c r="CT713">
        <v>0</v>
      </c>
      <c r="CU713">
        <v>0</v>
      </c>
      <c r="CV713">
        <v>0</v>
      </c>
      <c r="CW713">
        <v>0</v>
      </c>
      <c r="CX713">
        <v>0</v>
      </c>
      <c r="CY713">
        <v>0</v>
      </c>
      <c r="CZ713">
        <v>0</v>
      </c>
      <c r="DA713">
        <v>0</v>
      </c>
      <c r="DB713">
        <v>0</v>
      </c>
      <c r="DC713">
        <v>0</v>
      </c>
      <c r="DD713">
        <v>0</v>
      </c>
      <c r="DE713">
        <v>0</v>
      </c>
      <c r="DF713">
        <v>0</v>
      </c>
      <c r="DG713">
        <v>0</v>
      </c>
      <c r="DH713">
        <v>0</v>
      </c>
      <c r="DI713">
        <v>0</v>
      </c>
      <c r="DJ713">
        <v>0</v>
      </c>
      <c r="DK713">
        <v>0</v>
      </c>
      <c r="DL713">
        <v>0</v>
      </c>
      <c r="DM713">
        <v>0</v>
      </c>
      <c r="DN713">
        <v>0</v>
      </c>
      <c r="DO713">
        <v>0</v>
      </c>
    </row>
    <row r="714" spans="1:119">
      <c r="A714" t="s">
        <v>656</v>
      </c>
      <c r="B714">
        <v>0</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v>0</v>
      </c>
      <c r="BX714">
        <v>0</v>
      </c>
      <c r="BY714">
        <v>0</v>
      </c>
      <c r="BZ714">
        <v>0</v>
      </c>
      <c r="CA714">
        <v>0</v>
      </c>
      <c r="CB714">
        <v>0</v>
      </c>
      <c r="CC714">
        <v>0</v>
      </c>
      <c r="CD714">
        <v>0</v>
      </c>
      <c r="CE714">
        <v>0</v>
      </c>
      <c r="CF714">
        <v>0</v>
      </c>
      <c r="CG714">
        <v>0</v>
      </c>
      <c r="CH714">
        <v>0</v>
      </c>
      <c r="CI714">
        <v>0</v>
      </c>
      <c r="CJ714">
        <v>0</v>
      </c>
      <c r="CK714">
        <v>0</v>
      </c>
      <c r="CL714">
        <v>0</v>
      </c>
      <c r="CM714">
        <v>0</v>
      </c>
      <c r="CN714">
        <v>0</v>
      </c>
      <c r="CO714">
        <v>0</v>
      </c>
      <c r="CP714">
        <v>0</v>
      </c>
      <c r="CQ714">
        <v>0</v>
      </c>
      <c r="CR714">
        <v>0</v>
      </c>
      <c r="CS714">
        <v>0</v>
      </c>
      <c r="CT714">
        <v>0</v>
      </c>
      <c r="CU714">
        <v>0</v>
      </c>
      <c r="CV714">
        <v>0</v>
      </c>
      <c r="CW714">
        <v>0</v>
      </c>
      <c r="CX714">
        <v>0</v>
      </c>
      <c r="CY714">
        <v>0</v>
      </c>
      <c r="CZ714">
        <v>0</v>
      </c>
      <c r="DA714">
        <v>0</v>
      </c>
      <c r="DB714">
        <v>0</v>
      </c>
      <c r="DC714">
        <v>0</v>
      </c>
      <c r="DD714">
        <v>0</v>
      </c>
      <c r="DE714">
        <v>0</v>
      </c>
      <c r="DF714">
        <v>0</v>
      </c>
      <c r="DG714">
        <v>0</v>
      </c>
      <c r="DH714">
        <v>0</v>
      </c>
      <c r="DI714">
        <v>0</v>
      </c>
      <c r="DJ714">
        <v>0</v>
      </c>
      <c r="DK714">
        <v>0</v>
      </c>
      <c r="DL714">
        <v>0</v>
      </c>
      <c r="DM714">
        <v>0</v>
      </c>
      <c r="DN714">
        <v>0</v>
      </c>
      <c r="DO714">
        <v>0</v>
      </c>
    </row>
    <row r="715" spans="1:119">
      <c r="A715" t="s">
        <v>657</v>
      </c>
      <c r="B715">
        <v>0</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0</v>
      </c>
      <c r="AJ715">
        <v>0</v>
      </c>
      <c r="AK715">
        <v>0</v>
      </c>
      <c r="AL715">
        <v>0</v>
      </c>
      <c r="AM715">
        <v>11139997176</v>
      </c>
      <c r="AN715">
        <v>0</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v>0</v>
      </c>
      <c r="BK715">
        <v>0</v>
      </c>
      <c r="BL715">
        <v>0</v>
      </c>
      <c r="BM715">
        <v>11139997176</v>
      </c>
      <c r="BN715">
        <v>0</v>
      </c>
      <c r="BO715">
        <v>0</v>
      </c>
      <c r="BP715">
        <v>0</v>
      </c>
      <c r="BQ715">
        <v>0</v>
      </c>
      <c r="BR715">
        <v>0</v>
      </c>
      <c r="BS715">
        <v>0</v>
      </c>
      <c r="BT715">
        <v>0</v>
      </c>
      <c r="BU715">
        <v>0</v>
      </c>
      <c r="BV715">
        <v>0</v>
      </c>
      <c r="BW715">
        <v>0</v>
      </c>
      <c r="BX715">
        <v>0</v>
      </c>
      <c r="BY715">
        <v>0</v>
      </c>
      <c r="BZ715">
        <v>0</v>
      </c>
      <c r="CA715">
        <v>0</v>
      </c>
      <c r="CB715">
        <v>0</v>
      </c>
      <c r="CC715">
        <v>0</v>
      </c>
      <c r="CD715">
        <v>0</v>
      </c>
      <c r="CE715">
        <v>0</v>
      </c>
      <c r="CF715">
        <v>0</v>
      </c>
      <c r="CG715">
        <v>0</v>
      </c>
      <c r="CH715">
        <v>0</v>
      </c>
      <c r="CI715">
        <v>0</v>
      </c>
      <c r="CJ715">
        <v>0</v>
      </c>
      <c r="CK715">
        <v>0</v>
      </c>
      <c r="CL715">
        <v>0</v>
      </c>
      <c r="CM715">
        <v>0</v>
      </c>
      <c r="CN715">
        <v>0</v>
      </c>
      <c r="CO715">
        <v>0</v>
      </c>
      <c r="CP715">
        <v>0</v>
      </c>
      <c r="CQ715">
        <v>0</v>
      </c>
      <c r="CR715">
        <v>0</v>
      </c>
      <c r="CS715">
        <v>0</v>
      </c>
      <c r="CT715">
        <v>0</v>
      </c>
      <c r="CU715">
        <v>0</v>
      </c>
      <c r="CV715">
        <v>0</v>
      </c>
      <c r="CW715">
        <v>0</v>
      </c>
      <c r="CX715">
        <v>0</v>
      </c>
      <c r="CY715">
        <v>0</v>
      </c>
      <c r="CZ715">
        <v>0</v>
      </c>
      <c r="DA715">
        <v>0</v>
      </c>
      <c r="DB715">
        <v>0</v>
      </c>
      <c r="DC715">
        <v>0</v>
      </c>
      <c r="DD715">
        <v>0</v>
      </c>
      <c r="DE715">
        <v>0</v>
      </c>
      <c r="DF715">
        <v>0</v>
      </c>
      <c r="DG715">
        <v>0</v>
      </c>
      <c r="DH715">
        <v>0</v>
      </c>
      <c r="DI715">
        <v>0</v>
      </c>
      <c r="DJ715">
        <v>0</v>
      </c>
      <c r="DK715">
        <v>0</v>
      </c>
      <c r="DL715">
        <v>0</v>
      </c>
      <c r="DM715">
        <v>0</v>
      </c>
      <c r="DN715">
        <v>0</v>
      </c>
      <c r="DO715">
        <v>0</v>
      </c>
    </row>
    <row r="716" spans="1:119">
      <c r="A716" t="s">
        <v>658</v>
      </c>
      <c r="B716">
        <v>0</v>
      </c>
      <c r="C716">
        <v>0</v>
      </c>
      <c r="D716">
        <v>0</v>
      </c>
      <c r="E716">
        <v>0</v>
      </c>
      <c r="F716">
        <v>0</v>
      </c>
      <c r="G716">
        <v>0</v>
      </c>
      <c r="H716">
        <v>0</v>
      </c>
      <c r="I716">
        <v>0</v>
      </c>
      <c r="J716">
        <v>0</v>
      </c>
      <c r="K716">
        <v>0</v>
      </c>
      <c r="L716">
        <v>0</v>
      </c>
      <c r="M716">
        <v>0</v>
      </c>
      <c r="N716">
        <v>0</v>
      </c>
      <c r="O716">
        <v>0</v>
      </c>
      <c r="P716">
        <v>0</v>
      </c>
      <c r="Q716">
        <v>0</v>
      </c>
      <c r="R716">
        <v>2258669756</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v>225866975.59999999</v>
      </c>
      <c r="BN716">
        <v>2032802780.4000001</v>
      </c>
      <c r="BO716">
        <v>0</v>
      </c>
      <c r="BP716">
        <v>0</v>
      </c>
      <c r="BQ716">
        <v>0</v>
      </c>
      <c r="BR716">
        <v>0</v>
      </c>
      <c r="BS716">
        <v>0</v>
      </c>
      <c r="BT716">
        <v>0</v>
      </c>
      <c r="BU716">
        <v>0</v>
      </c>
      <c r="BV716">
        <v>0</v>
      </c>
      <c r="BW716">
        <v>0</v>
      </c>
      <c r="BX716">
        <v>0</v>
      </c>
      <c r="BY716">
        <v>0</v>
      </c>
      <c r="BZ716">
        <v>0</v>
      </c>
      <c r="CA716">
        <v>0</v>
      </c>
      <c r="CB716">
        <v>0</v>
      </c>
      <c r="CC716">
        <v>0</v>
      </c>
      <c r="CD716">
        <v>0</v>
      </c>
      <c r="CE716">
        <v>0</v>
      </c>
      <c r="CF716">
        <v>0</v>
      </c>
      <c r="CG716">
        <v>0</v>
      </c>
      <c r="CH716">
        <v>0</v>
      </c>
      <c r="CI716">
        <v>0</v>
      </c>
      <c r="CJ716">
        <v>0</v>
      </c>
      <c r="CK716">
        <v>0</v>
      </c>
      <c r="CL716">
        <v>0</v>
      </c>
      <c r="CM716">
        <v>0</v>
      </c>
      <c r="CN716">
        <v>0</v>
      </c>
      <c r="CO716">
        <v>0</v>
      </c>
      <c r="CP716">
        <v>0</v>
      </c>
      <c r="CQ716">
        <v>0</v>
      </c>
      <c r="CR716">
        <v>0</v>
      </c>
      <c r="CS716">
        <v>0</v>
      </c>
      <c r="CT716">
        <v>0</v>
      </c>
      <c r="CU716">
        <v>0</v>
      </c>
      <c r="CV716">
        <v>0</v>
      </c>
      <c r="CW716">
        <v>0</v>
      </c>
      <c r="CX716">
        <v>0</v>
      </c>
      <c r="CY716">
        <v>0</v>
      </c>
      <c r="CZ716">
        <v>0</v>
      </c>
      <c r="DA716">
        <v>0</v>
      </c>
      <c r="DB716">
        <v>0</v>
      </c>
      <c r="DC716">
        <v>0</v>
      </c>
      <c r="DD716">
        <v>0</v>
      </c>
      <c r="DE716">
        <v>0</v>
      </c>
      <c r="DF716">
        <v>0</v>
      </c>
      <c r="DG716">
        <v>0</v>
      </c>
      <c r="DH716">
        <v>0</v>
      </c>
      <c r="DI716">
        <v>0</v>
      </c>
      <c r="DJ716">
        <v>0</v>
      </c>
      <c r="DK716">
        <v>0</v>
      </c>
      <c r="DL716">
        <v>0</v>
      </c>
      <c r="DM716">
        <v>0</v>
      </c>
      <c r="DN716">
        <v>0</v>
      </c>
      <c r="DO716">
        <v>0</v>
      </c>
    </row>
    <row r="717" spans="1:119">
      <c r="A717" t="s">
        <v>659</v>
      </c>
      <c r="B717">
        <v>0</v>
      </c>
      <c r="C717">
        <v>0</v>
      </c>
      <c r="D717">
        <v>0</v>
      </c>
      <c r="E717">
        <v>0</v>
      </c>
      <c r="F717">
        <v>0</v>
      </c>
      <c r="G717">
        <v>0</v>
      </c>
      <c r="H717">
        <v>0</v>
      </c>
      <c r="I717">
        <v>0</v>
      </c>
      <c r="J717">
        <v>0</v>
      </c>
      <c r="K717">
        <v>0</v>
      </c>
      <c r="L717">
        <v>0</v>
      </c>
      <c r="M717">
        <v>0</v>
      </c>
      <c r="N717">
        <v>3919099836.00001</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v>1959549918</v>
      </c>
      <c r="BN717">
        <v>0</v>
      </c>
      <c r="BO717">
        <v>0</v>
      </c>
      <c r="BP717">
        <v>0</v>
      </c>
      <c r="BQ717">
        <v>0</v>
      </c>
      <c r="BR717">
        <v>0</v>
      </c>
      <c r="BS717">
        <v>0</v>
      </c>
      <c r="BT717">
        <v>0</v>
      </c>
      <c r="BU717">
        <v>0</v>
      </c>
      <c r="BV717">
        <v>0</v>
      </c>
      <c r="BW717">
        <v>0</v>
      </c>
      <c r="BX717">
        <v>0</v>
      </c>
      <c r="BY717">
        <v>0</v>
      </c>
      <c r="BZ717">
        <v>0</v>
      </c>
      <c r="CA717">
        <v>1959549918</v>
      </c>
      <c r="CB717">
        <v>0</v>
      </c>
      <c r="CC717">
        <v>0</v>
      </c>
      <c r="CD717">
        <v>0</v>
      </c>
      <c r="CE717">
        <v>0</v>
      </c>
      <c r="CF717">
        <v>0</v>
      </c>
      <c r="CG717">
        <v>0</v>
      </c>
      <c r="CH717">
        <v>0</v>
      </c>
      <c r="CI717">
        <v>0</v>
      </c>
      <c r="CJ717">
        <v>0</v>
      </c>
      <c r="CK717">
        <v>0</v>
      </c>
      <c r="CL717">
        <v>0</v>
      </c>
      <c r="CM717">
        <v>0</v>
      </c>
      <c r="CN717">
        <v>0</v>
      </c>
      <c r="CO717">
        <v>0</v>
      </c>
      <c r="CP717">
        <v>0</v>
      </c>
      <c r="CQ717">
        <v>0</v>
      </c>
      <c r="CR717">
        <v>0</v>
      </c>
      <c r="CS717">
        <v>0</v>
      </c>
      <c r="CT717">
        <v>0</v>
      </c>
      <c r="CU717">
        <v>0</v>
      </c>
      <c r="CV717">
        <v>0</v>
      </c>
      <c r="CW717">
        <v>0</v>
      </c>
      <c r="CX717">
        <v>0</v>
      </c>
      <c r="CY717">
        <v>0</v>
      </c>
      <c r="CZ717">
        <v>0</v>
      </c>
      <c r="DA717">
        <v>0</v>
      </c>
      <c r="DB717">
        <v>0</v>
      </c>
      <c r="DC717">
        <v>0</v>
      </c>
      <c r="DD717">
        <v>0</v>
      </c>
      <c r="DE717">
        <v>0</v>
      </c>
      <c r="DF717">
        <v>0</v>
      </c>
      <c r="DG717">
        <v>0</v>
      </c>
      <c r="DH717">
        <v>0</v>
      </c>
      <c r="DI717">
        <v>0</v>
      </c>
      <c r="DJ717">
        <v>0</v>
      </c>
      <c r="DK717">
        <v>0</v>
      </c>
      <c r="DL717">
        <v>0</v>
      </c>
      <c r="DM717">
        <v>0</v>
      </c>
      <c r="DN717">
        <v>0</v>
      </c>
      <c r="DO717">
        <v>0</v>
      </c>
    </row>
    <row r="718" spans="1:119">
      <c r="A718" t="s">
        <v>660</v>
      </c>
      <c r="B718">
        <v>0</v>
      </c>
      <c r="C718">
        <v>0</v>
      </c>
      <c r="D718">
        <v>0</v>
      </c>
      <c r="E718">
        <v>0</v>
      </c>
      <c r="F718">
        <v>0</v>
      </c>
      <c r="G718">
        <v>0</v>
      </c>
      <c r="H718">
        <v>2032844648.4000001</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0</v>
      </c>
      <c r="BF718">
        <v>0</v>
      </c>
      <c r="BG718">
        <v>0</v>
      </c>
      <c r="BH718">
        <v>0</v>
      </c>
      <c r="BI718">
        <v>0</v>
      </c>
      <c r="BJ718">
        <v>0</v>
      </c>
      <c r="BK718">
        <v>0</v>
      </c>
      <c r="BL718">
        <v>0</v>
      </c>
      <c r="BM718">
        <v>1016422324.2</v>
      </c>
      <c r="BN718">
        <v>0</v>
      </c>
      <c r="BO718">
        <v>0</v>
      </c>
      <c r="BP718">
        <v>0</v>
      </c>
      <c r="BQ718">
        <v>0</v>
      </c>
      <c r="BR718">
        <v>0</v>
      </c>
      <c r="BS718">
        <v>0</v>
      </c>
      <c r="BT718">
        <v>0</v>
      </c>
      <c r="BU718">
        <v>0</v>
      </c>
      <c r="BV718">
        <v>0</v>
      </c>
      <c r="BW718">
        <v>0</v>
      </c>
      <c r="BX718">
        <v>0</v>
      </c>
      <c r="BY718">
        <v>0</v>
      </c>
      <c r="BZ718">
        <v>0</v>
      </c>
      <c r="CA718">
        <v>1016422324.2</v>
      </c>
      <c r="CB718">
        <v>0</v>
      </c>
      <c r="CC718">
        <v>0</v>
      </c>
      <c r="CD718">
        <v>0</v>
      </c>
      <c r="CE718">
        <v>0</v>
      </c>
      <c r="CF718">
        <v>0</v>
      </c>
      <c r="CG718">
        <v>0</v>
      </c>
      <c r="CH718">
        <v>0</v>
      </c>
      <c r="CI718">
        <v>0</v>
      </c>
      <c r="CJ718">
        <v>0</v>
      </c>
      <c r="CK718">
        <v>0</v>
      </c>
      <c r="CL718">
        <v>0</v>
      </c>
      <c r="CM718">
        <v>0</v>
      </c>
      <c r="CN718">
        <v>0</v>
      </c>
      <c r="CO718">
        <v>0</v>
      </c>
      <c r="CP718">
        <v>0</v>
      </c>
      <c r="CQ718">
        <v>0</v>
      </c>
      <c r="CR718">
        <v>0</v>
      </c>
      <c r="CS718">
        <v>0</v>
      </c>
      <c r="CT718">
        <v>0</v>
      </c>
      <c r="CU718">
        <v>0</v>
      </c>
      <c r="CV718">
        <v>0</v>
      </c>
      <c r="CW718">
        <v>0</v>
      </c>
      <c r="CX718">
        <v>0</v>
      </c>
      <c r="CY718">
        <v>0</v>
      </c>
      <c r="CZ718">
        <v>0</v>
      </c>
      <c r="DA718">
        <v>0</v>
      </c>
      <c r="DB718">
        <v>0</v>
      </c>
      <c r="DC718">
        <v>0</v>
      </c>
      <c r="DD718">
        <v>0</v>
      </c>
      <c r="DE718">
        <v>0</v>
      </c>
      <c r="DF718">
        <v>0</v>
      </c>
      <c r="DG718">
        <v>0</v>
      </c>
      <c r="DH718">
        <v>0</v>
      </c>
      <c r="DI718">
        <v>0</v>
      </c>
      <c r="DJ718">
        <v>0</v>
      </c>
      <c r="DK718">
        <v>0</v>
      </c>
      <c r="DL718">
        <v>0</v>
      </c>
      <c r="DM718">
        <v>0</v>
      </c>
      <c r="DN718">
        <v>0</v>
      </c>
      <c r="DO718">
        <v>0</v>
      </c>
    </row>
    <row r="719" spans="1:119">
      <c r="A719" t="s">
        <v>661</v>
      </c>
      <c r="B719">
        <v>0</v>
      </c>
      <c r="C719">
        <v>0</v>
      </c>
      <c r="D719">
        <v>0</v>
      </c>
      <c r="E719">
        <v>0</v>
      </c>
      <c r="F719">
        <v>0</v>
      </c>
      <c r="G719">
        <v>0</v>
      </c>
      <c r="H719">
        <v>0</v>
      </c>
      <c r="I719">
        <v>0</v>
      </c>
      <c r="J719">
        <v>0</v>
      </c>
      <c r="K719">
        <v>0</v>
      </c>
      <c r="L719">
        <v>0</v>
      </c>
      <c r="M719">
        <v>0</v>
      </c>
      <c r="N719">
        <v>0</v>
      </c>
      <c r="O719">
        <v>0</v>
      </c>
      <c r="P719">
        <v>0</v>
      </c>
      <c r="Q719">
        <v>0</v>
      </c>
      <c r="R719">
        <v>0</v>
      </c>
      <c r="S719">
        <v>0</v>
      </c>
      <c r="T719">
        <v>0</v>
      </c>
      <c r="U719">
        <v>2975972242.1999998</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c r="BJ719">
        <v>0</v>
      </c>
      <c r="BK719">
        <v>0</v>
      </c>
      <c r="BL719">
        <v>0</v>
      </c>
      <c r="BM719">
        <v>2975972242.1999998</v>
      </c>
      <c r="BN719">
        <v>0</v>
      </c>
      <c r="BO719">
        <v>0</v>
      </c>
      <c r="BP719">
        <v>0</v>
      </c>
      <c r="BQ719">
        <v>0</v>
      </c>
      <c r="BR719">
        <v>0</v>
      </c>
      <c r="BS719">
        <v>0</v>
      </c>
      <c r="BT719">
        <v>0</v>
      </c>
      <c r="BU719">
        <v>0</v>
      </c>
      <c r="BV719">
        <v>0</v>
      </c>
      <c r="BW719">
        <v>0</v>
      </c>
      <c r="BX719">
        <v>0</v>
      </c>
      <c r="BY719">
        <v>0</v>
      </c>
      <c r="BZ719">
        <v>0</v>
      </c>
      <c r="CA719">
        <v>0</v>
      </c>
      <c r="CB719">
        <v>0</v>
      </c>
      <c r="CC719">
        <v>0</v>
      </c>
      <c r="CD719">
        <v>0</v>
      </c>
      <c r="CE719">
        <v>0</v>
      </c>
      <c r="CF719">
        <v>0</v>
      </c>
      <c r="CG719">
        <v>0</v>
      </c>
      <c r="CH719">
        <v>0</v>
      </c>
      <c r="CI719">
        <v>0</v>
      </c>
      <c r="CJ719">
        <v>0</v>
      </c>
      <c r="CK719">
        <v>0</v>
      </c>
      <c r="CL719">
        <v>0</v>
      </c>
      <c r="CM719">
        <v>0</v>
      </c>
      <c r="CN719">
        <v>0</v>
      </c>
      <c r="CO719">
        <v>0</v>
      </c>
      <c r="CP719">
        <v>0</v>
      </c>
      <c r="CQ719">
        <v>0</v>
      </c>
      <c r="CR719">
        <v>0</v>
      </c>
      <c r="CS719">
        <v>0</v>
      </c>
      <c r="CT719">
        <v>0</v>
      </c>
      <c r="CU719">
        <v>0</v>
      </c>
      <c r="CV719">
        <v>0</v>
      </c>
      <c r="CW719">
        <v>0</v>
      </c>
      <c r="CX719">
        <v>0</v>
      </c>
      <c r="CY719">
        <v>0</v>
      </c>
      <c r="CZ719">
        <v>0</v>
      </c>
      <c r="DA719">
        <v>0</v>
      </c>
      <c r="DB719">
        <v>0</v>
      </c>
      <c r="DC719">
        <v>0</v>
      </c>
      <c r="DD719">
        <v>0</v>
      </c>
      <c r="DE719">
        <v>0</v>
      </c>
      <c r="DF719">
        <v>0</v>
      </c>
      <c r="DG719">
        <v>0</v>
      </c>
      <c r="DH719">
        <v>0</v>
      </c>
      <c r="DI719">
        <v>0</v>
      </c>
      <c r="DJ719">
        <v>0</v>
      </c>
      <c r="DK719">
        <v>0</v>
      </c>
      <c r="DL719">
        <v>0</v>
      </c>
      <c r="DM719">
        <v>0</v>
      </c>
      <c r="DN719">
        <v>0</v>
      </c>
      <c r="DO719">
        <v>0</v>
      </c>
    </row>
    <row r="720" spans="1:119">
      <c r="A720" t="s">
        <v>662</v>
      </c>
      <c r="B720">
        <v>0</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v>0</v>
      </c>
      <c r="BK720">
        <v>0</v>
      </c>
      <c r="BL720">
        <v>0</v>
      </c>
      <c r="BM720">
        <v>0</v>
      </c>
      <c r="BN720">
        <v>0</v>
      </c>
      <c r="BO720">
        <v>0</v>
      </c>
      <c r="BP720">
        <v>0</v>
      </c>
      <c r="BQ720">
        <v>0</v>
      </c>
      <c r="BR720">
        <v>0</v>
      </c>
      <c r="BS720">
        <v>0</v>
      </c>
      <c r="BT720">
        <v>0</v>
      </c>
      <c r="BU720">
        <v>0</v>
      </c>
      <c r="BV720">
        <v>0</v>
      </c>
      <c r="BW720">
        <v>0</v>
      </c>
      <c r="BX720">
        <v>0</v>
      </c>
      <c r="BY720">
        <v>0</v>
      </c>
      <c r="BZ720">
        <v>0</v>
      </c>
      <c r="CA720">
        <v>0</v>
      </c>
      <c r="CB720">
        <v>0</v>
      </c>
      <c r="CC720">
        <v>0</v>
      </c>
      <c r="CD720">
        <v>0</v>
      </c>
      <c r="CE720">
        <v>0</v>
      </c>
      <c r="CF720">
        <v>0</v>
      </c>
      <c r="CG720">
        <v>0</v>
      </c>
      <c r="CH720">
        <v>0</v>
      </c>
      <c r="CI720">
        <v>0</v>
      </c>
      <c r="CJ720">
        <v>0</v>
      </c>
      <c r="CK720">
        <v>0</v>
      </c>
      <c r="CL720">
        <v>0</v>
      </c>
      <c r="CM720">
        <v>0</v>
      </c>
      <c r="CN720">
        <v>0</v>
      </c>
      <c r="CO720">
        <v>0</v>
      </c>
      <c r="CP720">
        <v>0</v>
      </c>
      <c r="CQ720">
        <v>0</v>
      </c>
      <c r="CR720">
        <v>0</v>
      </c>
      <c r="CS720">
        <v>0</v>
      </c>
      <c r="CT720">
        <v>0</v>
      </c>
      <c r="CU720">
        <v>0</v>
      </c>
      <c r="CV720">
        <v>0</v>
      </c>
      <c r="CW720">
        <v>0</v>
      </c>
      <c r="CX720">
        <v>0</v>
      </c>
      <c r="CY720">
        <v>0</v>
      </c>
      <c r="CZ720">
        <v>0</v>
      </c>
      <c r="DA720">
        <v>0</v>
      </c>
      <c r="DB720">
        <v>0</v>
      </c>
      <c r="DC720">
        <v>0</v>
      </c>
      <c r="DD720">
        <v>0</v>
      </c>
      <c r="DE720">
        <v>0</v>
      </c>
      <c r="DF720">
        <v>0</v>
      </c>
      <c r="DG720">
        <v>0</v>
      </c>
      <c r="DH720">
        <v>0</v>
      </c>
      <c r="DI720">
        <v>0</v>
      </c>
      <c r="DJ720">
        <v>0</v>
      </c>
      <c r="DK720">
        <v>0</v>
      </c>
      <c r="DL720">
        <v>0</v>
      </c>
      <c r="DM720">
        <v>0</v>
      </c>
      <c r="DN720">
        <v>0</v>
      </c>
      <c r="DO720">
        <v>0</v>
      </c>
    </row>
    <row r="721" spans="1:119">
      <c r="A721" t="s">
        <v>663</v>
      </c>
      <c r="B721">
        <v>0</v>
      </c>
      <c r="C721">
        <v>0</v>
      </c>
      <c r="D721">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M721">
        <v>0</v>
      </c>
      <c r="BN721">
        <v>0</v>
      </c>
      <c r="BO721">
        <v>0</v>
      </c>
      <c r="BP721">
        <v>0</v>
      </c>
      <c r="BQ721">
        <v>0</v>
      </c>
      <c r="BR721">
        <v>0</v>
      </c>
      <c r="BS721">
        <v>0</v>
      </c>
      <c r="BT721">
        <v>0</v>
      </c>
      <c r="BU721">
        <v>0</v>
      </c>
      <c r="BV721">
        <v>0</v>
      </c>
      <c r="BW721">
        <v>0</v>
      </c>
      <c r="BX721">
        <v>0</v>
      </c>
      <c r="BY721">
        <v>0</v>
      </c>
      <c r="BZ721">
        <v>0</v>
      </c>
      <c r="CA721">
        <v>0</v>
      </c>
      <c r="CB721">
        <v>0</v>
      </c>
      <c r="CC721">
        <v>0</v>
      </c>
      <c r="CD721">
        <v>0</v>
      </c>
      <c r="CE721">
        <v>0</v>
      </c>
      <c r="CF721">
        <v>0</v>
      </c>
      <c r="CG721">
        <v>0</v>
      </c>
      <c r="CH721">
        <v>0</v>
      </c>
      <c r="CI721">
        <v>0</v>
      </c>
      <c r="CJ721">
        <v>0</v>
      </c>
      <c r="CK721">
        <v>0</v>
      </c>
      <c r="CL721">
        <v>0</v>
      </c>
      <c r="CM721">
        <v>0</v>
      </c>
      <c r="CN721">
        <v>0</v>
      </c>
      <c r="CO721">
        <v>0</v>
      </c>
      <c r="CP721">
        <v>0</v>
      </c>
      <c r="CQ721">
        <v>0</v>
      </c>
      <c r="CR721">
        <v>0</v>
      </c>
      <c r="CS721">
        <v>0</v>
      </c>
      <c r="CT721">
        <v>0</v>
      </c>
      <c r="CU721">
        <v>0</v>
      </c>
      <c r="CV721">
        <v>0</v>
      </c>
      <c r="CW721">
        <v>0</v>
      </c>
      <c r="CX721">
        <v>0</v>
      </c>
      <c r="CY721">
        <v>0</v>
      </c>
      <c r="CZ721">
        <v>0</v>
      </c>
      <c r="DA721">
        <v>0</v>
      </c>
      <c r="DB721">
        <v>0</v>
      </c>
      <c r="DC721">
        <v>0</v>
      </c>
      <c r="DD721">
        <v>0</v>
      </c>
      <c r="DE721">
        <v>0</v>
      </c>
      <c r="DF721">
        <v>0</v>
      </c>
      <c r="DG721">
        <v>0</v>
      </c>
      <c r="DH721">
        <v>0</v>
      </c>
      <c r="DI721">
        <v>0</v>
      </c>
      <c r="DJ721">
        <v>0</v>
      </c>
      <c r="DK721">
        <v>0</v>
      </c>
      <c r="DL721">
        <v>0</v>
      </c>
      <c r="DM721">
        <v>0</v>
      </c>
      <c r="DN721">
        <v>0</v>
      </c>
      <c r="DO721">
        <v>0</v>
      </c>
    </row>
    <row r="722" spans="1:119">
      <c r="A722" t="s">
        <v>664</v>
      </c>
      <c r="B722">
        <v>0</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0</v>
      </c>
      <c r="BM722">
        <v>0</v>
      </c>
      <c r="BN722">
        <v>0</v>
      </c>
      <c r="BO722">
        <v>0</v>
      </c>
      <c r="BP722">
        <v>0</v>
      </c>
      <c r="BQ722">
        <v>0</v>
      </c>
      <c r="BR722">
        <v>0</v>
      </c>
      <c r="BS722">
        <v>0</v>
      </c>
      <c r="BT722">
        <v>0</v>
      </c>
      <c r="BU722">
        <v>0</v>
      </c>
      <c r="BV722">
        <v>0</v>
      </c>
      <c r="BW722">
        <v>0</v>
      </c>
      <c r="BX722">
        <v>0</v>
      </c>
      <c r="BY722">
        <v>0</v>
      </c>
      <c r="BZ722">
        <v>0</v>
      </c>
      <c r="CA722">
        <v>0</v>
      </c>
      <c r="CB722">
        <v>0</v>
      </c>
      <c r="CC722">
        <v>0</v>
      </c>
      <c r="CD722">
        <v>0</v>
      </c>
      <c r="CE722">
        <v>0</v>
      </c>
      <c r="CF722">
        <v>0</v>
      </c>
      <c r="CG722">
        <v>0</v>
      </c>
      <c r="CH722">
        <v>0</v>
      </c>
      <c r="CI722">
        <v>0</v>
      </c>
      <c r="CJ722">
        <v>0</v>
      </c>
      <c r="CK722">
        <v>0</v>
      </c>
      <c r="CL722">
        <v>0</v>
      </c>
      <c r="CM722">
        <v>0</v>
      </c>
      <c r="CN722">
        <v>0</v>
      </c>
      <c r="CO722">
        <v>0</v>
      </c>
      <c r="CP722">
        <v>0</v>
      </c>
      <c r="CQ722">
        <v>0</v>
      </c>
      <c r="CR722">
        <v>0</v>
      </c>
      <c r="CS722">
        <v>0</v>
      </c>
      <c r="CT722">
        <v>0</v>
      </c>
      <c r="CU722">
        <v>0</v>
      </c>
      <c r="CV722">
        <v>0</v>
      </c>
      <c r="CW722">
        <v>0</v>
      </c>
      <c r="CX722">
        <v>0</v>
      </c>
      <c r="CY722">
        <v>0</v>
      </c>
      <c r="CZ722">
        <v>0</v>
      </c>
      <c r="DA722">
        <v>0</v>
      </c>
      <c r="DB722">
        <v>0</v>
      </c>
      <c r="DC722">
        <v>0</v>
      </c>
      <c r="DD722">
        <v>0</v>
      </c>
      <c r="DE722">
        <v>0</v>
      </c>
      <c r="DF722">
        <v>0</v>
      </c>
      <c r="DG722">
        <v>0</v>
      </c>
      <c r="DH722">
        <v>0</v>
      </c>
      <c r="DI722">
        <v>0</v>
      </c>
      <c r="DJ722">
        <v>0</v>
      </c>
      <c r="DK722">
        <v>0</v>
      </c>
      <c r="DL722">
        <v>0</v>
      </c>
      <c r="DM722">
        <v>0</v>
      </c>
      <c r="DN722">
        <v>0</v>
      </c>
      <c r="DO722">
        <v>0</v>
      </c>
    </row>
    <row r="723" spans="1:119">
      <c r="A723" t="s">
        <v>665</v>
      </c>
      <c r="B723">
        <v>0</v>
      </c>
      <c r="C723">
        <v>0</v>
      </c>
      <c r="D723">
        <v>0</v>
      </c>
      <c r="E723">
        <v>0</v>
      </c>
      <c r="F723">
        <v>0</v>
      </c>
      <c r="G723">
        <v>0</v>
      </c>
      <c r="H723">
        <v>0</v>
      </c>
      <c r="I723">
        <v>0</v>
      </c>
      <c r="J723">
        <v>0</v>
      </c>
      <c r="K723">
        <v>0</v>
      </c>
      <c r="L723">
        <v>0</v>
      </c>
      <c r="M723">
        <v>0</v>
      </c>
      <c r="N723">
        <v>0</v>
      </c>
      <c r="O723">
        <v>0</v>
      </c>
      <c r="P723">
        <v>0</v>
      </c>
      <c r="Q723">
        <v>0</v>
      </c>
      <c r="R723">
        <v>12253612279.2717</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0</v>
      </c>
      <c r="BJ723">
        <v>0</v>
      </c>
      <c r="BK723">
        <v>0</v>
      </c>
      <c r="BL723">
        <v>0</v>
      </c>
      <c r="BM723">
        <v>1225361227.92716</v>
      </c>
      <c r="BN723">
        <v>11028251051.3445</v>
      </c>
      <c r="BO723">
        <v>0</v>
      </c>
      <c r="BP723">
        <v>0</v>
      </c>
      <c r="BQ723">
        <v>0</v>
      </c>
      <c r="BR723">
        <v>0</v>
      </c>
      <c r="BS723">
        <v>0</v>
      </c>
      <c r="BT723">
        <v>0</v>
      </c>
      <c r="BU723">
        <v>0</v>
      </c>
      <c r="BV723">
        <v>0</v>
      </c>
      <c r="BW723">
        <v>0</v>
      </c>
      <c r="BX723">
        <v>0</v>
      </c>
      <c r="BY723">
        <v>0</v>
      </c>
      <c r="BZ723">
        <v>0</v>
      </c>
      <c r="CA723">
        <v>0</v>
      </c>
      <c r="CB723">
        <v>0</v>
      </c>
      <c r="CC723">
        <v>0</v>
      </c>
      <c r="CD723">
        <v>0</v>
      </c>
      <c r="CE723">
        <v>0</v>
      </c>
      <c r="CF723">
        <v>0</v>
      </c>
      <c r="CG723">
        <v>0</v>
      </c>
      <c r="CH723">
        <v>0</v>
      </c>
      <c r="CI723">
        <v>0</v>
      </c>
      <c r="CJ723">
        <v>0</v>
      </c>
      <c r="CK723">
        <v>0</v>
      </c>
      <c r="CL723">
        <v>0</v>
      </c>
      <c r="CM723">
        <v>0</v>
      </c>
      <c r="CN723">
        <v>0</v>
      </c>
      <c r="CO723">
        <v>0</v>
      </c>
      <c r="CP723">
        <v>0</v>
      </c>
      <c r="CQ723">
        <v>0</v>
      </c>
      <c r="CR723">
        <v>0</v>
      </c>
      <c r="CS723">
        <v>0</v>
      </c>
      <c r="CT723">
        <v>0</v>
      </c>
      <c r="CU723">
        <v>0</v>
      </c>
      <c r="CV723">
        <v>0</v>
      </c>
      <c r="CW723">
        <v>0</v>
      </c>
      <c r="CX723">
        <v>0</v>
      </c>
      <c r="CY723">
        <v>0</v>
      </c>
      <c r="CZ723">
        <v>0</v>
      </c>
      <c r="DA723">
        <v>0</v>
      </c>
      <c r="DB723">
        <v>0</v>
      </c>
      <c r="DC723">
        <v>0</v>
      </c>
      <c r="DD723">
        <v>0</v>
      </c>
      <c r="DE723">
        <v>0</v>
      </c>
      <c r="DF723">
        <v>0</v>
      </c>
      <c r="DG723">
        <v>0</v>
      </c>
      <c r="DH723">
        <v>0</v>
      </c>
      <c r="DI723">
        <v>0</v>
      </c>
      <c r="DJ723">
        <v>0</v>
      </c>
      <c r="DK723">
        <v>0</v>
      </c>
      <c r="DL723">
        <v>0</v>
      </c>
      <c r="DM723">
        <v>0</v>
      </c>
      <c r="DN723">
        <v>0</v>
      </c>
      <c r="DO723">
        <v>0</v>
      </c>
    </row>
    <row r="724" spans="1:119">
      <c r="A724" t="s">
        <v>666</v>
      </c>
      <c r="B724">
        <v>0</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BO724">
        <v>0</v>
      </c>
      <c r="BP724">
        <v>0</v>
      </c>
      <c r="BQ724">
        <v>0</v>
      </c>
      <c r="BR724">
        <v>0</v>
      </c>
      <c r="BS724">
        <v>0</v>
      </c>
      <c r="BT724">
        <v>0</v>
      </c>
      <c r="BU724">
        <v>0</v>
      </c>
      <c r="BV724">
        <v>0</v>
      </c>
      <c r="BW724">
        <v>0</v>
      </c>
      <c r="BX724">
        <v>0</v>
      </c>
      <c r="BY724">
        <v>0</v>
      </c>
      <c r="BZ724">
        <v>0</v>
      </c>
      <c r="CA724">
        <v>0</v>
      </c>
      <c r="CB724">
        <v>0</v>
      </c>
      <c r="CC724">
        <v>0</v>
      </c>
      <c r="CD724">
        <v>0</v>
      </c>
      <c r="CE724">
        <v>0</v>
      </c>
      <c r="CF724">
        <v>0</v>
      </c>
      <c r="CG724">
        <v>0</v>
      </c>
      <c r="CH724">
        <v>0</v>
      </c>
      <c r="CI724">
        <v>0</v>
      </c>
      <c r="CJ724">
        <v>0</v>
      </c>
      <c r="CK724">
        <v>0</v>
      </c>
      <c r="CL724">
        <v>0</v>
      </c>
      <c r="CM724">
        <v>0</v>
      </c>
      <c r="CN724">
        <v>0</v>
      </c>
      <c r="CO724">
        <v>0</v>
      </c>
      <c r="CP724">
        <v>0</v>
      </c>
      <c r="CQ724">
        <v>0</v>
      </c>
      <c r="CR724">
        <v>0</v>
      </c>
      <c r="CS724">
        <v>0</v>
      </c>
      <c r="CT724">
        <v>0</v>
      </c>
      <c r="CU724">
        <v>0</v>
      </c>
      <c r="CV724">
        <v>0</v>
      </c>
      <c r="CW724">
        <v>0</v>
      </c>
      <c r="CX724">
        <v>0</v>
      </c>
      <c r="CY724">
        <v>0</v>
      </c>
      <c r="CZ724">
        <v>0</v>
      </c>
      <c r="DA724">
        <v>0</v>
      </c>
      <c r="DB724">
        <v>0</v>
      </c>
      <c r="DC724">
        <v>0</v>
      </c>
      <c r="DD724">
        <v>0</v>
      </c>
      <c r="DE724">
        <v>0</v>
      </c>
      <c r="DF724">
        <v>0</v>
      </c>
      <c r="DG724">
        <v>0</v>
      </c>
      <c r="DH724">
        <v>0</v>
      </c>
      <c r="DI724">
        <v>0</v>
      </c>
      <c r="DJ724">
        <v>0</v>
      </c>
      <c r="DK724">
        <v>0</v>
      </c>
      <c r="DL724">
        <v>0</v>
      </c>
      <c r="DM724">
        <v>0</v>
      </c>
      <c r="DN724">
        <v>0</v>
      </c>
      <c r="DO724">
        <v>0</v>
      </c>
    </row>
    <row r="725" spans="1:119">
      <c r="A725" t="s">
        <v>667</v>
      </c>
      <c r="B725">
        <v>0</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c r="BJ725">
        <v>0</v>
      </c>
      <c r="BK725">
        <v>0</v>
      </c>
      <c r="BL725">
        <v>0</v>
      </c>
      <c r="BM725">
        <v>0</v>
      </c>
      <c r="BN725">
        <v>0</v>
      </c>
      <c r="BO725">
        <v>0</v>
      </c>
      <c r="BP725">
        <v>0</v>
      </c>
      <c r="BQ725">
        <v>0</v>
      </c>
      <c r="BR725">
        <v>0</v>
      </c>
      <c r="BS725">
        <v>0</v>
      </c>
      <c r="BT725">
        <v>0</v>
      </c>
      <c r="BU725">
        <v>0</v>
      </c>
      <c r="BV725">
        <v>0</v>
      </c>
      <c r="BW725">
        <v>0</v>
      </c>
      <c r="BX725">
        <v>0</v>
      </c>
      <c r="BY725">
        <v>0</v>
      </c>
      <c r="BZ725">
        <v>0</v>
      </c>
      <c r="CA725">
        <v>0</v>
      </c>
      <c r="CB725">
        <v>0</v>
      </c>
      <c r="CC725">
        <v>0</v>
      </c>
      <c r="CD725">
        <v>0</v>
      </c>
      <c r="CE725">
        <v>0</v>
      </c>
      <c r="CF725">
        <v>0</v>
      </c>
      <c r="CG725">
        <v>0</v>
      </c>
      <c r="CH725">
        <v>0</v>
      </c>
      <c r="CI725">
        <v>0</v>
      </c>
      <c r="CJ725">
        <v>0</v>
      </c>
      <c r="CK725">
        <v>0</v>
      </c>
      <c r="CL725">
        <v>0</v>
      </c>
      <c r="CM725">
        <v>0</v>
      </c>
      <c r="CN725">
        <v>0</v>
      </c>
      <c r="CO725">
        <v>0</v>
      </c>
      <c r="CP725">
        <v>0</v>
      </c>
      <c r="CQ725">
        <v>0</v>
      </c>
      <c r="CR725">
        <v>0</v>
      </c>
      <c r="CS725">
        <v>0</v>
      </c>
      <c r="CT725">
        <v>0</v>
      </c>
      <c r="CU725">
        <v>0</v>
      </c>
      <c r="CV725">
        <v>0</v>
      </c>
      <c r="CW725">
        <v>0</v>
      </c>
      <c r="CX725">
        <v>0</v>
      </c>
      <c r="CY725">
        <v>0</v>
      </c>
      <c r="CZ725">
        <v>0</v>
      </c>
      <c r="DA725">
        <v>0</v>
      </c>
      <c r="DB725">
        <v>0</v>
      </c>
      <c r="DC725">
        <v>0</v>
      </c>
      <c r="DD725">
        <v>0</v>
      </c>
      <c r="DE725">
        <v>0</v>
      </c>
      <c r="DF725">
        <v>0</v>
      </c>
      <c r="DG725">
        <v>0</v>
      </c>
      <c r="DH725">
        <v>0</v>
      </c>
      <c r="DI725">
        <v>0</v>
      </c>
      <c r="DJ725">
        <v>0</v>
      </c>
      <c r="DK725">
        <v>0</v>
      </c>
      <c r="DL725">
        <v>0</v>
      </c>
      <c r="DM725">
        <v>0</v>
      </c>
      <c r="DN725">
        <v>0</v>
      </c>
      <c r="DO725">
        <v>0</v>
      </c>
    </row>
    <row r="726" spans="1:119">
      <c r="A726" t="s">
        <v>668</v>
      </c>
      <c r="B726">
        <v>0</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v>0</v>
      </c>
      <c r="BK726">
        <v>0</v>
      </c>
      <c r="BL726">
        <v>0</v>
      </c>
      <c r="BM726">
        <v>0</v>
      </c>
      <c r="BN726">
        <v>0</v>
      </c>
      <c r="BO726">
        <v>0</v>
      </c>
      <c r="BP726">
        <v>0</v>
      </c>
      <c r="BQ726">
        <v>0</v>
      </c>
      <c r="BR726">
        <v>0</v>
      </c>
      <c r="BS726">
        <v>0</v>
      </c>
      <c r="BT726">
        <v>0</v>
      </c>
      <c r="BU726">
        <v>0</v>
      </c>
      <c r="BV726">
        <v>0</v>
      </c>
      <c r="BW726">
        <v>0</v>
      </c>
      <c r="BX726">
        <v>0</v>
      </c>
      <c r="BY726">
        <v>0</v>
      </c>
      <c r="BZ726">
        <v>0</v>
      </c>
      <c r="CA726">
        <v>0</v>
      </c>
      <c r="CB726">
        <v>0</v>
      </c>
      <c r="CC726">
        <v>0</v>
      </c>
      <c r="CD726">
        <v>0</v>
      </c>
      <c r="CE726">
        <v>0</v>
      </c>
      <c r="CF726">
        <v>0</v>
      </c>
      <c r="CG726">
        <v>0</v>
      </c>
      <c r="CH726">
        <v>0</v>
      </c>
      <c r="CI726">
        <v>0</v>
      </c>
      <c r="CJ726">
        <v>0</v>
      </c>
      <c r="CK726">
        <v>0</v>
      </c>
      <c r="CL726">
        <v>0</v>
      </c>
      <c r="CM726">
        <v>0</v>
      </c>
      <c r="CN726">
        <v>0</v>
      </c>
      <c r="CO726">
        <v>0</v>
      </c>
      <c r="CP726">
        <v>0</v>
      </c>
      <c r="CQ726">
        <v>0</v>
      </c>
      <c r="CR726">
        <v>0</v>
      </c>
      <c r="CS726">
        <v>0</v>
      </c>
      <c r="CT726">
        <v>0</v>
      </c>
      <c r="CU726">
        <v>0</v>
      </c>
      <c r="CV726">
        <v>0</v>
      </c>
      <c r="CW726">
        <v>0</v>
      </c>
      <c r="CX726">
        <v>0</v>
      </c>
      <c r="CY726">
        <v>0</v>
      </c>
      <c r="CZ726">
        <v>0</v>
      </c>
      <c r="DA726">
        <v>0</v>
      </c>
      <c r="DB726">
        <v>0</v>
      </c>
      <c r="DC726">
        <v>0</v>
      </c>
      <c r="DD726">
        <v>0</v>
      </c>
      <c r="DE726">
        <v>0</v>
      </c>
      <c r="DF726">
        <v>0</v>
      </c>
      <c r="DG726">
        <v>0</v>
      </c>
      <c r="DH726">
        <v>0</v>
      </c>
      <c r="DI726">
        <v>0</v>
      </c>
      <c r="DJ726">
        <v>0</v>
      </c>
      <c r="DK726">
        <v>0</v>
      </c>
      <c r="DL726">
        <v>0</v>
      </c>
      <c r="DM726">
        <v>0</v>
      </c>
      <c r="DN726">
        <v>0</v>
      </c>
      <c r="DO726">
        <v>0</v>
      </c>
    </row>
    <row r="727" spans="1:119">
      <c r="A727" t="s">
        <v>669</v>
      </c>
      <c r="B727">
        <v>0</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c r="BJ727">
        <v>0</v>
      </c>
      <c r="BK727">
        <v>0</v>
      </c>
      <c r="BL727">
        <v>0</v>
      </c>
      <c r="BM727">
        <v>0</v>
      </c>
      <c r="BN727">
        <v>0</v>
      </c>
      <c r="BO727">
        <v>0</v>
      </c>
      <c r="BP727">
        <v>0</v>
      </c>
      <c r="BQ727">
        <v>0</v>
      </c>
      <c r="BR727">
        <v>0</v>
      </c>
      <c r="BS727">
        <v>0</v>
      </c>
      <c r="BT727">
        <v>0</v>
      </c>
      <c r="BU727">
        <v>0</v>
      </c>
      <c r="BV727">
        <v>0</v>
      </c>
      <c r="BW727">
        <v>0</v>
      </c>
      <c r="BX727">
        <v>0</v>
      </c>
      <c r="BY727">
        <v>0</v>
      </c>
      <c r="BZ727">
        <v>0</v>
      </c>
      <c r="CA727">
        <v>0</v>
      </c>
      <c r="CB727">
        <v>0</v>
      </c>
      <c r="CC727">
        <v>0</v>
      </c>
      <c r="CD727">
        <v>0</v>
      </c>
      <c r="CE727">
        <v>0</v>
      </c>
      <c r="CF727">
        <v>0</v>
      </c>
      <c r="CG727">
        <v>0</v>
      </c>
      <c r="CH727">
        <v>0</v>
      </c>
      <c r="CI727">
        <v>0</v>
      </c>
      <c r="CJ727">
        <v>0</v>
      </c>
      <c r="CK727">
        <v>0</v>
      </c>
      <c r="CL727">
        <v>0</v>
      </c>
      <c r="CM727">
        <v>0</v>
      </c>
      <c r="CN727">
        <v>0</v>
      </c>
      <c r="CO727">
        <v>0</v>
      </c>
      <c r="CP727">
        <v>0</v>
      </c>
      <c r="CQ727">
        <v>0</v>
      </c>
      <c r="CR727">
        <v>0</v>
      </c>
      <c r="CS727">
        <v>0</v>
      </c>
      <c r="CT727">
        <v>0</v>
      </c>
      <c r="CU727">
        <v>0</v>
      </c>
      <c r="CV727">
        <v>0</v>
      </c>
      <c r="CW727">
        <v>0</v>
      </c>
      <c r="CX727">
        <v>0</v>
      </c>
      <c r="CY727">
        <v>0</v>
      </c>
      <c r="CZ727">
        <v>0</v>
      </c>
      <c r="DA727">
        <v>0</v>
      </c>
      <c r="DB727">
        <v>0</v>
      </c>
      <c r="DC727">
        <v>0</v>
      </c>
      <c r="DD727">
        <v>0</v>
      </c>
      <c r="DE727">
        <v>0</v>
      </c>
      <c r="DF727">
        <v>0</v>
      </c>
      <c r="DG727">
        <v>0</v>
      </c>
      <c r="DH727">
        <v>0</v>
      </c>
      <c r="DI727">
        <v>0</v>
      </c>
      <c r="DJ727">
        <v>0</v>
      </c>
      <c r="DK727">
        <v>0</v>
      </c>
      <c r="DL727">
        <v>0</v>
      </c>
      <c r="DM727">
        <v>0</v>
      </c>
      <c r="DN727">
        <v>0</v>
      </c>
      <c r="DO727">
        <v>0</v>
      </c>
    </row>
    <row r="728" spans="1:119">
      <c r="A728" t="s">
        <v>670</v>
      </c>
      <c r="B728">
        <v>0</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0</v>
      </c>
      <c r="BN728">
        <v>0</v>
      </c>
      <c r="BO728">
        <v>0</v>
      </c>
      <c r="BP728">
        <v>0</v>
      </c>
      <c r="BQ728">
        <v>0</v>
      </c>
      <c r="BR728">
        <v>0</v>
      </c>
      <c r="BS728">
        <v>0</v>
      </c>
      <c r="BT728">
        <v>0</v>
      </c>
      <c r="BU728">
        <v>0</v>
      </c>
      <c r="BV728">
        <v>0</v>
      </c>
      <c r="BW728">
        <v>0</v>
      </c>
      <c r="BX728">
        <v>0</v>
      </c>
      <c r="BY728">
        <v>0</v>
      </c>
      <c r="BZ728">
        <v>0</v>
      </c>
      <c r="CA728">
        <v>0</v>
      </c>
      <c r="CB728">
        <v>0</v>
      </c>
      <c r="CC728">
        <v>0</v>
      </c>
      <c r="CD728">
        <v>0</v>
      </c>
      <c r="CE728">
        <v>0</v>
      </c>
      <c r="CF728">
        <v>0</v>
      </c>
      <c r="CG728">
        <v>0</v>
      </c>
      <c r="CH728">
        <v>0</v>
      </c>
      <c r="CI728">
        <v>0</v>
      </c>
      <c r="CJ728">
        <v>0</v>
      </c>
      <c r="CK728">
        <v>0</v>
      </c>
      <c r="CL728">
        <v>0</v>
      </c>
      <c r="CM728">
        <v>0</v>
      </c>
      <c r="CN728">
        <v>0</v>
      </c>
      <c r="CO728">
        <v>0</v>
      </c>
      <c r="CP728">
        <v>0</v>
      </c>
      <c r="CQ728">
        <v>0</v>
      </c>
      <c r="CR728">
        <v>0</v>
      </c>
      <c r="CS728">
        <v>0</v>
      </c>
      <c r="CT728">
        <v>0</v>
      </c>
      <c r="CU728">
        <v>0</v>
      </c>
      <c r="CV728">
        <v>0</v>
      </c>
      <c r="CW728">
        <v>0</v>
      </c>
      <c r="CX728">
        <v>0</v>
      </c>
      <c r="CY728">
        <v>0</v>
      </c>
      <c r="CZ728">
        <v>0</v>
      </c>
      <c r="DA728">
        <v>0</v>
      </c>
      <c r="DB728">
        <v>0</v>
      </c>
      <c r="DC728">
        <v>0</v>
      </c>
      <c r="DD728">
        <v>0</v>
      </c>
      <c r="DE728">
        <v>0</v>
      </c>
      <c r="DF728">
        <v>0</v>
      </c>
      <c r="DG728">
        <v>0</v>
      </c>
      <c r="DH728">
        <v>0</v>
      </c>
      <c r="DI728">
        <v>0</v>
      </c>
      <c r="DJ728">
        <v>0</v>
      </c>
      <c r="DK728">
        <v>0</v>
      </c>
      <c r="DL728">
        <v>0</v>
      </c>
      <c r="DM728">
        <v>0</v>
      </c>
      <c r="DN728">
        <v>0</v>
      </c>
      <c r="DO728">
        <v>0</v>
      </c>
    </row>
    <row r="729" spans="1:119">
      <c r="A729" t="s">
        <v>671</v>
      </c>
      <c r="B729">
        <v>0</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v>0</v>
      </c>
      <c r="BJ729">
        <v>0</v>
      </c>
      <c r="BK729">
        <v>0</v>
      </c>
      <c r="BL729">
        <v>0</v>
      </c>
      <c r="BM729">
        <v>0</v>
      </c>
      <c r="BN729">
        <v>0</v>
      </c>
      <c r="BO729">
        <v>0</v>
      </c>
      <c r="BP729">
        <v>0</v>
      </c>
      <c r="BQ729">
        <v>0</v>
      </c>
      <c r="BR729">
        <v>0</v>
      </c>
      <c r="BS729">
        <v>0</v>
      </c>
      <c r="BT729">
        <v>0</v>
      </c>
      <c r="BU729">
        <v>0</v>
      </c>
      <c r="BV729">
        <v>0</v>
      </c>
      <c r="BW729">
        <v>0</v>
      </c>
      <c r="BX729">
        <v>0</v>
      </c>
      <c r="BY729">
        <v>0</v>
      </c>
      <c r="BZ729">
        <v>0</v>
      </c>
      <c r="CA729">
        <v>0</v>
      </c>
      <c r="CB729">
        <v>0</v>
      </c>
      <c r="CC729">
        <v>0</v>
      </c>
      <c r="CD729">
        <v>0</v>
      </c>
      <c r="CE729">
        <v>0</v>
      </c>
      <c r="CF729">
        <v>0</v>
      </c>
      <c r="CG729">
        <v>0</v>
      </c>
      <c r="CH729">
        <v>0</v>
      </c>
      <c r="CI729">
        <v>0</v>
      </c>
      <c r="CJ729">
        <v>0</v>
      </c>
      <c r="CK729">
        <v>0</v>
      </c>
      <c r="CL729">
        <v>0</v>
      </c>
      <c r="CM729">
        <v>0</v>
      </c>
      <c r="CN729">
        <v>0</v>
      </c>
      <c r="CO729">
        <v>0</v>
      </c>
      <c r="CP729">
        <v>0</v>
      </c>
      <c r="CQ729">
        <v>0</v>
      </c>
      <c r="CR729">
        <v>0</v>
      </c>
      <c r="CS729">
        <v>0</v>
      </c>
      <c r="CT729">
        <v>0</v>
      </c>
      <c r="CU729">
        <v>0</v>
      </c>
      <c r="CV729">
        <v>0</v>
      </c>
      <c r="CW729">
        <v>0</v>
      </c>
      <c r="CX729">
        <v>0</v>
      </c>
      <c r="CY729">
        <v>0</v>
      </c>
      <c r="CZ729">
        <v>0</v>
      </c>
      <c r="DA729">
        <v>0</v>
      </c>
      <c r="DB729">
        <v>0</v>
      </c>
      <c r="DC729">
        <v>0</v>
      </c>
      <c r="DD729">
        <v>0</v>
      </c>
      <c r="DE729">
        <v>0</v>
      </c>
      <c r="DF729">
        <v>0</v>
      </c>
      <c r="DG729">
        <v>0</v>
      </c>
      <c r="DH729">
        <v>0</v>
      </c>
      <c r="DI729">
        <v>0</v>
      </c>
      <c r="DJ729">
        <v>0</v>
      </c>
      <c r="DK729">
        <v>0</v>
      </c>
      <c r="DL729">
        <v>0</v>
      </c>
      <c r="DM729">
        <v>0</v>
      </c>
      <c r="DN729">
        <v>0</v>
      </c>
      <c r="DO729">
        <v>0</v>
      </c>
    </row>
    <row r="730" spans="1:119">
      <c r="A730" t="s">
        <v>672</v>
      </c>
      <c r="B730">
        <v>0</v>
      </c>
      <c r="C730">
        <v>0</v>
      </c>
      <c r="D730">
        <v>0</v>
      </c>
      <c r="E730">
        <v>0</v>
      </c>
      <c r="F730">
        <v>0</v>
      </c>
      <c r="G730">
        <v>0</v>
      </c>
      <c r="H730">
        <v>11028251051.3445</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P730">
        <v>0</v>
      </c>
      <c r="AQ730">
        <v>0</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11028251051.3445</v>
      </c>
      <c r="BO730">
        <v>0</v>
      </c>
      <c r="BP730">
        <v>0</v>
      </c>
      <c r="BQ730">
        <v>0</v>
      </c>
      <c r="BR730">
        <v>0</v>
      </c>
      <c r="BS730">
        <v>0</v>
      </c>
      <c r="BT730">
        <v>0</v>
      </c>
      <c r="BU730">
        <v>0</v>
      </c>
      <c r="BV730">
        <v>0</v>
      </c>
      <c r="BW730">
        <v>0</v>
      </c>
      <c r="BX730">
        <v>0</v>
      </c>
      <c r="BY730">
        <v>0</v>
      </c>
      <c r="BZ730">
        <v>0</v>
      </c>
      <c r="CA730">
        <v>0</v>
      </c>
      <c r="CB730">
        <v>0</v>
      </c>
      <c r="CC730">
        <v>0</v>
      </c>
      <c r="CD730">
        <v>0</v>
      </c>
      <c r="CE730">
        <v>0</v>
      </c>
      <c r="CF730">
        <v>0</v>
      </c>
      <c r="CG730">
        <v>0</v>
      </c>
      <c r="CH730">
        <v>0</v>
      </c>
      <c r="CI730">
        <v>0</v>
      </c>
      <c r="CJ730">
        <v>0</v>
      </c>
      <c r="CK730">
        <v>0</v>
      </c>
      <c r="CL730">
        <v>0</v>
      </c>
      <c r="CM730">
        <v>0</v>
      </c>
      <c r="CN730">
        <v>0</v>
      </c>
      <c r="CO730">
        <v>0</v>
      </c>
      <c r="CP730">
        <v>0</v>
      </c>
      <c r="CQ730">
        <v>0</v>
      </c>
      <c r="CR730">
        <v>0</v>
      </c>
      <c r="CS730">
        <v>0</v>
      </c>
      <c r="CT730">
        <v>0</v>
      </c>
      <c r="CU730">
        <v>0</v>
      </c>
      <c r="CV730">
        <v>0</v>
      </c>
      <c r="CW730">
        <v>0</v>
      </c>
      <c r="CX730">
        <v>0</v>
      </c>
      <c r="CY730">
        <v>0</v>
      </c>
      <c r="CZ730">
        <v>0</v>
      </c>
      <c r="DA730">
        <v>0</v>
      </c>
      <c r="DB730">
        <v>0</v>
      </c>
      <c r="DC730">
        <v>0</v>
      </c>
      <c r="DD730">
        <v>0</v>
      </c>
      <c r="DE730">
        <v>0</v>
      </c>
      <c r="DF730">
        <v>0</v>
      </c>
      <c r="DG730">
        <v>0</v>
      </c>
      <c r="DH730">
        <v>0</v>
      </c>
      <c r="DI730">
        <v>0</v>
      </c>
      <c r="DJ730">
        <v>0</v>
      </c>
      <c r="DK730">
        <v>0</v>
      </c>
      <c r="DL730">
        <v>0</v>
      </c>
      <c r="DM730">
        <v>0</v>
      </c>
      <c r="DN730">
        <v>0</v>
      </c>
      <c r="DO730">
        <v>0</v>
      </c>
    </row>
    <row r="731" spans="1:119">
      <c r="A731" t="s">
        <v>673</v>
      </c>
      <c r="B731">
        <v>2650973321780</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655051655514</v>
      </c>
      <c r="BI731">
        <v>0</v>
      </c>
      <c r="BJ731">
        <v>0</v>
      </c>
      <c r="BK731">
        <v>70763995689.999893</v>
      </c>
      <c r="BL731">
        <v>0</v>
      </c>
      <c r="BM731">
        <v>-495800934</v>
      </c>
      <c r="BN731">
        <v>0</v>
      </c>
      <c r="BO731">
        <v>0</v>
      </c>
      <c r="BP731">
        <v>0</v>
      </c>
      <c r="BQ731">
        <v>0</v>
      </c>
      <c r="BR731">
        <v>394143509829.99902</v>
      </c>
      <c r="BS731">
        <v>887431657800</v>
      </c>
      <c r="BT731">
        <v>0</v>
      </c>
      <c r="BU731">
        <v>0</v>
      </c>
      <c r="BV731">
        <v>0</v>
      </c>
      <c r="BW731">
        <v>0</v>
      </c>
      <c r="BX731">
        <v>0</v>
      </c>
      <c r="BY731">
        <v>0</v>
      </c>
      <c r="BZ731">
        <v>0</v>
      </c>
      <c r="CA731">
        <v>0</v>
      </c>
      <c r="CB731">
        <v>0</v>
      </c>
      <c r="CC731">
        <v>0</v>
      </c>
      <c r="CD731">
        <v>0</v>
      </c>
      <c r="CE731">
        <v>0</v>
      </c>
      <c r="CF731">
        <v>0</v>
      </c>
      <c r="CG731">
        <v>0</v>
      </c>
      <c r="CH731">
        <v>0</v>
      </c>
      <c r="CI731">
        <v>365280924800</v>
      </c>
      <c r="CJ731">
        <v>0</v>
      </c>
      <c r="CK731">
        <v>0</v>
      </c>
      <c r="CL731">
        <v>0</v>
      </c>
      <c r="CM731">
        <v>0</v>
      </c>
      <c r="CN731">
        <v>0</v>
      </c>
      <c r="CO731">
        <v>0</v>
      </c>
      <c r="CP731">
        <v>0</v>
      </c>
      <c r="CQ731">
        <v>0</v>
      </c>
      <c r="CR731">
        <v>0</v>
      </c>
      <c r="CS731">
        <v>0</v>
      </c>
      <c r="CT731">
        <v>0</v>
      </c>
      <c r="CU731">
        <v>0</v>
      </c>
      <c r="CV731">
        <v>0</v>
      </c>
      <c r="CW731">
        <v>0</v>
      </c>
      <c r="CX731">
        <v>0</v>
      </c>
      <c r="CY731">
        <v>0</v>
      </c>
      <c r="CZ731">
        <v>175202005079.99899</v>
      </c>
      <c r="DA731">
        <v>0</v>
      </c>
      <c r="DB731">
        <v>0</v>
      </c>
      <c r="DC731">
        <v>0</v>
      </c>
      <c r="DD731">
        <v>0</v>
      </c>
      <c r="DE731">
        <v>0</v>
      </c>
      <c r="DF731">
        <v>0</v>
      </c>
      <c r="DG731">
        <v>0</v>
      </c>
      <c r="DH731">
        <v>0</v>
      </c>
      <c r="DI731">
        <v>0</v>
      </c>
      <c r="DJ731">
        <v>0</v>
      </c>
      <c r="DK731">
        <v>0</v>
      </c>
      <c r="DL731">
        <v>0</v>
      </c>
      <c r="DM731">
        <v>103595373999.99899</v>
      </c>
      <c r="DN731">
        <v>0</v>
      </c>
      <c r="DO731">
        <v>0</v>
      </c>
    </row>
    <row r="732" spans="1:119">
      <c r="A732" t="s">
        <v>1664</v>
      </c>
      <c r="B732">
        <v>0</v>
      </c>
      <c r="C732">
        <v>0</v>
      </c>
      <c r="D732">
        <v>0</v>
      </c>
      <c r="E732">
        <v>0</v>
      </c>
      <c r="F732">
        <v>0</v>
      </c>
      <c r="G732" s="38">
        <v>5.340576171875E-5</v>
      </c>
      <c r="H732">
        <v>0</v>
      </c>
      <c r="I732">
        <v>0</v>
      </c>
      <c r="J732">
        <v>0</v>
      </c>
      <c r="K732">
        <v>0</v>
      </c>
      <c r="L732">
        <v>0</v>
      </c>
      <c r="M732">
        <v>0</v>
      </c>
      <c r="N732">
        <v>9186550956.0000191</v>
      </c>
      <c r="O732">
        <v>0</v>
      </c>
      <c r="P732">
        <v>0</v>
      </c>
      <c r="Q732">
        <v>0</v>
      </c>
      <c r="R732">
        <v>11318417453.1436</v>
      </c>
      <c r="S732">
        <v>9880848.0000000503</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39314052.000000097</v>
      </c>
      <c r="AO732">
        <v>0</v>
      </c>
      <c r="AP732">
        <v>0</v>
      </c>
      <c r="AQ732">
        <v>0</v>
      </c>
      <c r="AR732">
        <v>0</v>
      </c>
      <c r="AS732">
        <v>0</v>
      </c>
      <c r="AT732">
        <v>0</v>
      </c>
      <c r="AU732">
        <v>0</v>
      </c>
      <c r="AV732">
        <v>27060083890.000099</v>
      </c>
      <c r="AW732">
        <v>0</v>
      </c>
      <c r="AX732">
        <v>0</v>
      </c>
      <c r="AY732">
        <v>0</v>
      </c>
      <c r="AZ732">
        <v>0</v>
      </c>
      <c r="BA732">
        <v>0</v>
      </c>
      <c r="BB732">
        <v>0</v>
      </c>
      <c r="BC732">
        <v>0</v>
      </c>
      <c r="BD732">
        <v>0</v>
      </c>
      <c r="BE732">
        <v>0</v>
      </c>
      <c r="BF732">
        <v>0</v>
      </c>
      <c r="BG732">
        <v>0</v>
      </c>
      <c r="BH732">
        <v>0</v>
      </c>
      <c r="BI732">
        <v>0</v>
      </c>
      <c r="BJ732">
        <v>0</v>
      </c>
      <c r="BK732">
        <v>0</v>
      </c>
      <c r="BL732">
        <v>0</v>
      </c>
      <c r="BM732">
        <v>40957247199.143799</v>
      </c>
      <c r="BN732">
        <v>0</v>
      </c>
      <c r="BO732">
        <v>0</v>
      </c>
      <c r="BP732">
        <v>0</v>
      </c>
      <c r="BQ732">
        <v>0</v>
      </c>
      <c r="BR732">
        <v>0</v>
      </c>
      <c r="BS732">
        <v>0</v>
      </c>
      <c r="BT732">
        <v>0</v>
      </c>
      <c r="BU732">
        <v>0</v>
      </c>
      <c r="BV732">
        <v>0</v>
      </c>
      <c r="BW732">
        <v>0</v>
      </c>
      <c r="BX732">
        <v>0</v>
      </c>
      <c r="BY732">
        <v>0</v>
      </c>
      <c r="BZ732">
        <v>0</v>
      </c>
      <c r="CA732">
        <v>6657000000</v>
      </c>
      <c r="CB732">
        <v>0</v>
      </c>
      <c r="CC732">
        <v>0</v>
      </c>
      <c r="CD732">
        <v>0</v>
      </c>
      <c r="CE732">
        <v>0</v>
      </c>
      <c r="CF732">
        <v>0</v>
      </c>
      <c r="CG732">
        <v>0</v>
      </c>
      <c r="CH732">
        <v>0</v>
      </c>
      <c r="CI732">
        <v>0</v>
      </c>
      <c r="CJ732">
        <v>0</v>
      </c>
      <c r="CK732">
        <v>0</v>
      </c>
      <c r="CL732">
        <v>0</v>
      </c>
      <c r="CM732">
        <v>0</v>
      </c>
      <c r="CN732">
        <v>0</v>
      </c>
      <c r="CO732">
        <v>0</v>
      </c>
      <c r="CP732">
        <v>0</v>
      </c>
      <c r="CQ732">
        <v>0</v>
      </c>
      <c r="CR732">
        <v>0</v>
      </c>
      <c r="CS732">
        <v>0</v>
      </c>
      <c r="CT732">
        <v>0</v>
      </c>
      <c r="CU732">
        <v>0</v>
      </c>
      <c r="CV732">
        <v>0</v>
      </c>
      <c r="CW732">
        <v>0</v>
      </c>
      <c r="CX732">
        <v>0</v>
      </c>
      <c r="CY732">
        <v>0</v>
      </c>
      <c r="CZ732">
        <v>0</v>
      </c>
      <c r="DA732">
        <v>0</v>
      </c>
      <c r="DB732">
        <v>0</v>
      </c>
      <c r="DC732">
        <v>0</v>
      </c>
      <c r="DD732">
        <v>0</v>
      </c>
      <c r="DE732">
        <v>0</v>
      </c>
      <c r="DF732">
        <v>0</v>
      </c>
      <c r="DG732">
        <v>0</v>
      </c>
      <c r="DH732">
        <v>0</v>
      </c>
      <c r="DI732">
        <v>0</v>
      </c>
      <c r="DJ732">
        <v>0</v>
      </c>
      <c r="DK732">
        <v>0</v>
      </c>
      <c r="DL732">
        <v>0</v>
      </c>
      <c r="DM732">
        <v>0</v>
      </c>
      <c r="DN732">
        <v>0</v>
      </c>
      <c r="DO732">
        <v>0</v>
      </c>
    </row>
    <row r="733" spans="1:119">
      <c r="A733" t="s">
        <v>1665</v>
      </c>
      <c r="B733">
        <v>0</v>
      </c>
      <c r="C733">
        <v>0</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c r="AR733">
        <v>0</v>
      </c>
      <c r="AS733">
        <v>0</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BN733">
        <v>0</v>
      </c>
      <c r="BO733">
        <v>0</v>
      </c>
      <c r="BP733">
        <v>0</v>
      </c>
      <c r="BQ733">
        <v>0</v>
      </c>
      <c r="BR733">
        <v>0</v>
      </c>
      <c r="BS733">
        <v>0</v>
      </c>
      <c r="BT733">
        <v>0</v>
      </c>
      <c r="BU733">
        <v>0</v>
      </c>
      <c r="BV733">
        <v>0</v>
      </c>
      <c r="BW733">
        <v>0</v>
      </c>
      <c r="BX733">
        <v>0</v>
      </c>
      <c r="BY733">
        <v>0</v>
      </c>
      <c r="BZ733">
        <v>0</v>
      </c>
      <c r="CA733">
        <v>0</v>
      </c>
      <c r="CB733">
        <v>0</v>
      </c>
      <c r="CC733">
        <v>0</v>
      </c>
      <c r="CD733">
        <v>0</v>
      </c>
      <c r="CE733">
        <v>0</v>
      </c>
      <c r="CF733">
        <v>0</v>
      </c>
      <c r="CG733">
        <v>0</v>
      </c>
      <c r="CH733">
        <v>0</v>
      </c>
      <c r="CI733">
        <v>0</v>
      </c>
      <c r="CJ733">
        <v>0</v>
      </c>
      <c r="CK733">
        <v>0</v>
      </c>
      <c r="CL733">
        <v>0</v>
      </c>
      <c r="CM733">
        <v>0</v>
      </c>
      <c r="CN733">
        <v>0</v>
      </c>
      <c r="CO733">
        <v>0</v>
      </c>
      <c r="CP733">
        <v>0</v>
      </c>
      <c r="CQ733">
        <v>0</v>
      </c>
      <c r="CR733">
        <v>0</v>
      </c>
      <c r="CS733">
        <v>0</v>
      </c>
      <c r="CT733">
        <v>0</v>
      </c>
      <c r="CU733">
        <v>0</v>
      </c>
      <c r="CV733">
        <v>0</v>
      </c>
      <c r="CW733">
        <v>0</v>
      </c>
      <c r="CX733">
        <v>0</v>
      </c>
      <c r="CY733">
        <v>0</v>
      </c>
      <c r="CZ733">
        <v>0</v>
      </c>
      <c r="DA733">
        <v>0</v>
      </c>
      <c r="DB733">
        <v>0</v>
      </c>
      <c r="DC733">
        <v>0</v>
      </c>
      <c r="DD733">
        <v>0</v>
      </c>
      <c r="DE733">
        <v>0</v>
      </c>
      <c r="DF733">
        <v>0</v>
      </c>
      <c r="DG733">
        <v>0</v>
      </c>
      <c r="DH733">
        <v>0</v>
      </c>
      <c r="DI733">
        <v>0</v>
      </c>
      <c r="DJ733">
        <v>0</v>
      </c>
      <c r="DK733">
        <v>0</v>
      </c>
      <c r="DL733">
        <v>0</v>
      </c>
      <c r="DM733">
        <v>0</v>
      </c>
      <c r="DN733">
        <v>0</v>
      </c>
      <c r="DO733">
        <v>0</v>
      </c>
    </row>
    <row r="734" spans="1:119">
      <c r="A734" t="s">
        <v>1666</v>
      </c>
      <c r="B734">
        <v>0</v>
      </c>
      <c r="C734">
        <v>0</v>
      </c>
      <c r="D734">
        <v>0</v>
      </c>
      <c r="E734">
        <v>0</v>
      </c>
      <c r="F734">
        <v>0</v>
      </c>
      <c r="G734">
        <v>0</v>
      </c>
      <c r="H734">
        <v>0</v>
      </c>
      <c r="I734">
        <v>0</v>
      </c>
      <c r="J734">
        <v>0</v>
      </c>
      <c r="K734">
        <v>0</v>
      </c>
      <c r="L734">
        <v>0</v>
      </c>
      <c r="M734">
        <v>0</v>
      </c>
      <c r="N734">
        <v>0</v>
      </c>
      <c r="O734">
        <v>0</v>
      </c>
      <c r="P734">
        <v>0</v>
      </c>
      <c r="Q734">
        <v>0</v>
      </c>
      <c r="R734">
        <v>0</v>
      </c>
      <c r="S734">
        <v>0</v>
      </c>
      <c r="T734">
        <v>0</v>
      </c>
      <c r="U734">
        <v>6657000000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BN734">
        <v>0</v>
      </c>
      <c r="BO734">
        <v>0</v>
      </c>
      <c r="BP734">
        <v>0</v>
      </c>
      <c r="BQ734">
        <v>0</v>
      </c>
      <c r="BR734">
        <v>0</v>
      </c>
      <c r="BS734">
        <v>0</v>
      </c>
      <c r="BT734">
        <v>0</v>
      </c>
      <c r="BU734">
        <v>0</v>
      </c>
      <c r="BV734">
        <v>0</v>
      </c>
      <c r="BW734">
        <v>0</v>
      </c>
      <c r="BX734">
        <v>0</v>
      </c>
      <c r="BY734">
        <v>0</v>
      </c>
      <c r="BZ734">
        <v>0</v>
      </c>
      <c r="CA734">
        <v>6657000000</v>
      </c>
      <c r="CB734">
        <v>0</v>
      </c>
      <c r="CC734">
        <v>0</v>
      </c>
      <c r="CD734">
        <v>0</v>
      </c>
      <c r="CE734">
        <v>0</v>
      </c>
      <c r="CF734">
        <v>0</v>
      </c>
      <c r="CG734">
        <v>0</v>
      </c>
      <c r="CH734">
        <v>0</v>
      </c>
      <c r="CI734">
        <v>0</v>
      </c>
      <c r="CJ734">
        <v>0</v>
      </c>
      <c r="CK734">
        <v>0</v>
      </c>
      <c r="CL734">
        <v>0</v>
      </c>
      <c r="CM734">
        <v>0</v>
      </c>
      <c r="CN734">
        <v>0</v>
      </c>
      <c r="CO734">
        <v>0</v>
      </c>
      <c r="CP734">
        <v>0</v>
      </c>
      <c r="CQ734">
        <v>0</v>
      </c>
      <c r="CR734">
        <v>0</v>
      </c>
      <c r="CS734">
        <v>0</v>
      </c>
      <c r="CT734">
        <v>0</v>
      </c>
      <c r="CU734">
        <v>0</v>
      </c>
      <c r="CV734">
        <v>0</v>
      </c>
      <c r="CW734">
        <v>0</v>
      </c>
      <c r="CX734">
        <v>0</v>
      </c>
      <c r="CY734">
        <v>0</v>
      </c>
      <c r="CZ734">
        <v>0</v>
      </c>
      <c r="DA734">
        <v>0</v>
      </c>
      <c r="DB734">
        <v>0</v>
      </c>
      <c r="DC734">
        <v>0</v>
      </c>
      <c r="DD734">
        <v>0</v>
      </c>
      <c r="DE734">
        <v>0</v>
      </c>
      <c r="DF734">
        <v>0</v>
      </c>
      <c r="DG734">
        <v>0</v>
      </c>
      <c r="DH734">
        <v>0</v>
      </c>
      <c r="DI734">
        <v>0</v>
      </c>
      <c r="DJ734">
        <v>0</v>
      </c>
      <c r="DK734">
        <v>0</v>
      </c>
      <c r="DL734">
        <v>0</v>
      </c>
      <c r="DM734">
        <v>0</v>
      </c>
      <c r="DN734">
        <v>0</v>
      </c>
      <c r="DO734">
        <v>0</v>
      </c>
    </row>
    <row r="735" spans="1:119">
      <c r="A735" t="s">
        <v>1667</v>
      </c>
      <c r="B735">
        <v>0</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c r="BN735">
        <v>0</v>
      </c>
      <c r="BO735">
        <v>0</v>
      </c>
      <c r="BP735">
        <v>0</v>
      </c>
      <c r="BQ735">
        <v>0</v>
      </c>
      <c r="BR735">
        <v>0</v>
      </c>
      <c r="BS735">
        <v>0</v>
      </c>
      <c r="BT735">
        <v>0</v>
      </c>
      <c r="BU735">
        <v>0</v>
      </c>
      <c r="BV735">
        <v>0</v>
      </c>
      <c r="BW735">
        <v>0</v>
      </c>
      <c r="BX735">
        <v>0</v>
      </c>
      <c r="BY735">
        <v>0</v>
      </c>
      <c r="BZ735">
        <v>0</v>
      </c>
      <c r="CA735">
        <v>0</v>
      </c>
      <c r="CB735">
        <v>0</v>
      </c>
      <c r="CC735">
        <v>0</v>
      </c>
      <c r="CD735">
        <v>0</v>
      </c>
      <c r="CE735">
        <v>0</v>
      </c>
      <c r="CF735">
        <v>0</v>
      </c>
      <c r="CG735">
        <v>0</v>
      </c>
      <c r="CH735">
        <v>0</v>
      </c>
      <c r="CI735">
        <v>0</v>
      </c>
      <c r="CJ735">
        <v>0</v>
      </c>
      <c r="CK735">
        <v>0</v>
      </c>
      <c r="CL735">
        <v>0</v>
      </c>
      <c r="CM735">
        <v>0</v>
      </c>
      <c r="CN735">
        <v>0</v>
      </c>
      <c r="CO735">
        <v>0</v>
      </c>
      <c r="CP735">
        <v>0</v>
      </c>
      <c r="CQ735">
        <v>0</v>
      </c>
      <c r="CR735">
        <v>0</v>
      </c>
      <c r="CS735">
        <v>0</v>
      </c>
      <c r="CT735">
        <v>0</v>
      </c>
      <c r="CU735">
        <v>0</v>
      </c>
      <c r="CV735">
        <v>0</v>
      </c>
      <c r="CW735">
        <v>0</v>
      </c>
      <c r="CX735">
        <v>0</v>
      </c>
      <c r="CY735">
        <v>0</v>
      </c>
      <c r="CZ735">
        <v>0</v>
      </c>
      <c r="DA735">
        <v>0</v>
      </c>
      <c r="DB735">
        <v>0</v>
      </c>
      <c r="DC735">
        <v>0</v>
      </c>
      <c r="DD735">
        <v>0</v>
      </c>
      <c r="DE735">
        <v>0</v>
      </c>
      <c r="DF735">
        <v>0</v>
      </c>
      <c r="DG735">
        <v>0</v>
      </c>
      <c r="DH735">
        <v>0</v>
      </c>
      <c r="DI735">
        <v>0</v>
      </c>
      <c r="DJ735">
        <v>0</v>
      </c>
      <c r="DK735">
        <v>0</v>
      </c>
      <c r="DL735">
        <v>0</v>
      </c>
      <c r="DM735">
        <v>0</v>
      </c>
      <c r="DN735">
        <v>0</v>
      </c>
      <c r="DO735">
        <v>0</v>
      </c>
    </row>
    <row r="736" spans="1:119">
      <c r="A736" t="s">
        <v>1668</v>
      </c>
      <c r="B736">
        <v>0</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BO736">
        <v>0</v>
      </c>
      <c r="BP736">
        <v>0</v>
      </c>
      <c r="BQ736">
        <v>0</v>
      </c>
      <c r="BR736">
        <v>0</v>
      </c>
      <c r="BS736">
        <v>0</v>
      </c>
      <c r="BT736">
        <v>0</v>
      </c>
      <c r="BU736">
        <v>0</v>
      </c>
      <c r="BV736">
        <v>0</v>
      </c>
      <c r="BW736">
        <v>0</v>
      </c>
      <c r="BX736">
        <v>0</v>
      </c>
      <c r="BY736">
        <v>0</v>
      </c>
      <c r="BZ736">
        <v>0</v>
      </c>
      <c r="CA736">
        <v>0</v>
      </c>
      <c r="CB736">
        <v>0</v>
      </c>
      <c r="CC736">
        <v>0</v>
      </c>
      <c r="CD736">
        <v>0</v>
      </c>
      <c r="CE736">
        <v>0</v>
      </c>
      <c r="CF736">
        <v>0</v>
      </c>
      <c r="CG736">
        <v>0</v>
      </c>
      <c r="CH736">
        <v>0</v>
      </c>
      <c r="CI736">
        <v>0</v>
      </c>
      <c r="CJ736">
        <v>0</v>
      </c>
      <c r="CK736">
        <v>0</v>
      </c>
      <c r="CL736">
        <v>0</v>
      </c>
      <c r="CM736">
        <v>0</v>
      </c>
      <c r="CN736">
        <v>0</v>
      </c>
      <c r="CO736">
        <v>0</v>
      </c>
      <c r="CP736">
        <v>0</v>
      </c>
      <c r="CQ736">
        <v>0</v>
      </c>
      <c r="CR736">
        <v>0</v>
      </c>
      <c r="CS736">
        <v>0</v>
      </c>
      <c r="CT736">
        <v>0</v>
      </c>
      <c r="CU736">
        <v>0</v>
      </c>
      <c r="CV736">
        <v>0</v>
      </c>
      <c r="CW736">
        <v>0</v>
      </c>
      <c r="CX736">
        <v>0</v>
      </c>
      <c r="CY736">
        <v>0</v>
      </c>
      <c r="CZ736">
        <v>0</v>
      </c>
      <c r="DA736">
        <v>0</v>
      </c>
      <c r="DB736">
        <v>0</v>
      </c>
      <c r="DC736">
        <v>0</v>
      </c>
      <c r="DD736">
        <v>0</v>
      </c>
      <c r="DE736">
        <v>0</v>
      </c>
      <c r="DF736">
        <v>0</v>
      </c>
      <c r="DG736">
        <v>0</v>
      </c>
      <c r="DH736">
        <v>0</v>
      </c>
      <c r="DI736">
        <v>0</v>
      </c>
      <c r="DJ736">
        <v>0</v>
      </c>
      <c r="DK736">
        <v>0</v>
      </c>
      <c r="DL736">
        <v>0</v>
      </c>
      <c r="DM736">
        <v>0</v>
      </c>
      <c r="DN736">
        <v>0</v>
      </c>
      <c r="DO736">
        <v>0</v>
      </c>
    </row>
    <row r="737" spans="1:119">
      <c r="A737" t="s">
        <v>1669</v>
      </c>
      <c r="B737">
        <v>0</v>
      </c>
      <c r="C737">
        <v>0</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0</v>
      </c>
      <c r="AU737">
        <v>0</v>
      </c>
      <c r="AV737">
        <v>0</v>
      </c>
      <c r="AW737">
        <v>0</v>
      </c>
      <c r="AX737">
        <v>0</v>
      </c>
      <c r="AY737">
        <v>0</v>
      </c>
      <c r="AZ737">
        <v>0</v>
      </c>
      <c r="BA737">
        <v>0</v>
      </c>
      <c r="BB737">
        <v>0</v>
      </c>
      <c r="BC737">
        <v>0</v>
      </c>
      <c r="BD737">
        <v>0</v>
      </c>
      <c r="BE737">
        <v>0</v>
      </c>
      <c r="BF737">
        <v>0</v>
      </c>
      <c r="BG737">
        <v>0</v>
      </c>
      <c r="BH737">
        <v>0</v>
      </c>
      <c r="BI737">
        <v>0</v>
      </c>
      <c r="BJ737">
        <v>0</v>
      </c>
      <c r="BK737">
        <v>0</v>
      </c>
      <c r="BL737">
        <v>0</v>
      </c>
      <c r="BM737">
        <v>0</v>
      </c>
      <c r="BN737">
        <v>0</v>
      </c>
      <c r="BO737">
        <v>0</v>
      </c>
      <c r="BP737">
        <v>0</v>
      </c>
      <c r="BQ737">
        <v>0</v>
      </c>
      <c r="BR737">
        <v>0</v>
      </c>
      <c r="BS737">
        <v>0</v>
      </c>
      <c r="BT737">
        <v>0</v>
      </c>
      <c r="BU737">
        <v>0</v>
      </c>
      <c r="BV737">
        <v>0</v>
      </c>
      <c r="BW737">
        <v>0</v>
      </c>
      <c r="BX737">
        <v>0</v>
      </c>
      <c r="BY737">
        <v>0</v>
      </c>
      <c r="BZ737">
        <v>0</v>
      </c>
      <c r="CA737">
        <v>0</v>
      </c>
      <c r="CB737">
        <v>0</v>
      </c>
      <c r="CC737">
        <v>0</v>
      </c>
      <c r="CD737">
        <v>0</v>
      </c>
      <c r="CE737">
        <v>0</v>
      </c>
      <c r="CF737">
        <v>0</v>
      </c>
      <c r="CG737">
        <v>0</v>
      </c>
      <c r="CH737">
        <v>0</v>
      </c>
      <c r="CI737">
        <v>0</v>
      </c>
      <c r="CJ737">
        <v>0</v>
      </c>
      <c r="CK737">
        <v>0</v>
      </c>
      <c r="CL737">
        <v>0</v>
      </c>
      <c r="CM737">
        <v>0</v>
      </c>
      <c r="CN737">
        <v>0</v>
      </c>
      <c r="CO737">
        <v>0</v>
      </c>
      <c r="CP737">
        <v>0</v>
      </c>
      <c r="CQ737">
        <v>0</v>
      </c>
      <c r="CR737">
        <v>0</v>
      </c>
      <c r="CS737">
        <v>0</v>
      </c>
      <c r="CT737">
        <v>0</v>
      </c>
      <c r="CU737">
        <v>0</v>
      </c>
      <c r="CV737">
        <v>0</v>
      </c>
      <c r="CW737">
        <v>0</v>
      </c>
      <c r="CX737">
        <v>0</v>
      </c>
      <c r="CY737">
        <v>0</v>
      </c>
      <c r="CZ737">
        <v>0</v>
      </c>
      <c r="DA737">
        <v>0</v>
      </c>
      <c r="DB737">
        <v>0</v>
      </c>
      <c r="DC737">
        <v>0</v>
      </c>
      <c r="DD737">
        <v>0</v>
      </c>
      <c r="DE737">
        <v>0</v>
      </c>
      <c r="DF737">
        <v>0</v>
      </c>
      <c r="DG737">
        <v>0</v>
      </c>
      <c r="DH737">
        <v>0</v>
      </c>
      <c r="DI737">
        <v>0</v>
      </c>
      <c r="DJ737">
        <v>0</v>
      </c>
      <c r="DK737">
        <v>0</v>
      </c>
      <c r="DL737">
        <v>0</v>
      </c>
      <c r="DM737">
        <v>0</v>
      </c>
      <c r="DN737">
        <v>0</v>
      </c>
      <c r="DO737">
        <v>0</v>
      </c>
    </row>
    <row r="738" spans="1:119">
      <c r="A738" t="s">
        <v>1670</v>
      </c>
      <c r="B738">
        <v>0</v>
      </c>
      <c r="C738">
        <v>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c r="AS738">
        <v>0</v>
      </c>
      <c r="AT738">
        <v>0</v>
      </c>
      <c r="AU738">
        <v>0</v>
      </c>
      <c r="AV738">
        <v>0</v>
      </c>
      <c r="AW738">
        <v>0</v>
      </c>
      <c r="AX738">
        <v>0</v>
      </c>
      <c r="AY738">
        <v>0</v>
      </c>
      <c r="AZ738">
        <v>0</v>
      </c>
      <c r="BA738">
        <v>0</v>
      </c>
      <c r="BB738">
        <v>0</v>
      </c>
      <c r="BC738">
        <v>0</v>
      </c>
      <c r="BD738">
        <v>0</v>
      </c>
      <c r="BE738">
        <v>0</v>
      </c>
      <c r="BF738">
        <v>0</v>
      </c>
      <c r="BG738">
        <v>0</v>
      </c>
      <c r="BH738">
        <v>0</v>
      </c>
      <c r="BI738">
        <v>0</v>
      </c>
      <c r="BJ738">
        <v>0</v>
      </c>
      <c r="BK738">
        <v>0</v>
      </c>
      <c r="BL738">
        <v>0</v>
      </c>
      <c r="BM738">
        <v>0</v>
      </c>
      <c r="BN738">
        <v>0</v>
      </c>
      <c r="BO738">
        <v>0</v>
      </c>
      <c r="BP738">
        <v>0</v>
      </c>
      <c r="BQ738">
        <v>0</v>
      </c>
      <c r="BR738">
        <v>0</v>
      </c>
      <c r="BS738">
        <v>0</v>
      </c>
      <c r="BT738">
        <v>0</v>
      </c>
      <c r="BU738">
        <v>0</v>
      </c>
      <c r="BV738">
        <v>0</v>
      </c>
      <c r="BW738">
        <v>0</v>
      </c>
      <c r="BX738">
        <v>0</v>
      </c>
      <c r="BY738">
        <v>0</v>
      </c>
      <c r="BZ738">
        <v>0</v>
      </c>
      <c r="CA738">
        <v>0</v>
      </c>
      <c r="CB738">
        <v>0</v>
      </c>
      <c r="CC738">
        <v>0</v>
      </c>
      <c r="CD738">
        <v>0</v>
      </c>
      <c r="CE738">
        <v>0</v>
      </c>
      <c r="CF738">
        <v>0</v>
      </c>
      <c r="CG738">
        <v>0</v>
      </c>
      <c r="CH738">
        <v>0</v>
      </c>
      <c r="CI738">
        <v>0</v>
      </c>
      <c r="CJ738">
        <v>0</v>
      </c>
      <c r="CK738">
        <v>0</v>
      </c>
      <c r="CL738">
        <v>0</v>
      </c>
      <c r="CM738">
        <v>0</v>
      </c>
      <c r="CN738">
        <v>0</v>
      </c>
      <c r="CO738">
        <v>0</v>
      </c>
      <c r="CP738">
        <v>0</v>
      </c>
      <c r="CQ738">
        <v>0</v>
      </c>
      <c r="CR738">
        <v>0</v>
      </c>
      <c r="CS738">
        <v>0</v>
      </c>
      <c r="CT738">
        <v>0</v>
      </c>
      <c r="CU738">
        <v>0</v>
      </c>
      <c r="CV738">
        <v>0</v>
      </c>
      <c r="CW738">
        <v>0</v>
      </c>
      <c r="CX738">
        <v>0</v>
      </c>
      <c r="CY738">
        <v>0</v>
      </c>
      <c r="CZ738">
        <v>0</v>
      </c>
      <c r="DA738">
        <v>0</v>
      </c>
      <c r="DB738">
        <v>0</v>
      </c>
      <c r="DC738">
        <v>0</v>
      </c>
      <c r="DD738">
        <v>0</v>
      </c>
      <c r="DE738">
        <v>0</v>
      </c>
      <c r="DF738">
        <v>0</v>
      </c>
      <c r="DG738">
        <v>0</v>
      </c>
      <c r="DH738">
        <v>0</v>
      </c>
      <c r="DI738">
        <v>0</v>
      </c>
      <c r="DJ738">
        <v>0</v>
      </c>
      <c r="DK738">
        <v>0</v>
      </c>
      <c r="DL738">
        <v>0</v>
      </c>
      <c r="DM738">
        <v>0</v>
      </c>
      <c r="DN738">
        <v>0</v>
      </c>
      <c r="DO738">
        <v>0</v>
      </c>
    </row>
    <row r="739" spans="1:119">
      <c r="A739" t="s">
        <v>1671</v>
      </c>
      <c r="B739">
        <v>0</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v>0</v>
      </c>
      <c r="BX739">
        <v>0</v>
      </c>
      <c r="BY739">
        <v>0</v>
      </c>
      <c r="BZ739">
        <v>0</v>
      </c>
      <c r="CA739">
        <v>0</v>
      </c>
      <c r="CB739">
        <v>0</v>
      </c>
      <c r="CC739">
        <v>0</v>
      </c>
      <c r="CD739">
        <v>0</v>
      </c>
      <c r="CE739">
        <v>0</v>
      </c>
      <c r="CF739">
        <v>0</v>
      </c>
      <c r="CG739">
        <v>0</v>
      </c>
      <c r="CH739">
        <v>0</v>
      </c>
      <c r="CI739">
        <v>0</v>
      </c>
      <c r="CJ739">
        <v>0</v>
      </c>
      <c r="CK739">
        <v>0</v>
      </c>
      <c r="CL739">
        <v>0</v>
      </c>
      <c r="CM739">
        <v>0</v>
      </c>
      <c r="CN739">
        <v>0</v>
      </c>
      <c r="CO739">
        <v>0</v>
      </c>
      <c r="CP739">
        <v>0</v>
      </c>
      <c r="CQ739">
        <v>0</v>
      </c>
      <c r="CR739">
        <v>0</v>
      </c>
      <c r="CS739">
        <v>0</v>
      </c>
      <c r="CT739">
        <v>0</v>
      </c>
      <c r="CU739">
        <v>0</v>
      </c>
      <c r="CV739">
        <v>0</v>
      </c>
      <c r="CW739">
        <v>0</v>
      </c>
      <c r="CX739">
        <v>0</v>
      </c>
      <c r="CY739">
        <v>0</v>
      </c>
      <c r="CZ739">
        <v>0</v>
      </c>
      <c r="DA739">
        <v>0</v>
      </c>
      <c r="DB739">
        <v>0</v>
      </c>
      <c r="DC739">
        <v>0</v>
      </c>
      <c r="DD739">
        <v>0</v>
      </c>
      <c r="DE739">
        <v>0</v>
      </c>
      <c r="DF739">
        <v>0</v>
      </c>
      <c r="DG739">
        <v>0</v>
      </c>
      <c r="DH739">
        <v>0</v>
      </c>
      <c r="DI739">
        <v>0</v>
      </c>
      <c r="DJ739">
        <v>0</v>
      </c>
      <c r="DK739">
        <v>0</v>
      </c>
      <c r="DL739">
        <v>0</v>
      </c>
      <c r="DM739">
        <v>0</v>
      </c>
      <c r="DN739">
        <v>0</v>
      </c>
      <c r="DO739">
        <v>0</v>
      </c>
    </row>
    <row r="740" spans="1:119">
      <c r="A740" t="s">
        <v>1672</v>
      </c>
      <c r="B740">
        <v>0</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M740">
        <v>0</v>
      </c>
      <c r="BN740">
        <v>0</v>
      </c>
      <c r="BO740">
        <v>0</v>
      </c>
      <c r="BP740">
        <v>0</v>
      </c>
      <c r="BQ740">
        <v>0</v>
      </c>
      <c r="BR740">
        <v>0</v>
      </c>
      <c r="BS740">
        <v>0</v>
      </c>
      <c r="BT740">
        <v>0</v>
      </c>
      <c r="BU740">
        <v>0</v>
      </c>
      <c r="BV740">
        <v>0</v>
      </c>
      <c r="BW740">
        <v>0</v>
      </c>
      <c r="BX740">
        <v>0</v>
      </c>
      <c r="BY740">
        <v>0</v>
      </c>
      <c r="BZ740">
        <v>0</v>
      </c>
      <c r="CA740">
        <v>0</v>
      </c>
      <c r="CB740">
        <v>0</v>
      </c>
      <c r="CC740">
        <v>0</v>
      </c>
      <c r="CD740">
        <v>0</v>
      </c>
      <c r="CE740">
        <v>0</v>
      </c>
      <c r="CF740">
        <v>0</v>
      </c>
      <c r="CG740">
        <v>0</v>
      </c>
      <c r="CH740">
        <v>0</v>
      </c>
      <c r="CI740">
        <v>0</v>
      </c>
      <c r="CJ740">
        <v>0</v>
      </c>
      <c r="CK740">
        <v>0</v>
      </c>
      <c r="CL740">
        <v>0</v>
      </c>
      <c r="CM740">
        <v>0</v>
      </c>
      <c r="CN740">
        <v>0</v>
      </c>
      <c r="CO740">
        <v>0</v>
      </c>
      <c r="CP740">
        <v>0</v>
      </c>
      <c r="CQ740">
        <v>0</v>
      </c>
      <c r="CR740">
        <v>0</v>
      </c>
      <c r="CS740">
        <v>0</v>
      </c>
      <c r="CT740">
        <v>0</v>
      </c>
      <c r="CU740">
        <v>0</v>
      </c>
      <c r="CV740">
        <v>0</v>
      </c>
      <c r="CW740">
        <v>0</v>
      </c>
      <c r="CX740">
        <v>0</v>
      </c>
      <c r="CY740">
        <v>0</v>
      </c>
      <c r="CZ740">
        <v>0</v>
      </c>
      <c r="DA740">
        <v>0</v>
      </c>
      <c r="DB740">
        <v>0</v>
      </c>
      <c r="DC740">
        <v>0</v>
      </c>
      <c r="DD740">
        <v>0</v>
      </c>
      <c r="DE740">
        <v>0</v>
      </c>
      <c r="DF740">
        <v>0</v>
      </c>
      <c r="DG740">
        <v>0</v>
      </c>
      <c r="DH740">
        <v>0</v>
      </c>
      <c r="DI740">
        <v>0</v>
      </c>
      <c r="DJ740">
        <v>0</v>
      </c>
      <c r="DK740">
        <v>0</v>
      </c>
      <c r="DL740">
        <v>0</v>
      </c>
      <c r="DM740">
        <v>0</v>
      </c>
      <c r="DN740">
        <v>0</v>
      </c>
      <c r="DO740">
        <v>0</v>
      </c>
    </row>
    <row r="741" spans="1:119">
      <c r="A741" t="s">
        <v>1673</v>
      </c>
      <c r="B741">
        <v>0</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c r="AS741">
        <v>0</v>
      </c>
      <c r="AT741">
        <v>0</v>
      </c>
      <c r="AU741">
        <v>0</v>
      </c>
      <c r="AV741">
        <v>0</v>
      </c>
      <c r="AW741">
        <v>0</v>
      </c>
      <c r="AX741">
        <v>0</v>
      </c>
      <c r="AY741">
        <v>0</v>
      </c>
      <c r="AZ741">
        <v>0</v>
      </c>
      <c r="BA741">
        <v>0</v>
      </c>
      <c r="BB741">
        <v>0</v>
      </c>
      <c r="BC741">
        <v>0</v>
      </c>
      <c r="BD741">
        <v>0</v>
      </c>
      <c r="BE741">
        <v>0</v>
      </c>
      <c r="BF741">
        <v>0</v>
      </c>
      <c r="BG741">
        <v>0</v>
      </c>
      <c r="BH741">
        <v>0</v>
      </c>
      <c r="BI741">
        <v>0</v>
      </c>
      <c r="BJ741">
        <v>0</v>
      </c>
      <c r="BK741">
        <v>0</v>
      </c>
      <c r="BL741">
        <v>0</v>
      </c>
      <c r="BM741">
        <v>0</v>
      </c>
      <c r="BN741">
        <v>0</v>
      </c>
      <c r="BO741">
        <v>0</v>
      </c>
      <c r="BP741">
        <v>0</v>
      </c>
      <c r="BQ741">
        <v>0</v>
      </c>
      <c r="BR741">
        <v>0</v>
      </c>
      <c r="BS741">
        <v>0</v>
      </c>
      <c r="BT741">
        <v>0</v>
      </c>
      <c r="BU741">
        <v>0</v>
      </c>
      <c r="BV741">
        <v>0</v>
      </c>
      <c r="BW741">
        <v>0</v>
      </c>
      <c r="BX741">
        <v>0</v>
      </c>
      <c r="BY741">
        <v>0</v>
      </c>
      <c r="BZ741">
        <v>0</v>
      </c>
      <c r="CA741">
        <v>0</v>
      </c>
      <c r="CB741">
        <v>0</v>
      </c>
      <c r="CC741">
        <v>0</v>
      </c>
      <c r="CD741">
        <v>0</v>
      </c>
      <c r="CE741">
        <v>0</v>
      </c>
      <c r="CF741">
        <v>0</v>
      </c>
      <c r="CG741">
        <v>0</v>
      </c>
      <c r="CH741">
        <v>0</v>
      </c>
      <c r="CI741">
        <v>0</v>
      </c>
      <c r="CJ741">
        <v>0</v>
      </c>
      <c r="CK741">
        <v>0</v>
      </c>
      <c r="CL741">
        <v>0</v>
      </c>
      <c r="CM741">
        <v>0</v>
      </c>
      <c r="CN741">
        <v>0</v>
      </c>
      <c r="CO741">
        <v>0</v>
      </c>
      <c r="CP741">
        <v>0</v>
      </c>
      <c r="CQ741">
        <v>0</v>
      </c>
      <c r="CR741">
        <v>0</v>
      </c>
      <c r="CS741">
        <v>0</v>
      </c>
      <c r="CT741">
        <v>0</v>
      </c>
      <c r="CU741">
        <v>0</v>
      </c>
      <c r="CV741">
        <v>0</v>
      </c>
      <c r="CW741">
        <v>0</v>
      </c>
      <c r="CX741">
        <v>0</v>
      </c>
      <c r="CY741">
        <v>0</v>
      </c>
      <c r="CZ741">
        <v>0</v>
      </c>
      <c r="DA741">
        <v>0</v>
      </c>
      <c r="DB741">
        <v>0</v>
      </c>
      <c r="DC741">
        <v>0</v>
      </c>
      <c r="DD741">
        <v>0</v>
      </c>
      <c r="DE741">
        <v>0</v>
      </c>
      <c r="DF741">
        <v>0</v>
      </c>
      <c r="DG741">
        <v>0</v>
      </c>
      <c r="DH741">
        <v>0</v>
      </c>
      <c r="DI741">
        <v>0</v>
      </c>
      <c r="DJ741">
        <v>0</v>
      </c>
      <c r="DK741">
        <v>0</v>
      </c>
      <c r="DL741">
        <v>0</v>
      </c>
      <c r="DM741">
        <v>0</v>
      </c>
      <c r="DN741">
        <v>0</v>
      </c>
      <c r="DO741">
        <v>0</v>
      </c>
    </row>
    <row r="742" spans="1:119">
      <c r="A742" t="s">
        <v>1674</v>
      </c>
      <c r="B742">
        <v>0</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c r="AS742">
        <v>0</v>
      </c>
      <c r="AT742">
        <v>0</v>
      </c>
      <c r="AU742">
        <v>0</v>
      </c>
      <c r="AV742">
        <v>0</v>
      </c>
      <c r="AW742">
        <v>0</v>
      </c>
      <c r="AX742">
        <v>0</v>
      </c>
      <c r="AY742">
        <v>0</v>
      </c>
      <c r="AZ742">
        <v>0</v>
      </c>
      <c r="BA742">
        <v>0</v>
      </c>
      <c r="BB742">
        <v>0</v>
      </c>
      <c r="BC742">
        <v>0</v>
      </c>
      <c r="BD742">
        <v>0</v>
      </c>
      <c r="BE742">
        <v>0</v>
      </c>
      <c r="BF742">
        <v>0</v>
      </c>
      <c r="BG742">
        <v>0</v>
      </c>
      <c r="BH742">
        <v>0</v>
      </c>
      <c r="BI742">
        <v>0</v>
      </c>
      <c r="BJ742">
        <v>0</v>
      </c>
      <c r="BK742">
        <v>0</v>
      </c>
      <c r="BL742">
        <v>0</v>
      </c>
      <c r="BM742">
        <v>0</v>
      </c>
      <c r="BN742">
        <v>0</v>
      </c>
      <c r="BO742">
        <v>0</v>
      </c>
      <c r="BP742">
        <v>0</v>
      </c>
      <c r="BQ742">
        <v>0</v>
      </c>
      <c r="BR742">
        <v>0</v>
      </c>
      <c r="BS742">
        <v>0</v>
      </c>
      <c r="BT742">
        <v>0</v>
      </c>
      <c r="BU742">
        <v>0</v>
      </c>
      <c r="BV742">
        <v>0</v>
      </c>
      <c r="BW742">
        <v>0</v>
      </c>
      <c r="BX742">
        <v>0</v>
      </c>
      <c r="BY742">
        <v>0</v>
      </c>
      <c r="BZ742">
        <v>0</v>
      </c>
      <c r="CA742">
        <v>0</v>
      </c>
      <c r="CB742">
        <v>0</v>
      </c>
      <c r="CC742">
        <v>0</v>
      </c>
      <c r="CD742">
        <v>0</v>
      </c>
      <c r="CE742">
        <v>0</v>
      </c>
      <c r="CF742">
        <v>0</v>
      </c>
      <c r="CG742">
        <v>0</v>
      </c>
      <c r="CH742">
        <v>0</v>
      </c>
      <c r="CI742">
        <v>0</v>
      </c>
      <c r="CJ742">
        <v>0</v>
      </c>
      <c r="CK742">
        <v>0</v>
      </c>
      <c r="CL742">
        <v>0</v>
      </c>
      <c r="CM742">
        <v>0</v>
      </c>
      <c r="CN742">
        <v>0</v>
      </c>
      <c r="CO742">
        <v>0</v>
      </c>
      <c r="CP742">
        <v>0</v>
      </c>
      <c r="CQ742">
        <v>0</v>
      </c>
      <c r="CR742">
        <v>0</v>
      </c>
      <c r="CS742">
        <v>0</v>
      </c>
      <c r="CT742">
        <v>0</v>
      </c>
      <c r="CU742">
        <v>0</v>
      </c>
      <c r="CV742">
        <v>0</v>
      </c>
      <c r="CW742">
        <v>0</v>
      </c>
      <c r="CX742">
        <v>0</v>
      </c>
      <c r="CY742">
        <v>0</v>
      </c>
      <c r="CZ742">
        <v>0</v>
      </c>
      <c r="DA742">
        <v>0</v>
      </c>
      <c r="DB742">
        <v>0</v>
      </c>
      <c r="DC742">
        <v>0</v>
      </c>
      <c r="DD742">
        <v>0</v>
      </c>
      <c r="DE742">
        <v>0</v>
      </c>
      <c r="DF742">
        <v>0</v>
      </c>
      <c r="DG742">
        <v>0</v>
      </c>
      <c r="DH742">
        <v>0</v>
      </c>
      <c r="DI742">
        <v>0</v>
      </c>
      <c r="DJ742">
        <v>0</v>
      </c>
      <c r="DK742">
        <v>0</v>
      </c>
      <c r="DL742">
        <v>0</v>
      </c>
      <c r="DM742">
        <v>0</v>
      </c>
      <c r="DN742">
        <v>0</v>
      </c>
      <c r="DO742">
        <v>0</v>
      </c>
    </row>
    <row r="743" spans="1:119">
      <c r="A743" t="s">
        <v>1675</v>
      </c>
      <c r="B743">
        <v>0</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v>0</v>
      </c>
      <c r="BK743">
        <v>0</v>
      </c>
      <c r="BL743">
        <v>0</v>
      </c>
      <c r="BM743">
        <v>0</v>
      </c>
      <c r="BN743">
        <v>0</v>
      </c>
      <c r="BO743">
        <v>0</v>
      </c>
      <c r="BP743">
        <v>0</v>
      </c>
      <c r="BQ743">
        <v>0</v>
      </c>
      <c r="BR743">
        <v>0</v>
      </c>
      <c r="BS743">
        <v>0</v>
      </c>
      <c r="BT743">
        <v>0</v>
      </c>
      <c r="BU743">
        <v>0</v>
      </c>
      <c r="BV743">
        <v>0</v>
      </c>
      <c r="BW743">
        <v>0</v>
      </c>
      <c r="BX743">
        <v>0</v>
      </c>
      <c r="BY743">
        <v>0</v>
      </c>
      <c r="BZ743">
        <v>0</v>
      </c>
      <c r="CA743">
        <v>0</v>
      </c>
      <c r="CB743">
        <v>0</v>
      </c>
      <c r="CC743">
        <v>0</v>
      </c>
      <c r="CD743">
        <v>0</v>
      </c>
      <c r="CE743">
        <v>0</v>
      </c>
      <c r="CF743">
        <v>0</v>
      </c>
      <c r="CG743">
        <v>0</v>
      </c>
      <c r="CH743">
        <v>0</v>
      </c>
      <c r="CI743">
        <v>0</v>
      </c>
      <c r="CJ743">
        <v>0</v>
      </c>
      <c r="CK743">
        <v>0</v>
      </c>
      <c r="CL743">
        <v>0</v>
      </c>
      <c r="CM743">
        <v>0</v>
      </c>
      <c r="CN743">
        <v>0</v>
      </c>
      <c r="CO743">
        <v>0</v>
      </c>
      <c r="CP743">
        <v>0</v>
      </c>
      <c r="CQ743">
        <v>0</v>
      </c>
      <c r="CR743">
        <v>0</v>
      </c>
      <c r="CS743">
        <v>0</v>
      </c>
      <c r="CT743">
        <v>0</v>
      </c>
      <c r="CU743">
        <v>0</v>
      </c>
      <c r="CV743">
        <v>0</v>
      </c>
      <c r="CW743">
        <v>0</v>
      </c>
      <c r="CX743">
        <v>0</v>
      </c>
      <c r="CY743">
        <v>0</v>
      </c>
      <c r="CZ743">
        <v>0</v>
      </c>
      <c r="DA743">
        <v>0</v>
      </c>
      <c r="DB743">
        <v>0</v>
      </c>
      <c r="DC743">
        <v>0</v>
      </c>
      <c r="DD743">
        <v>0</v>
      </c>
      <c r="DE743">
        <v>0</v>
      </c>
      <c r="DF743">
        <v>0</v>
      </c>
      <c r="DG743">
        <v>0</v>
      </c>
      <c r="DH743">
        <v>0</v>
      </c>
      <c r="DI743">
        <v>0</v>
      </c>
      <c r="DJ743">
        <v>0</v>
      </c>
      <c r="DK743">
        <v>0</v>
      </c>
      <c r="DL743">
        <v>0</v>
      </c>
      <c r="DM743">
        <v>0</v>
      </c>
      <c r="DN743">
        <v>0</v>
      </c>
      <c r="DO743">
        <v>0</v>
      </c>
    </row>
    <row r="744" spans="1:119">
      <c r="A744" t="s">
        <v>1676</v>
      </c>
      <c r="B744">
        <v>0</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v>0</v>
      </c>
      <c r="BX744">
        <v>0</v>
      </c>
      <c r="BY744">
        <v>0</v>
      </c>
      <c r="BZ744">
        <v>0</v>
      </c>
      <c r="CA744">
        <v>0</v>
      </c>
      <c r="CB744">
        <v>0</v>
      </c>
      <c r="CC744">
        <v>0</v>
      </c>
      <c r="CD744">
        <v>0</v>
      </c>
      <c r="CE744">
        <v>0</v>
      </c>
      <c r="CF744">
        <v>0</v>
      </c>
      <c r="CG744">
        <v>0</v>
      </c>
      <c r="CH744">
        <v>0</v>
      </c>
      <c r="CI744">
        <v>0</v>
      </c>
      <c r="CJ744">
        <v>0</v>
      </c>
      <c r="CK744">
        <v>0</v>
      </c>
      <c r="CL744">
        <v>0</v>
      </c>
      <c r="CM744">
        <v>0</v>
      </c>
      <c r="CN744">
        <v>0</v>
      </c>
      <c r="CO744">
        <v>0</v>
      </c>
      <c r="CP744">
        <v>0</v>
      </c>
      <c r="CQ744">
        <v>0</v>
      </c>
      <c r="CR744">
        <v>0</v>
      </c>
      <c r="CS744">
        <v>0</v>
      </c>
      <c r="CT744">
        <v>0</v>
      </c>
      <c r="CU744">
        <v>0</v>
      </c>
      <c r="CV744">
        <v>0</v>
      </c>
      <c r="CW744">
        <v>0</v>
      </c>
      <c r="CX744">
        <v>0</v>
      </c>
      <c r="CY744">
        <v>0</v>
      </c>
      <c r="CZ744">
        <v>0</v>
      </c>
      <c r="DA744">
        <v>0</v>
      </c>
      <c r="DB744">
        <v>0</v>
      </c>
      <c r="DC744">
        <v>0</v>
      </c>
      <c r="DD744">
        <v>0</v>
      </c>
      <c r="DE744">
        <v>0</v>
      </c>
      <c r="DF744">
        <v>0</v>
      </c>
      <c r="DG744">
        <v>0</v>
      </c>
      <c r="DH744">
        <v>0</v>
      </c>
      <c r="DI744">
        <v>0</v>
      </c>
      <c r="DJ744">
        <v>0</v>
      </c>
      <c r="DK744">
        <v>0</v>
      </c>
      <c r="DL744">
        <v>0</v>
      </c>
      <c r="DM744">
        <v>0</v>
      </c>
      <c r="DN744">
        <v>0</v>
      </c>
      <c r="DO744">
        <v>0</v>
      </c>
    </row>
    <row r="745" spans="1:119">
      <c r="A745" t="s">
        <v>1677</v>
      </c>
      <c r="B745">
        <v>0</v>
      </c>
      <c r="C745">
        <v>0</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0</v>
      </c>
      <c r="BG745">
        <v>0</v>
      </c>
      <c r="BH745">
        <v>0</v>
      </c>
      <c r="BI745">
        <v>0</v>
      </c>
      <c r="BJ745">
        <v>0</v>
      </c>
      <c r="BK745">
        <v>0</v>
      </c>
      <c r="BL745">
        <v>0</v>
      </c>
      <c r="BM745">
        <v>0</v>
      </c>
      <c r="BN745">
        <v>0</v>
      </c>
      <c r="BO745">
        <v>0</v>
      </c>
      <c r="BP745">
        <v>0</v>
      </c>
      <c r="BQ745">
        <v>0</v>
      </c>
      <c r="BR745">
        <v>0</v>
      </c>
      <c r="BS745">
        <v>0</v>
      </c>
      <c r="BT745">
        <v>0</v>
      </c>
      <c r="BU745">
        <v>0</v>
      </c>
      <c r="BV745">
        <v>0</v>
      </c>
      <c r="BW745">
        <v>0</v>
      </c>
      <c r="BX745">
        <v>0</v>
      </c>
      <c r="BY745">
        <v>0</v>
      </c>
      <c r="BZ745">
        <v>0</v>
      </c>
      <c r="CA745">
        <v>0</v>
      </c>
      <c r="CB745">
        <v>0</v>
      </c>
      <c r="CC745">
        <v>0</v>
      </c>
      <c r="CD745">
        <v>0</v>
      </c>
      <c r="CE745">
        <v>0</v>
      </c>
      <c r="CF745">
        <v>0</v>
      </c>
      <c r="CG745">
        <v>0</v>
      </c>
      <c r="CH745">
        <v>0</v>
      </c>
      <c r="CI745">
        <v>0</v>
      </c>
      <c r="CJ745">
        <v>0</v>
      </c>
      <c r="CK745">
        <v>0</v>
      </c>
      <c r="CL745">
        <v>0</v>
      </c>
      <c r="CM745">
        <v>0</v>
      </c>
      <c r="CN745">
        <v>0</v>
      </c>
      <c r="CO745">
        <v>0</v>
      </c>
      <c r="CP745">
        <v>0</v>
      </c>
      <c r="CQ745">
        <v>0</v>
      </c>
      <c r="CR745">
        <v>0</v>
      </c>
      <c r="CS745">
        <v>0</v>
      </c>
      <c r="CT745">
        <v>0</v>
      </c>
      <c r="CU745">
        <v>0</v>
      </c>
      <c r="CV745">
        <v>0</v>
      </c>
      <c r="CW745">
        <v>0</v>
      </c>
      <c r="CX745">
        <v>0</v>
      </c>
      <c r="CY745">
        <v>0</v>
      </c>
      <c r="CZ745">
        <v>0</v>
      </c>
      <c r="DA745">
        <v>0</v>
      </c>
      <c r="DB745">
        <v>0</v>
      </c>
      <c r="DC745">
        <v>0</v>
      </c>
      <c r="DD745">
        <v>0</v>
      </c>
      <c r="DE745">
        <v>0</v>
      </c>
      <c r="DF745">
        <v>0</v>
      </c>
      <c r="DG745">
        <v>0</v>
      </c>
      <c r="DH745">
        <v>0</v>
      </c>
      <c r="DI745">
        <v>0</v>
      </c>
      <c r="DJ745">
        <v>0</v>
      </c>
      <c r="DK745">
        <v>0</v>
      </c>
      <c r="DL745">
        <v>0</v>
      </c>
      <c r="DM745">
        <v>0</v>
      </c>
      <c r="DN745">
        <v>0</v>
      </c>
      <c r="DO745">
        <v>0</v>
      </c>
    </row>
    <row r="746" spans="1:119">
      <c r="A746" t="s">
        <v>674</v>
      </c>
      <c r="B746">
        <v>0</v>
      </c>
      <c r="C746">
        <v>0</v>
      </c>
      <c r="D746">
        <v>0</v>
      </c>
      <c r="E746">
        <v>0</v>
      </c>
      <c r="F746">
        <v>0</v>
      </c>
      <c r="G746">
        <v>0</v>
      </c>
      <c r="H746">
        <v>0</v>
      </c>
      <c r="I746">
        <v>0</v>
      </c>
      <c r="J746">
        <v>0</v>
      </c>
      <c r="K746">
        <v>0</v>
      </c>
      <c r="L746">
        <v>0</v>
      </c>
      <c r="M746">
        <v>0</v>
      </c>
      <c r="N746">
        <v>0</v>
      </c>
      <c r="O746">
        <v>0</v>
      </c>
      <c r="P746">
        <v>0</v>
      </c>
      <c r="Q746">
        <v>0</v>
      </c>
      <c r="R746">
        <v>0</v>
      </c>
      <c r="S746">
        <v>0</v>
      </c>
      <c r="T746">
        <v>0</v>
      </c>
      <c r="U746">
        <v>6657000000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0</v>
      </c>
      <c r="BM746">
        <v>6657000000</v>
      </c>
      <c r="BN746">
        <v>0</v>
      </c>
      <c r="BO746">
        <v>0</v>
      </c>
      <c r="BP746">
        <v>0</v>
      </c>
      <c r="BQ746">
        <v>0</v>
      </c>
      <c r="BR746">
        <v>0</v>
      </c>
      <c r="BS746">
        <v>0</v>
      </c>
      <c r="BT746">
        <v>0</v>
      </c>
      <c r="BU746">
        <v>0</v>
      </c>
      <c r="BV746">
        <v>0</v>
      </c>
      <c r="BW746">
        <v>0</v>
      </c>
      <c r="BX746">
        <v>0</v>
      </c>
      <c r="BY746">
        <v>0</v>
      </c>
      <c r="BZ746">
        <v>0</v>
      </c>
      <c r="CA746">
        <v>0</v>
      </c>
      <c r="CB746">
        <v>0</v>
      </c>
      <c r="CC746">
        <v>0</v>
      </c>
      <c r="CD746">
        <v>0</v>
      </c>
      <c r="CE746">
        <v>0</v>
      </c>
      <c r="CF746">
        <v>0</v>
      </c>
      <c r="CG746">
        <v>0</v>
      </c>
      <c r="CH746">
        <v>0</v>
      </c>
      <c r="CI746">
        <v>0</v>
      </c>
      <c r="CJ746">
        <v>0</v>
      </c>
      <c r="CK746">
        <v>0</v>
      </c>
      <c r="CL746">
        <v>0</v>
      </c>
      <c r="CM746">
        <v>0</v>
      </c>
      <c r="CN746">
        <v>0</v>
      </c>
      <c r="CO746">
        <v>0</v>
      </c>
      <c r="CP746">
        <v>0</v>
      </c>
      <c r="CQ746">
        <v>0</v>
      </c>
      <c r="CR746">
        <v>0</v>
      </c>
      <c r="CS746">
        <v>0</v>
      </c>
      <c r="CT746">
        <v>0</v>
      </c>
      <c r="CU746">
        <v>0</v>
      </c>
      <c r="CV746">
        <v>0</v>
      </c>
      <c r="CW746">
        <v>0</v>
      </c>
      <c r="CX746">
        <v>0</v>
      </c>
      <c r="CY746">
        <v>0</v>
      </c>
      <c r="CZ746">
        <v>0</v>
      </c>
      <c r="DA746">
        <v>0</v>
      </c>
      <c r="DB746">
        <v>0</v>
      </c>
      <c r="DC746">
        <v>0</v>
      </c>
      <c r="DD746">
        <v>0</v>
      </c>
      <c r="DE746">
        <v>0</v>
      </c>
      <c r="DF746">
        <v>0</v>
      </c>
      <c r="DG746">
        <v>0</v>
      </c>
      <c r="DH746">
        <v>0</v>
      </c>
      <c r="DI746">
        <v>0</v>
      </c>
      <c r="DJ746">
        <v>0</v>
      </c>
      <c r="DK746">
        <v>0</v>
      </c>
      <c r="DL746">
        <v>0</v>
      </c>
      <c r="DM746">
        <v>0</v>
      </c>
      <c r="DN746">
        <v>0</v>
      </c>
      <c r="DO746">
        <v>0</v>
      </c>
    </row>
    <row r="747" spans="1:119">
      <c r="A747" t="s">
        <v>1678</v>
      </c>
      <c r="B747">
        <v>0</v>
      </c>
      <c r="C747">
        <v>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c r="BW747">
        <v>0</v>
      </c>
      <c r="BX747">
        <v>0</v>
      </c>
      <c r="BY747">
        <v>0</v>
      </c>
      <c r="BZ747">
        <v>0</v>
      </c>
      <c r="CA747">
        <v>0</v>
      </c>
      <c r="CB747">
        <v>0</v>
      </c>
      <c r="CC747">
        <v>0</v>
      </c>
      <c r="CD747">
        <v>0</v>
      </c>
      <c r="CE747">
        <v>0</v>
      </c>
      <c r="CF747">
        <v>0</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v>0</v>
      </c>
      <c r="CZ747">
        <v>0</v>
      </c>
      <c r="DA747">
        <v>0</v>
      </c>
      <c r="DB747">
        <v>0</v>
      </c>
      <c r="DC747">
        <v>0</v>
      </c>
      <c r="DD747">
        <v>0</v>
      </c>
      <c r="DE747">
        <v>0</v>
      </c>
      <c r="DF747">
        <v>0</v>
      </c>
      <c r="DG747">
        <v>0</v>
      </c>
      <c r="DH747">
        <v>0</v>
      </c>
      <c r="DI747">
        <v>0</v>
      </c>
      <c r="DJ747">
        <v>0</v>
      </c>
      <c r="DK747">
        <v>0</v>
      </c>
      <c r="DL747">
        <v>0</v>
      </c>
      <c r="DM747">
        <v>0</v>
      </c>
      <c r="DN747">
        <v>0</v>
      </c>
      <c r="DO747">
        <v>0</v>
      </c>
    </row>
    <row r="748" spans="1:119">
      <c r="A748" t="s">
        <v>1679</v>
      </c>
      <c r="B748">
        <v>0</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0</v>
      </c>
      <c r="AL748">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c r="BN748">
        <v>0</v>
      </c>
      <c r="BO748">
        <v>0</v>
      </c>
      <c r="BP748">
        <v>0</v>
      </c>
      <c r="BQ748">
        <v>0</v>
      </c>
      <c r="BR748">
        <v>0</v>
      </c>
      <c r="BS748">
        <v>0</v>
      </c>
      <c r="BT748">
        <v>0</v>
      </c>
      <c r="BU748">
        <v>0</v>
      </c>
      <c r="BV748">
        <v>0</v>
      </c>
      <c r="BW748">
        <v>0</v>
      </c>
      <c r="BX748">
        <v>0</v>
      </c>
      <c r="BY748">
        <v>0</v>
      </c>
      <c r="BZ748">
        <v>0</v>
      </c>
      <c r="CA748">
        <v>0</v>
      </c>
      <c r="CB748">
        <v>0</v>
      </c>
      <c r="CC748">
        <v>0</v>
      </c>
      <c r="CD748">
        <v>0</v>
      </c>
      <c r="CE748">
        <v>0</v>
      </c>
      <c r="CF748">
        <v>0</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v>0</v>
      </c>
      <c r="CZ748">
        <v>0</v>
      </c>
      <c r="DA748">
        <v>0</v>
      </c>
      <c r="DB748">
        <v>0</v>
      </c>
      <c r="DC748">
        <v>0</v>
      </c>
      <c r="DD748">
        <v>0</v>
      </c>
      <c r="DE748">
        <v>0</v>
      </c>
      <c r="DF748">
        <v>0</v>
      </c>
      <c r="DG748">
        <v>0</v>
      </c>
      <c r="DH748">
        <v>0</v>
      </c>
      <c r="DI748">
        <v>0</v>
      </c>
      <c r="DJ748">
        <v>0</v>
      </c>
      <c r="DK748">
        <v>0</v>
      </c>
      <c r="DL748">
        <v>0</v>
      </c>
      <c r="DM748">
        <v>0</v>
      </c>
      <c r="DN748">
        <v>0</v>
      </c>
      <c r="DO748">
        <v>0</v>
      </c>
    </row>
    <row r="749" spans="1:119">
      <c r="A749" t="s">
        <v>675</v>
      </c>
      <c r="B749">
        <v>0</v>
      </c>
      <c r="C749">
        <v>0</v>
      </c>
      <c r="D749">
        <v>0</v>
      </c>
      <c r="E749">
        <v>0</v>
      </c>
      <c r="F749">
        <v>0</v>
      </c>
      <c r="G749">
        <v>0</v>
      </c>
      <c r="H749">
        <v>0</v>
      </c>
      <c r="I749">
        <v>0</v>
      </c>
      <c r="J749">
        <v>0</v>
      </c>
      <c r="K749">
        <v>0</v>
      </c>
      <c r="L749">
        <v>0</v>
      </c>
      <c r="M749">
        <v>0</v>
      </c>
      <c r="N749">
        <v>0</v>
      </c>
      <c r="O749">
        <v>0</v>
      </c>
      <c r="P749">
        <v>0</v>
      </c>
      <c r="Q749">
        <v>0</v>
      </c>
      <c r="R749">
        <v>0</v>
      </c>
      <c r="S749">
        <v>17534761179.3867</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17534761179.3867</v>
      </c>
      <c r="BN749">
        <v>0</v>
      </c>
      <c r="BO749">
        <v>0</v>
      </c>
      <c r="BP749">
        <v>0</v>
      </c>
      <c r="BQ749">
        <v>0</v>
      </c>
      <c r="BR749">
        <v>0</v>
      </c>
      <c r="BS749">
        <v>0</v>
      </c>
      <c r="BT749">
        <v>0</v>
      </c>
      <c r="BU749">
        <v>0</v>
      </c>
      <c r="BV749">
        <v>0</v>
      </c>
      <c r="BW749">
        <v>0</v>
      </c>
      <c r="BX749">
        <v>0</v>
      </c>
      <c r="BY749">
        <v>0</v>
      </c>
      <c r="BZ749">
        <v>0</v>
      </c>
      <c r="CA749">
        <v>0</v>
      </c>
      <c r="CB749">
        <v>0</v>
      </c>
      <c r="CC749">
        <v>0</v>
      </c>
      <c r="CD749">
        <v>0</v>
      </c>
      <c r="CE749">
        <v>0</v>
      </c>
      <c r="CF749">
        <v>0</v>
      </c>
      <c r="CG749">
        <v>0</v>
      </c>
      <c r="CH749">
        <v>0</v>
      </c>
      <c r="CI749">
        <v>0</v>
      </c>
      <c r="CJ749">
        <v>0</v>
      </c>
      <c r="CK749">
        <v>0</v>
      </c>
      <c r="CL749">
        <v>0</v>
      </c>
      <c r="CM749">
        <v>0</v>
      </c>
      <c r="CN749">
        <v>0</v>
      </c>
      <c r="CO749">
        <v>0</v>
      </c>
      <c r="CP749">
        <v>0</v>
      </c>
      <c r="CQ749">
        <v>0</v>
      </c>
      <c r="CR749">
        <v>0</v>
      </c>
      <c r="CS749">
        <v>0</v>
      </c>
      <c r="CT749">
        <v>0</v>
      </c>
      <c r="CU749">
        <v>0</v>
      </c>
      <c r="CV749">
        <v>0</v>
      </c>
      <c r="CW749">
        <v>0</v>
      </c>
      <c r="CX749">
        <v>0</v>
      </c>
      <c r="CY749">
        <v>0</v>
      </c>
      <c r="CZ749">
        <v>0</v>
      </c>
      <c r="DA749">
        <v>0</v>
      </c>
      <c r="DB749">
        <v>0</v>
      </c>
      <c r="DC749">
        <v>0</v>
      </c>
      <c r="DD749">
        <v>0</v>
      </c>
      <c r="DE749">
        <v>0</v>
      </c>
      <c r="DF749">
        <v>0</v>
      </c>
      <c r="DG749">
        <v>0</v>
      </c>
      <c r="DH749">
        <v>0</v>
      </c>
      <c r="DI749">
        <v>0</v>
      </c>
      <c r="DJ749">
        <v>0</v>
      </c>
      <c r="DK749">
        <v>0</v>
      </c>
      <c r="DL749">
        <v>0</v>
      </c>
      <c r="DM749">
        <v>0</v>
      </c>
      <c r="DN749">
        <v>0</v>
      </c>
      <c r="DO749">
        <v>0</v>
      </c>
    </row>
    <row r="750" spans="1:119">
      <c r="A750" t="s">
        <v>676</v>
      </c>
      <c r="B750">
        <v>0</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v>0</v>
      </c>
      <c r="BX750">
        <v>0</v>
      </c>
      <c r="BY750">
        <v>0</v>
      </c>
      <c r="BZ750">
        <v>0</v>
      </c>
      <c r="CA750">
        <v>0</v>
      </c>
      <c r="CB750">
        <v>0</v>
      </c>
      <c r="CC750">
        <v>0</v>
      </c>
      <c r="CD750">
        <v>0</v>
      </c>
      <c r="CE750">
        <v>0</v>
      </c>
      <c r="CF750">
        <v>0</v>
      </c>
      <c r="CG750">
        <v>0</v>
      </c>
      <c r="CH750">
        <v>0</v>
      </c>
      <c r="CI750">
        <v>0</v>
      </c>
      <c r="CJ750">
        <v>0</v>
      </c>
      <c r="CK750">
        <v>0</v>
      </c>
      <c r="CL750">
        <v>0</v>
      </c>
      <c r="CM750">
        <v>0</v>
      </c>
      <c r="CN750">
        <v>0</v>
      </c>
      <c r="CO750">
        <v>0</v>
      </c>
      <c r="CP750">
        <v>0</v>
      </c>
      <c r="CQ750">
        <v>0</v>
      </c>
      <c r="CR750">
        <v>0</v>
      </c>
      <c r="CS750">
        <v>0</v>
      </c>
      <c r="CT750">
        <v>0</v>
      </c>
      <c r="CU750">
        <v>0</v>
      </c>
      <c r="CV750">
        <v>0</v>
      </c>
      <c r="CW750">
        <v>0</v>
      </c>
      <c r="CX750">
        <v>0</v>
      </c>
      <c r="CY750">
        <v>0</v>
      </c>
      <c r="CZ750">
        <v>0</v>
      </c>
      <c r="DA750">
        <v>0</v>
      </c>
      <c r="DB750">
        <v>0</v>
      </c>
      <c r="DC750">
        <v>0</v>
      </c>
      <c r="DD750">
        <v>0</v>
      </c>
      <c r="DE750">
        <v>0</v>
      </c>
      <c r="DF750">
        <v>0</v>
      </c>
      <c r="DG750">
        <v>0</v>
      </c>
      <c r="DH750">
        <v>0</v>
      </c>
      <c r="DI750">
        <v>0</v>
      </c>
      <c r="DJ750">
        <v>0</v>
      </c>
      <c r="DK750">
        <v>0</v>
      </c>
      <c r="DL750">
        <v>0</v>
      </c>
      <c r="DM750">
        <v>0</v>
      </c>
      <c r="DN750">
        <v>0</v>
      </c>
      <c r="DO750">
        <v>0</v>
      </c>
    </row>
    <row r="751" spans="1:119">
      <c r="A751" t="s">
        <v>677</v>
      </c>
      <c r="B751">
        <v>0</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v>0</v>
      </c>
      <c r="BX751">
        <v>0</v>
      </c>
      <c r="BY751">
        <v>0</v>
      </c>
      <c r="BZ751">
        <v>0</v>
      </c>
      <c r="CA751">
        <v>0</v>
      </c>
      <c r="CB751">
        <v>0</v>
      </c>
      <c r="CC751">
        <v>0</v>
      </c>
      <c r="CD751">
        <v>0</v>
      </c>
      <c r="CE751">
        <v>0</v>
      </c>
      <c r="CF751">
        <v>0</v>
      </c>
      <c r="CG751">
        <v>0</v>
      </c>
      <c r="CH751">
        <v>0</v>
      </c>
      <c r="CI751">
        <v>0</v>
      </c>
      <c r="CJ751">
        <v>0</v>
      </c>
      <c r="CK751">
        <v>0</v>
      </c>
      <c r="CL751">
        <v>0</v>
      </c>
      <c r="CM751">
        <v>0</v>
      </c>
      <c r="CN751">
        <v>0</v>
      </c>
      <c r="CO751">
        <v>0</v>
      </c>
      <c r="CP751">
        <v>0</v>
      </c>
      <c r="CQ751">
        <v>0</v>
      </c>
      <c r="CR751">
        <v>0</v>
      </c>
      <c r="CS751">
        <v>0</v>
      </c>
      <c r="CT751">
        <v>0</v>
      </c>
      <c r="CU751">
        <v>0</v>
      </c>
      <c r="CV751">
        <v>0</v>
      </c>
      <c r="CW751">
        <v>0</v>
      </c>
      <c r="CX751">
        <v>0</v>
      </c>
      <c r="CY751">
        <v>0</v>
      </c>
      <c r="CZ751">
        <v>0</v>
      </c>
      <c r="DA751">
        <v>0</v>
      </c>
      <c r="DB751">
        <v>0</v>
      </c>
      <c r="DC751">
        <v>0</v>
      </c>
      <c r="DD751">
        <v>0</v>
      </c>
      <c r="DE751">
        <v>0</v>
      </c>
      <c r="DF751">
        <v>0</v>
      </c>
      <c r="DG751">
        <v>0</v>
      </c>
      <c r="DH751">
        <v>0</v>
      </c>
      <c r="DI751">
        <v>0</v>
      </c>
      <c r="DJ751">
        <v>0</v>
      </c>
      <c r="DK751">
        <v>0</v>
      </c>
      <c r="DL751">
        <v>0</v>
      </c>
      <c r="DM751">
        <v>0</v>
      </c>
      <c r="DN751">
        <v>0</v>
      </c>
      <c r="DO751">
        <v>0</v>
      </c>
    </row>
    <row r="752" spans="1:119">
      <c r="A752" t="s">
        <v>678</v>
      </c>
      <c r="B752">
        <v>0</v>
      </c>
      <c r="C752">
        <v>0</v>
      </c>
      <c r="D752">
        <v>0</v>
      </c>
      <c r="E752">
        <v>0</v>
      </c>
      <c r="F752">
        <v>0</v>
      </c>
      <c r="G752">
        <v>0</v>
      </c>
      <c r="H752">
        <v>0</v>
      </c>
      <c r="I752">
        <v>0</v>
      </c>
      <c r="J752">
        <v>0</v>
      </c>
      <c r="K752">
        <v>0</v>
      </c>
      <c r="L752">
        <v>0</v>
      </c>
      <c r="M752">
        <v>0</v>
      </c>
      <c r="N752">
        <v>2062970400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2062970400</v>
      </c>
      <c r="BN752">
        <v>0</v>
      </c>
      <c r="BO752">
        <v>0</v>
      </c>
      <c r="BP752">
        <v>0</v>
      </c>
      <c r="BQ752">
        <v>0</v>
      </c>
      <c r="BR752">
        <v>0</v>
      </c>
      <c r="BS752">
        <v>0</v>
      </c>
      <c r="BT752">
        <v>0</v>
      </c>
      <c r="BU752">
        <v>0</v>
      </c>
      <c r="BV752">
        <v>0</v>
      </c>
      <c r="BW752">
        <v>0</v>
      </c>
      <c r="BX752">
        <v>0</v>
      </c>
      <c r="BY752">
        <v>0</v>
      </c>
      <c r="BZ752">
        <v>0</v>
      </c>
      <c r="CA752">
        <v>0</v>
      </c>
      <c r="CB752">
        <v>0</v>
      </c>
      <c r="CC752">
        <v>0</v>
      </c>
      <c r="CD752">
        <v>0</v>
      </c>
      <c r="CE752">
        <v>0</v>
      </c>
      <c r="CF752">
        <v>0</v>
      </c>
      <c r="CG752">
        <v>0</v>
      </c>
      <c r="CH752">
        <v>0</v>
      </c>
      <c r="CI752">
        <v>0</v>
      </c>
      <c r="CJ752">
        <v>0</v>
      </c>
      <c r="CK752">
        <v>0</v>
      </c>
      <c r="CL752">
        <v>0</v>
      </c>
      <c r="CM752">
        <v>0</v>
      </c>
      <c r="CN752">
        <v>0</v>
      </c>
      <c r="CO752">
        <v>0</v>
      </c>
      <c r="CP752">
        <v>0</v>
      </c>
      <c r="CQ752">
        <v>0</v>
      </c>
      <c r="CR752">
        <v>0</v>
      </c>
      <c r="CS752">
        <v>0</v>
      </c>
      <c r="CT752">
        <v>0</v>
      </c>
      <c r="CU752">
        <v>0</v>
      </c>
      <c r="CV752">
        <v>0</v>
      </c>
      <c r="CW752">
        <v>0</v>
      </c>
      <c r="CX752">
        <v>0</v>
      </c>
      <c r="CY752">
        <v>0</v>
      </c>
      <c r="CZ752">
        <v>0</v>
      </c>
      <c r="DA752">
        <v>0</v>
      </c>
      <c r="DB752">
        <v>0</v>
      </c>
      <c r="DC752">
        <v>0</v>
      </c>
      <c r="DD752">
        <v>0</v>
      </c>
      <c r="DE752">
        <v>0</v>
      </c>
      <c r="DF752">
        <v>0</v>
      </c>
      <c r="DG752">
        <v>0</v>
      </c>
      <c r="DH752">
        <v>0</v>
      </c>
      <c r="DI752">
        <v>0</v>
      </c>
      <c r="DJ752">
        <v>0</v>
      </c>
      <c r="DK752">
        <v>0</v>
      </c>
      <c r="DL752">
        <v>0</v>
      </c>
      <c r="DM752">
        <v>0</v>
      </c>
      <c r="DN752">
        <v>0</v>
      </c>
      <c r="DO752">
        <v>0</v>
      </c>
    </row>
    <row r="753" spans="1:119">
      <c r="A753" t="s">
        <v>679</v>
      </c>
      <c r="B753">
        <v>0</v>
      </c>
      <c r="C753">
        <v>0</v>
      </c>
      <c r="D753">
        <v>0</v>
      </c>
      <c r="E753">
        <v>0</v>
      </c>
      <c r="F753">
        <v>0</v>
      </c>
      <c r="G753">
        <v>0</v>
      </c>
      <c r="H753">
        <v>0</v>
      </c>
      <c r="I753">
        <v>0</v>
      </c>
      <c r="J753">
        <v>0</v>
      </c>
      <c r="K753">
        <v>0</v>
      </c>
      <c r="L753">
        <v>0</v>
      </c>
      <c r="M753">
        <v>0</v>
      </c>
      <c r="N753">
        <v>0</v>
      </c>
      <c r="O753">
        <v>0</v>
      </c>
      <c r="P753">
        <v>0</v>
      </c>
      <c r="Q753">
        <v>0</v>
      </c>
      <c r="R753">
        <v>63900000000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v>0</v>
      </c>
      <c r="BX753">
        <v>63900000000</v>
      </c>
      <c r="BY753">
        <v>0</v>
      </c>
      <c r="BZ753">
        <v>0</v>
      </c>
      <c r="CA753">
        <v>0</v>
      </c>
      <c r="CB753">
        <v>0</v>
      </c>
      <c r="CC753">
        <v>0</v>
      </c>
      <c r="CD753">
        <v>0</v>
      </c>
      <c r="CE753">
        <v>0</v>
      </c>
      <c r="CF753">
        <v>0</v>
      </c>
      <c r="CG753">
        <v>0</v>
      </c>
      <c r="CH753">
        <v>0</v>
      </c>
      <c r="CI753">
        <v>0</v>
      </c>
      <c r="CJ753">
        <v>0</v>
      </c>
      <c r="CK753">
        <v>0</v>
      </c>
      <c r="CL753">
        <v>0</v>
      </c>
      <c r="CM753">
        <v>0</v>
      </c>
      <c r="CN753">
        <v>0</v>
      </c>
      <c r="CO753">
        <v>0</v>
      </c>
      <c r="CP753">
        <v>0</v>
      </c>
      <c r="CQ753">
        <v>0</v>
      </c>
      <c r="CR753">
        <v>0</v>
      </c>
      <c r="CS753">
        <v>0</v>
      </c>
      <c r="CT753">
        <v>0</v>
      </c>
      <c r="CU753">
        <v>0</v>
      </c>
      <c r="CV753">
        <v>0</v>
      </c>
      <c r="CW753">
        <v>0</v>
      </c>
      <c r="CX753">
        <v>0</v>
      </c>
      <c r="CY753">
        <v>0</v>
      </c>
      <c r="CZ753">
        <v>0</v>
      </c>
      <c r="DA753">
        <v>0</v>
      </c>
      <c r="DB753">
        <v>0</v>
      </c>
      <c r="DC753">
        <v>0</v>
      </c>
      <c r="DD753">
        <v>0</v>
      </c>
      <c r="DE753">
        <v>0</v>
      </c>
      <c r="DF753">
        <v>0</v>
      </c>
      <c r="DG753">
        <v>0</v>
      </c>
      <c r="DH753">
        <v>0</v>
      </c>
      <c r="DI753">
        <v>0</v>
      </c>
      <c r="DJ753">
        <v>0</v>
      </c>
      <c r="DK753">
        <v>0</v>
      </c>
      <c r="DL753">
        <v>0</v>
      </c>
      <c r="DM753">
        <v>0</v>
      </c>
      <c r="DN753">
        <v>0</v>
      </c>
      <c r="DO753">
        <v>0</v>
      </c>
    </row>
    <row r="754" spans="1:119">
      <c r="A754" t="s">
        <v>680</v>
      </c>
      <c r="B754">
        <v>0</v>
      </c>
      <c r="C754">
        <v>0</v>
      </c>
      <c r="D754">
        <v>0</v>
      </c>
      <c r="E754">
        <v>0</v>
      </c>
      <c r="F754">
        <v>0</v>
      </c>
      <c r="G754">
        <v>0</v>
      </c>
      <c r="H754">
        <v>25840000000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25840000000</v>
      </c>
      <c r="BO754">
        <v>0</v>
      </c>
      <c r="BP754">
        <v>0</v>
      </c>
      <c r="BQ754">
        <v>0</v>
      </c>
      <c r="BR754">
        <v>0</v>
      </c>
      <c r="BS754">
        <v>0</v>
      </c>
      <c r="BT754">
        <v>0</v>
      </c>
      <c r="BU754">
        <v>0</v>
      </c>
      <c r="BV754">
        <v>0</v>
      </c>
      <c r="BW754">
        <v>0</v>
      </c>
      <c r="BX754">
        <v>0</v>
      </c>
      <c r="BY754">
        <v>0</v>
      </c>
      <c r="BZ754">
        <v>0</v>
      </c>
      <c r="CA754">
        <v>0</v>
      </c>
      <c r="CB754">
        <v>0</v>
      </c>
      <c r="CC754">
        <v>0</v>
      </c>
      <c r="CD754">
        <v>0</v>
      </c>
      <c r="CE754">
        <v>0</v>
      </c>
      <c r="CF754">
        <v>0</v>
      </c>
      <c r="CG754">
        <v>0</v>
      </c>
      <c r="CH754">
        <v>0</v>
      </c>
      <c r="CI754">
        <v>0</v>
      </c>
      <c r="CJ754">
        <v>0</v>
      </c>
      <c r="CK754">
        <v>0</v>
      </c>
      <c r="CL754">
        <v>0</v>
      </c>
      <c r="CM754">
        <v>0</v>
      </c>
      <c r="CN754">
        <v>0</v>
      </c>
      <c r="CO754">
        <v>0</v>
      </c>
      <c r="CP754">
        <v>0</v>
      </c>
      <c r="CQ754">
        <v>0</v>
      </c>
      <c r="CR754">
        <v>0</v>
      </c>
      <c r="CS754">
        <v>0</v>
      </c>
      <c r="CT754">
        <v>0</v>
      </c>
      <c r="CU754">
        <v>0</v>
      </c>
      <c r="CV754">
        <v>0</v>
      </c>
      <c r="CW754">
        <v>0</v>
      </c>
      <c r="CX754">
        <v>0</v>
      </c>
      <c r="CY754">
        <v>0</v>
      </c>
      <c r="CZ754">
        <v>0</v>
      </c>
      <c r="DA754">
        <v>0</v>
      </c>
      <c r="DB754">
        <v>0</v>
      </c>
      <c r="DC754">
        <v>0</v>
      </c>
      <c r="DD754">
        <v>0</v>
      </c>
      <c r="DE754">
        <v>0</v>
      </c>
      <c r="DF754">
        <v>0</v>
      </c>
      <c r="DG754">
        <v>0</v>
      </c>
      <c r="DH754">
        <v>0</v>
      </c>
      <c r="DI754">
        <v>0</v>
      </c>
      <c r="DJ754">
        <v>0</v>
      </c>
      <c r="DK754">
        <v>0</v>
      </c>
      <c r="DL754">
        <v>0</v>
      </c>
      <c r="DM754">
        <v>0</v>
      </c>
      <c r="DN754">
        <v>0</v>
      </c>
      <c r="DO754">
        <v>0</v>
      </c>
    </row>
    <row r="755" spans="1:119">
      <c r="A755" t="s">
        <v>681</v>
      </c>
      <c r="B755">
        <v>0</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0</v>
      </c>
      <c r="AT755">
        <v>0</v>
      </c>
      <c r="AU755">
        <v>0</v>
      </c>
      <c r="AV755">
        <v>0</v>
      </c>
      <c r="AW755">
        <v>0</v>
      </c>
      <c r="AX755">
        <v>0</v>
      </c>
      <c r="AY755">
        <v>0</v>
      </c>
      <c r="AZ755">
        <v>0</v>
      </c>
      <c r="BA755">
        <v>0</v>
      </c>
      <c r="BB755">
        <v>0</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v>0</v>
      </c>
      <c r="BX755">
        <v>0</v>
      </c>
      <c r="BY755">
        <v>0</v>
      </c>
      <c r="BZ755">
        <v>0</v>
      </c>
      <c r="CA755">
        <v>0</v>
      </c>
      <c r="CB755">
        <v>0</v>
      </c>
      <c r="CC755">
        <v>0</v>
      </c>
      <c r="CD755">
        <v>0</v>
      </c>
      <c r="CE755">
        <v>0</v>
      </c>
      <c r="CF755">
        <v>0</v>
      </c>
      <c r="CG755">
        <v>0</v>
      </c>
      <c r="CH755">
        <v>0</v>
      </c>
      <c r="CI755">
        <v>0</v>
      </c>
      <c r="CJ755">
        <v>0</v>
      </c>
      <c r="CK755">
        <v>0</v>
      </c>
      <c r="CL755">
        <v>0</v>
      </c>
      <c r="CM755">
        <v>0</v>
      </c>
      <c r="CN755">
        <v>0</v>
      </c>
      <c r="CO755">
        <v>0</v>
      </c>
      <c r="CP755">
        <v>0</v>
      </c>
      <c r="CQ755">
        <v>0</v>
      </c>
      <c r="CR755">
        <v>0</v>
      </c>
      <c r="CS755">
        <v>0</v>
      </c>
      <c r="CT755">
        <v>0</v>
      </c>
      <c r="CU755">
        <v>0</v>
      </c>
      <c r="CV755">
        <v>0</v>
      </c>
      <c r="CW755">
        <v>0</v>
      </c>
      <c r="CX755">
        <v>0</v>
      </c>
      <c r="CY755">
        <v>0</v>
      </c>
      <c r="CZ755">
        <v>0</v>
      </c>
      <c r="DA755">
        <v>0</v>
      </c>
      <c r="DB755">
        <v>0</v>
      </c>
      <c r="DC755">
        <v>0</v>
      </c>
      <c r="DD755">
        <v>0</v>
      </c>
      <c r="DE755">
        <v>0</v>
      </c>
      <c r="DF755">
        <v>0</v>
      </c>
      <c r="DG755">
        <v>0</v>
      </c>
      <c r="DH755">
        <v>0</v>
      </c>
      <c r="DI755">
        <v>0</v>
      </c>
      <c r="DJ755">
        <v>0</v>
      </c>
      <c r="DK755">
        <v>0</v>
      </c>
      <c r="DL755">
        <v>0</v>
      </c>
      <c r="DM755">
        <v>0</v>
      </c>
      <c r="DN755">
        <v>0</v>
      </c>
      <c r="DO755">
        <v>0</v>
      </c>
    </row>
    <row r="756" spans="1:119">
      <c r="A756" t="s">
        <v>682</v>
      </c>
      <c r="B756">
        <v>0</v>
      </c>
      <c r="C756">
        <v>0</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c r="BN756">
        <v>0</v>
      </c>
      <c r="BO756">
        <v>0</v>
      </c>
      <c r="BP756">
        <v>0</v>
      </c>
      <c r="BQ756">
        <v>0</v>
      </c>
      <c r="BR756">
        <v>0</v>
      </c>
      <c r="BS756">
        <v>0</v>
      </c>
      <c r="BT756">
        <v>0</v>
      </c>
      <c r="BU756">
        <v>0</v>
      </c>
      <c r="BV756">
        <v>0</v>
      </c>
      <c r="BW756">
        <v>0</v>
      </c>
      <c r="BX756">
        <v>0</v>
      </c>
      <c r="BY756">
        <v>0</v>
      </c>
      <c r="BZ756">
        <v>0</v>
      </c>
      <c r="CA756">
        <v>0</v>
      </c>
      <c r="CB756">
        <v>0</v>
      </c>
      <c r="CC756">
        <v>0</v>
      </c>
      <c r="CD756">
        <v>0</v>
      </c>
      <c r="CE756">
        <v>0</v>
      </c>
      <c r="CF756">
        <v>0</v>
      </c>
      <c r="CG756">
        <v>0</v>
      </c>
      <c r="CH756">
        <v>0</v>
      </c>
      <c r="CI756">
        <v>0</v>
      </c>
      <c r="CJ756">
        <v>0</v>
      </c>
      <c r="CK756">
        <v>0</v>
      </c>
      <c r="CL756">
        <v>0</v>
      </c>
      <c r="CM756">
        <v>0</v>
      </c>
      <c r="CN756">
        <v>0</v>
      </c>
      <c r="CO756">
        <v>0</v>
      </c>
      <c r="CP756">
        <v>0</v>
      </c>
      <c r="CQ756">
        <v>0</v>
      </c>
      <c r="CR756">
        <v>0</v>
      </c>
      <c r="CS756">
        <v>0</v>
      </c>
      <c r="CT756">
        <v>0</v>
      </c>
      <c r="CU756">
        <v>0</v>
      </c>
      <c r="CV756">
        <v>0</v>
      </c>
      <c r="CW756">
        <v>0</v>
      </c>
      <c r="CX756">
        <v>0</v>
      </c>
      <c r="CY756">
        <v>0</v>
      </c>
      <c r="CZ756">
        <v>0</v>
      </c>
      <c r="DA756">
        <v>0</v>
      </c>
      <c r="DB756">
        <v>0</v>
      </c>
      <c r="DC756">
        <v>0</v>
      </c>
      <c r="DD756">
        <v>0</v>
      </c>
      <c r="DE756">
        <v>0</v>
      </c>
      <c r="DF756">
        <v>0</v>
      </c>
      <c r="DG756">
        <v>0</v>
      </c>
      <c r="DH756">
        <v>0</v>
      </c>
      <c r="DI756">
        <v>0</v>
      </c>
      <c r="DJ756">
        <v>0</v>
      </c>
      <c r="DK756">
        <v>0</v>
      </c>
      <c r="DL756">
        <v>0</v>
      </c>
      <c r="DM756">
        <v>0</v>
      </c>
      <c r="DN756">
        <v>0</v>
      </c>
      <c r="DO756">
        <v>0</v>
      </c>
    </row>
    <row r="757" spans="1:119">
      <c r="A757" t="s">
        <v>683</v>
      </c>
      <c r="B757">
        <v>368130809859.72998</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0</v>
      </c>
      <c r="AL757">
        <v>0</v>
      </c>
      <c r="AM757">
        <v>0</v>
      </c>
      <c r="AN757">
        <v>0</v>
      </c>
      <c r="AO757">
        <v>0</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0</v>
      </c>
      <c r="BV757">
        <v>0</v>
      </c>
      <c r="BW757">
        <v>0</v>
      </c>
      <c r="BX757">
        <v>0</v>
      </c>
      <c r="BY757">
        <v>0</v>
      </c>
      <c r="BZ757">
        <v>0</v>
      </c>
      <c r="CA757">
        <v>368130809859.72998</v>
      </c>
      <c r="CB757">
        <v>0</v>
      </c>
      <c r="CC757">
        <v>0</v>
      </c>
      <c r="CD757">
        <v>0</v>
      </c>
      <c r="CE757">
        <v>0</v>
      </c>
      <c r="CF757">
        <v>0</v>
      </c>
      <c r="CG757">
        <v>0</v>
      </c>
      <c r="CH757">
        <v>0</v>
      </c>
      <c r="CI757">
        <v>0</v>
      </c>
      <c r="CJ757">
        <v>0</v>
      </c>
      <c r="CK757">
        <v>0</v>
      </c>
      <c r="CL757">
        <v>0</v>
      </c>
      <c r="CM757">
        <v>0</v>
      </c>
      <c r="CN757">
        <v>0</v>
      </c>
      <c r="CO757">
        <v>0</v>
      </c>
      <c r="CP757">
        <v>0</v>
      </c>
      <c r="CQ757">
        <v>0</v>
      </c>
      <c r="CR757">
        <v>0</v>
      </c>
      <c r="CS757">
        <v>0</v>
      </c>
      <c r="CT757">
        <v>0</v>
      </c>
      <c r="CU757">
        <v>0</v>
      </c>
      <c r="CV757">
        <v>0</v>
      </c>
      <c r="CW757">
        <v>0</v>
      </c>
      <c r="CX757">
        <v>0</v>
      </c>
      <c r="CY757">
        <v>0</v>
      </c>
      <c r="CZ757">
        <v>0</v>
      </c>
      <c r="DA757">
        <v>0</v>
      </c>
      <c r="DB757">
        <v>0</v>
      </c>
      <c r="DC757">
        <v>0</v>
      </c>
      <c r="DD757">
        <v>0</v>
      </c>
      <c r="DE757">
        <v>0</v>
      </c>
      <c r="DF757">
        <v>0</v>
      </c>
      <c r="DG757">
        <v>0</v>
      </c>
      <c r="DH757">
        <v>0</v>
      </c>
      <c r="DI757">
        <v>0</v>
      </c>
      <c r="DJ757">
        <v>0</v>
      </c>
      <c r="DK757">
        <v>0</v>
      </c>
      <c r="DL757">
        <v>0</v>
      </c>
      <c r="DM757">
        <v>0</v>
      </c>
      <c r="DN757">
        <v>0</v>
      </c>
      <c r="DO757">
        <v>0</v>
      </c>
    </row>
    <row r="758" spans="1:119">
      <c r="A758" t="s">
        <v>684</v>
      </c>
      <c r="B758">
        <v>0</v>
      </c>
      <c r="C758">
        <v>0</v>
      </c>
      <c r="D758">
        <v>0</v>
      </c>
      <c r="E758">
        <v>0</v>
      </c>
      <c r="F758">
        <v>0</v>
      </c>
      <c r="G758">
        <v>0</v>
      </c>
      <c r="H758">
        <v>0</v>
      </c>
      <c r="I758">
        <v>0</v>
      </c>
      <c r="J758">
        <v>0</v>
      </c>
      <c r="K758">
        <v>0</v>
      </c>
      <c r="L758">
        <v>0</v>
      </c>
      <c r="M758">
        <v>0</v>
      </c>
      <c r="N758">
        <v>42880670990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42880670990</v>
      </c>
      <c r="BN758">
        <v>0</v>
      </c>
      <c r="BO758">
        <v>0</v>
      </c>
      <c r="BP758">
        <v>0</v>
      </c>
      <c r="BQ758">
        <v>0</v>
      </c>
      <c r="BR758">
        <v>0</v>
      </c>
      <c r="BS758">
        <v>0</v>
      </c>
      <c r="BT758">
        <v>0</v>
      </c>
      <c r="BU758">
        <v>0</v>
      </c>
      <c r="BV758">
        <v>0</v>
      </c>
      <c r="BW758">
        <v>0</v>
      </c>
      <c r="BX758">
        <v>0</v>
      </c>
      <c r="BY758">
        <v>0</v>
      </c>
      <c r="BZ758">
        <v>0</v>
      </c>
      <c r="CA758">
        <v>0</v>
      </c>
      <c r="CB758">
        <v>0</v>
      </c>
      <c r="CC758">
        <v>0</v>
      </c>
      <c r="CD758">
        <v>0</v>
      </c>
      <c r="CE758">
        <v>0</v>
      </c>
      <c r="CF758">
        <v>0</v>
      </c>
      <c r="CG758">
        <v>0</v>
      </c>
      <c r="CH758">
        <v>0</v>
      </c>
      <c r="CI758">
        <v>0</v>
      </c>
      <c r="CJ758">
        <v>0</v>
      </c>
      <c r="CK758">
        <v>0</v>
      </c>
      <c r="CL758">
        <v>0</v>
      </c>
      <c r="CM758">
        <v>0</v>
      </c>
      <c r="CN758">
        <v>0</v>
      </c>
      <c r="CO758">
        <v>0</v>
      </c>
      <c r="CP758">
        <v>0</v>
      </c>
      <c r="CQ758">
        <v>0</v>
      </c>
      <c r="CR758">
        <v>0</v>
      </c>
      <c r="CS758">
        <v>0</v>
      </c>
      <c r="CT758">
        <v>0</v>
      </c>
      <c r="CU758">
        <v>0</v>
      </c>
      <c r="CV758">
        <v>0</v>
      </c>
      <c r="CW758">
        <v>0</v>
      </c>
      <c r="CX758">
        <v>0</v>
      </c>
      <c r="CY758">
        <v>0</v>
      </c>
      <c r="CZ758">
        <v>0</v>
      </c>
      <c r="DA758">
        <v>0</v>
      </c>
      <c r="DB758">
        <v>0</v>
      </c>
      <c r="DC758">
        <v>0</v>
      </c>
      <c r="DD758">
        <v>0</v>
      </c>
      <c r="DE758">
        <v>0</v>
      </c>
      <c r="DF758">
        <v>0</v>
      </c>
      <c r="DG758">
        <v>0</v>
      </c>
      <c r="DH758">
        <v>0</v>
      </c>
      <c r="DI758">
        <v>0</v>
      </c>
      <c r="DJ758">
        <v>0</v>
      </c>
      <c r="DK758">
        <v>0</v>
      </c>
      <c r="DL758">
        <v>0</v>
      </c>
      <c r="DM758">
        <v>0</v>
      </c>
      <c r="DN758">
        <v>0</v>
      </c>
      <c r="DO758">
        <v>0</v>
      </c>
    </row>
    <row r="759" spans="1:119">
      <c r="A759" t="s">
        <v>685</v>
      </c>
      <c r="B759">
        <v>0</v>
      </c>
      <c r="C759">
        <v>0</v>
      </c>
      <c r="D759">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c r="BN759">
        <v>0</v>
      </c>
      <c r="BO759">
        <v>0</v>
      </c>
      <c r="BP759">
        <v>0</v>
      </c>
      <c r="BQ759">
        <v>0</v>
      </c>
      <c r="BR759">
        <v>0</v>
      </c>
      <c r="BS759">
        <v>0</v>
      </c>
      <c r="BT759">
        <v>0</v>
      </c>
      <c r="BU759">
        <v>0</v>
      </c>
      <c r="BV759">
        <v>0</v>
      </c>
      <c r="BW759">
        <v>0</v>
      </c>
      <c r="BX759">
        <v>0</v>
      </c>
      <c r="BY759">
        <v>0</v>
      </c>
      <c r="BZ759">
        <v>0</v>
      </c>
      <c r="CA759">
        <v>0</v>
      </c>
      <c r="CB759">
        <v>0</v>
      </c>
      <c r="CC759">
        <v>0</v>
      </c>
      <c r="CD759">
        <v>0</v>
      </c>
      <c r="CE759">
        <v>0</v>
      </c>
      <c r="CF759">
        <v>0</v>
      </c>
      <c r="CG759">
        <v>0</v>
      </c>
      <c r="CH759">
        <v>0</v>
      </c>
      <c r="CI759">
        <v>0</v>
      </c>
      <c r="CJ759">
        <v>0</v>
      </c>
      <c r="CK759">
        <v>0</v>
      </c>
      <c r="CL759">
        <v>0</v>
      </c>
      <c r="CM759">
        <v>0</v>
      </c>
      <c r="CN759">
        <v>0</v>
      </c>
      <c r="CO759">
        <v>0</v>
      </c>
      <c r="CP759">
        <v>0</v>
      </c>
      <c r="CQ759">
        <v>0</v>
      </c>
      <c r="CR759">
        <v>0</v>
      </c>
      <c r="CS759">
        <v>0</v>
      </c>
      <c r="CT759">
        <v>0</v>
      </c>
      <c r="CU759">
        <v>0</v>
      </c>
      <c r="CV759">
        <v>0</v>
      </c>
      <c r="CW759">
        <v>0</v>
      </c>
      <c r="CX759">
        <v>0</v>
      </c>
      <c r="CY759">
        <v>0</v>
      </c>
      <c r="CZ759">
        <v>0</v>
      </c>
      <c r="DA759">
        <v>0</v>
      </c>
      <c r="DB759">
        <v>0</v>
      </c>
      <c r="DC759">
        <v>0</v>
      </c>
      <c r="DD759">
        <v>0</v>
      </c>
      <c r="DE759">
        <v>0</v>
      </c>
      <c r="DF759">
        <v>0</v>
      </c>
      <c r="DG759">
        <v>0</v>
      </c>
      <c r="DH759">
        <v>0</v>
      </c>
      <c r="DI759">
        <v>0</v>
      </c>
      <c r="DJ759">
        <v>0</v>
      </c>
      <c r="DK759">
        <v>0</v>
      </c>
      <c r="DL759">
        <v>0</v>
      </c>
      <c r="DM759">
        <v>0</v>
      </c>
      <c r="DN759">
        <v>0</v>
      </c>
      <c r="DO759">
        <v>0</v>
      </c>
    </row>
    <row r="760" spans="1:119">
      <c r="A760" t="s">
        <v>686</v>
      </c>
      <c r="B760">
        <v>0</v>
      </c>
      <c r="C760">
        <v>0</v>
      </c>
      <c r="D760">
        <v>0</v>
      </c>
      <c r="E760">
        <v>0</v>
      </c>
      <c r="F760">
        <v>0</v>
      </c>
      <c r="G760">
        <v>0</v>
      </c>
      <c r="H760">
        <v>0</v>
      </c>
      <c r="I760">
        <v>0</v>
      </c>
      <c r="J760">
        <v>0</v>
      </c>
      <c r="K760">
        <v>0</v>
      </c>
      <c r="L760">
        <v>0</v>
      </c>
      <c r="M760">
        <v>0</v>
      </c>
      <c r="N760">
        <v>0</v>
      </c>
      <c r="O760">
        <v>0</v>
      </c>
      <c r="P760">
        <v>0</v>
      </c>
      <c r="Q760">
        <v>0</v>
      </c>
      <c r="R760">
        <v>46423728199.999901</v>
      </c>
      <c r="S760">
        <v>0</v>
      </c>
      <c r="T760">
        <v>0</v>
      </c>
      <c r="U760">
        <v>0</v>
      </c>
      <c r="V760">
        <v>0</v>
      </c>
      <c r="W760">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v>0</v>
      </c>
      <c r="BX760">
        <v>0</v>
      </c>
      <c r="BY760">
        <v>0</v>
      </c>
      <c r="BZ760">
        <v>0</v>
      </c>
      <c r="CA760">
        <v>46423728199.999901</v>
      </c>
      <c r="CB760">
        <v>0</v>
      </c>
      <c r="CC760">
        <v>0</v>
      </c>
      <c r="CD760">
        <v>0</v>
      </c>
      <c r="CE760">
        <v>0</v>
      </c>
      <c r="CF760">
        <v>0</v>
      </c>
      <c r="CG760">
        <v>0</v>
      </c>
      <c r="CH760">
        <v>0</v>
      </c>
      <c r="CI760">
        <v>0</v>
      </c>
      <c r="CJ760">
        <v>0</v>
      </c>
      <c r="CK760">
        <v>0</v>
      </c>
      <c r="CL760">
        <v>0</v>
      </c>
      <c r="CM760">
        <v>0</v>
      </c>
      <c r="CN760">
        <v>0</v>
      </c>
      <c r="CO760">
        <v>0</v>
      </c>
      <c r="CP760">
        <v>0</v>
      </c>
      <c r="CQ760">
        <v>0</v>
      </c>
      <c r="CR760">
        <v>0</v>
      </c>
      <c r="CS760">
        <v>0</v>
      </c>
      <c r="CT760">
        <v>0</v>
      </c>
      <c r="CU760">
        <v>0</v>
      </c>
      <c r="CV760">
        <v>0</v>
      </c>
      <c r="CW760">
        <v>0</v>
      </c>
      <c r="CX760">
        <v>0</v>
      </c>
      <c r="CY760">
        <v>0</v>
      </c>
      <c r="CZ760">
        <v>0</v>
      </c>
      <c r="DA760">
        <v>0</v>
      </c>
      <c r="DB760">
        <v>0</v>
      </c>
      <c r="DC760">
        <v>0</v>
      </c>
      <c r="DD760">
        <v>0</v>
      </c>
      <c r="DE760">
        <v>0</v>
      </c>
      <c r="DF760">
        <v>0</v>
      </c>
      <c r="DG760">
        <v>0</v>
      </c>
      <c r="DH760">
        <v>0</v>
      </c>
      <c r="DI760">
        <v>0</v>
      </c>
      <c r="DJ760">
        <v>0</v>
      </c>
      <c r="DK760">
        <v>0</v>
      </c>
      <c r="DL760">
        <v>0</v>
      </c>
      <c r="DM760">
        <v>0</v>
      </c>
      <c r="DN760">
        <v>0</v>
      </c>
      <c r="DO760">
        <v>0</v>
      </c>
    </row>
    <row r="761" spans="1:119">
      <c r="A761" t="s">
        <v>687</v>
      </c>
      <c r="B761">
        <v>0</v>
      </c>
      <c r="C761">
        <v>0</v>
      </c>
      <c r="D761">
        <v>0</v>
      </c>
      <c r="E761">
        <v>0</v>
      </c>
      <c r="F761">
        <v>0</v>
      </c>
      <c r="G761">
        <v>0</v>
      </c>
      <c r="H761">
        <v>0</v>
      </c>
      <c r="I761">
        <v>0</v>
      </c>
      <c r="J761">
        <v>0</v>
      </c>
      <c r="K761">
        <v>0</v>
      </c>
      <c r="L761">
        <v>0</v>
      </c>
      <c r="M761">
        <v>0</v>
      </c>
      <c r="N761">
        <v>0</v>
      </c>
      <c r="O761">
        <v>0</v>
      </c>
      <c r="P761">
        <v>0</v>
      </c>
      <c r="Q761">
        <v>0</v>
      </c>
      <c r="R761">
        <v>0</v>
      </c>
      <c r="S761">
        <v>0</v>
      </c>
      <c r="T761">
        <v>0</v>
      </c>
      <c r="U761">
        <v>414554538059.72998</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v>0</v>
      </c>
      <c r="AW761">
        <v>0</v>
      </c>
      <c r="AX761">
        <v>0</v>
      </c>
      <c r="AY761">
        <v>0</v>
      </c>
      <c r="AZ761">
        <v>0</v>
      </c>
      <c r="BA761">
        <v>0</v>
      </c>
      <c r="BB761">
        <v>0</v>
      </c>
      <c r="BC761">
        <v>0</v>
      </c>
      <c r="BD761">
        <v>0</v>
      </c>
      <c r="BE761">
        <v>0</v>
      </c>
      <c r="BF761">
        <v>0</v>
      </c>
      <c r="BG761">
        <v>0</v>
      </c>
      <c r="BH761">
        <v>0</v>
      </c>
      <c r="BI761">
        <v>0</v>
      </c>
      <c r="BJ761">
        <v>0</v>
      </c>
      <c r="BK761">
        <v>0</v>
      </c>
      <c r="BL761">
        <v>0</v>
      </c>
      <c r="BM761">
        <v>414554538059.72998</v>
      </c>
      <c r="BN761">
        <v>0</v>
      </c>
      <c r="BO761">
        <v>0</v>
      </c>
      <c r="BP761">
        <v>0</v>
      </c>
      <c r="BQ761">
        <v>0</v>
      </c>
      <c r="BR761">
        <v>0</v>
      </c>
      <c r="BS761">
        <v>0</v>
      </c>
      <c r="BT761">
        <v>0</v>
      </c>
      <c r="BU761">
        <v>0</v>
      </c>
      <c r="BV761">
        <v>0</v>
      </c>
      <c r="BW761">
        <v>0</v>
      </c>
      <c r="BX761">
        <v>0</v>
      </c>
      <c r="BY761">
        <v>0</v>
      </c>
      <c r="BZ761">
        <v>0</v>
      </c>
      <c r="CA761">
        <v>0</v>
      </c>
      <c r="CB761">
        <v>0</v>
      </c>
      <c r="CC761">
        <v>0</v>
      </c>
      <c r="CD761">
        <v>0</v>
      </c>
      <c r="CE761">
        <v>0</v>
      </c>
      <c r="CF761">
        <v>0</v>
      </c>
      <c r="CG761">
        <v>0</v>
      </c>
      <c r="CH761">
        <v>0</v>
      </c>
      <c r="CI761">
        <v>0</v>
      </c>
      <c r="CJ761">
        <v>0</v>
      </c>
      <c r="CK761">
        <v>0</v>
      </c>
      <c r="CL761">
        <v>0</v>
      </c>
      <c r="CM761">
        <v>0</v>
      </c>
      <c r="CN761">
        <v>0</v>
      </c>
      <c r="CO761">
        <v>0</v>
      </c>
      <c r="CP761">
        <v>0</v>
      </c>
      <c r="CQ761">
        <v>0</v>
      </c>
      <c r="CR761">
        <v>0</v>
      </c>
      <c r="CS761">
        <v>0</v>
      </c>
      <c r="CT761">
        <v>0</v>
      </c>
      <c r="CU761">
        <v>0</v>
      </c>
      <c r="CV761">
        <v>0</v>
      </c>
      <c r="CW761">
        <v>0</v>
      </c>
      <c r="CX761">
        <v>0</v>
      </c>
      <c r="CY761">
        <v>0</v>
      </c>
      <c r="CZ761">
        <v>0</v>
      </c>
      <c r="DA761">
        <v>0</v>
      </c>
      <c r="DB761">
        <v>0</v>
      </c>
      <c r="DC761">
        <v>0</v>
      </c>
      <c r="DD761">
        <v>0</v>
      </c>
      <c r="DE761">
        <v>0</v>
      </c>
      <c r="DF761">
        <v>0</v>
      </c>
      <c r="DG761">
        <v>0</v>
      </c>
      <c r="DH761">
        <v>0</v>
      </c>
      <c r="DI761">
        <v>0</v>
      </c>
      <c r="DJ761">
        <v>0</v>
      </c>
      <c r="DK761">
        <v>0</v>
      </c>
      <c r="DL761">
        <v>0</v>
      </c>
      <c r="DM761">
        <v>0</v>
      </c>
      <c r="DN761">
        <v>0</v>
      </c>
      <c r="DO761">
        <v>0</v>
      </c>
    </row>
    <row r="762" spans="1:119">
      <c r="A762" t="s">
        <v>688</v>
      </c>
      <c r="B762">
        <v>0</v>
      </c>
      <c r="C762">
        <v>0</v>
      </c>
      <c r="D762">
        <v>0</v>
      </c>
      <c r="E762">
        <v>0</v>
      </c>
      <c r="F762">
        <v>0</v>
      </c>
      <c r="G762">
        <v>0</v>
      </c>
      <c r="H762">
        <v>190263151462.26901</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0</v>
      </c>
      <c r="BN762">
        <v>190263151462.26901</v>
      </c>
      <c r="BO762">
        <v>0</v>
      </c>
      <c r="BP762">
        <v>0</v>
      </c>
      <c r="BQ762">
        <v>0</v>
      </c>
      <c r="BR762">
        <v>0</v>
      </c>
      <c r="BS762">
        <v>0</v>
      </c>
      <c r="BT762">
        <v>0</v>
      </c>
      <c r="BU762">
        <v>0</v>
      </c>
      <c r="BV762">
        <v>0</v>
      </c>
      <c r="BW762">
        <v>0</v>
      </c>
      <c r="BX762">
        <v>0</v>
      </c>
      <c r="BY762">
        <v>0</v>
      </c>
      <c r="BZ762">
        <v>0</v>
      </c>
      <c r="CA762">
        <v>0</v>
      </c>
      <c r="CB762">
        <v>0</v>
      </c>
      <c r="CC762">
        <v>0</v>
      </c>
      <c r="CD762">
        <v>0</v>
      </c>
      <c r="CE762">
        <v>0</v>
      </c>
      <c r="CF762">
        <v>0</v>
      </c>
      <c r="CG762">
        <v>0</v>
      </c>
      <c r="CH762">
        <v>0</v>
      </c>
      <c r="CI762">
        <v>0</v>
      </c>
      <c r="CJ762">
        <v>0</v>
      </c>
      <c r="CK762">
        <v>0</v>
      </c>
      <c r="CL762">
        <v>0</v>
      </c>
      <c r="CM762">
        <v>0</v>
      </c>
      <c r="CN762">
        <v>0</v>
      </c>
      <c r="CO762">
        <v>0</v>
      </c>
      <c r="CP762">
        <v>0</v>
      </c>
      <c r="CQ762">
        <v>0</v>
      </c>
      <c r="CR762">
        <v>0</v>
      </c>
      <c r="CS762">
        <v>0</v>
      </c>
      <c r="CT762">
        <v>0</v>
      </c>
      <c r="CU762">
        <v>0</v>
      </c>
      <c r="CV762">
        <v>0</v>
      </c>
      <c r="CW762">
        <v>0</v>
      </c>
      <c r="CX762">
        <v>0</v>
      </c>
      <c r="CY762">
        <v>0</v>
      </c>
      <c r="CZ762">
        <v>0</v>
      </c>
      <c r="DA762">
        <v>0</v>
      </c>
      <c r="DB762">
        <v>0</v>
      </c>
      <c r="DC762">
        <v>0</v>
      </c>
      <c r="DD762">
        <v>0</v>
      </c>
      <c r="DE762">
        <v>0</v>
      </c>
      <c r="DF762">
        <v>0</v>
      </c>
      <c r="DG762">
        <v>0</v>
      </c>
      <c r="DH762">
        <v>0</v>
      </c>
      <c r="DI762">
        <v>0</v>
      </c>
      <c r="DJ762">
        <v>0</v>
      </c>
      <c r="DK762">
        <v>0</v>
      </c>
      <c r="DL762">
        <v>0</v>
      </c>
      <c r="DM762">
        <v>0</v>
      </c>
      <c r="DN762">
        <v>0</v>
      </c>
      <c r="DO762">
        <v>0</v>
      </c>
    </row>
    <row r="763" spans="1:119">
      <c r="A763" t="s">
        <v>689</v>
      </c>
      <c r="B763">
        <v>0</v>
      </c>
      <c r="C763">
        <v>0</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c r="CN763">
        <v>0</v>
      </c>
      <c r="CO763">
        <v>0</v>
      </c>
      <c r="CP763">
        <v>0</v>
      </c>
      <c r="CQ763">
        <v>0</v>
      </c>
      <c r="CR763">
        <v>0</v>
      </c>
      <c r="CS763">
        <v>0</v>
      </c>
      <c r="CT763">
        <v>0</v>
      </c>
      <c r="CU763">
        <v>0</v>
      </c>
      <c r="CV763">
        <v>0</v>
      </c>
      <c r="CW763">
        <v>0</v>
      </c>
      <c r="CX763">
        <v>0</v>
      </c>
      <c r="CY763">
        <v>0</v>
      </c>
      <c r="CZ763">
        <v>0</v>
      </c>
      <c r="DA763">
        <v>0</v>
      </c>
      <c r="DB763">
        <v>0</v>
      </c>
      <c r="DC763">
        <v>0</v>
      </c>
      <c r="DD763">
        <v>0</v>
      </c>
      <c r="DE763">
        <v>0</v>
      </c>
      <c r="DF763">
        <v>0</v>
      </c>
      <c r="DG763">
        <v>0</v>
      </c>
      <c r="DH763">
        <v>0</v>
      </c>
      <c r="DI763">
        <v>0</v>
      </c>
      <c r="DJ763">
        <v>0</v>
      </c>
      <c r="DK763">
        <v>0</v>
      </c>
      <c r="DL763">
        <v>0</v>
      </c>
      <c r="DM763">
        <v>0</v>
      </c>
      <c r="DN763">
        <v>0</v>
      </c>
      <c r="DO763">
        <v>0</v>
      </c>
    </row>
    <row r="764" spans="1:119">
      <c r="A764" t="s">
        <v>690</v>
      </c>
      <c r="B764">
        <v>0</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v>0</v>
      </c>
      <c r="BX764">
        <v>0</v>
      </c>
      <c r="BY764">
        <v>0</v>
      </c>
      <c r="BZ764">
        <v>0</v>
      </c>
      <c r="CA764">
        <v>0</v>
      </c>
      <c r="CB764">
        <v>0</v>
      </c>
      <c r="CC764">
        <v>0</v>
      </c>
      <c r="CD764">
        <v>0</v>
      </c>
      <c r="CE764">
        <v>0</v>
      </c>
      <c r="CF764">
        <v>0</v>
      </c>
      <c r="CG764">
        <v>0</v>
      </c>
      <c r="CH764">
        <v>0</v>
      </c>
      <c r="CI764">
        <v>0</v>
      </c>
      <c r="CJ764">
        <v>0</v>
      </c>
      <c r="CK764">
        <v>0</v>
      </c>
      <c r="CL764">
        <v>0</v>
      </c>
      <c r="CM764">
        <v>0</v>
      </c>
      <c r="CN764">
        <v>0</v>
      </c>
      <c r="CO764">
        <v>0</v>
      </c>
      <c r="CP764">
        <v>0</v>
      </c>
      <c r="CQ764">
        <v>0</v>
      </c>
      <c r="CR764">
        <v>0</v>
      </c>
      <c r="CS764">
        <v>0</v>
      </c>
      <c r="CT764">
        <v>0</v>
      </c>
      <c r="CU764">
        <v>0</v>
      </c>
      <c r="CV764">
        <v>0</v>
      </c>
      <c r="CW764">
        <v>0</v>
      </c>
      <c r="CX764">
        <v>0</v>
      </c>
      <c r="CY764">
        <v>0</v>
      </c>
      <c r="CZ764">
        <v>0</v>
      </c>
      <c r="DA764">
        <v>0</v>
      </c>
      <c r="DB764">
        <v>0</v>
      </c>
      <c r="DC764">
        <v>0</v>
      </c>
      <c r="DD764">
        <v>0</v>
      </c>
      <c r="DE764">
        <v>0</v>
      </c>
      <c r="DF764">
        <v>0</v>
      </c>
      <c r="DG764">
        <v>0</v>
      </c>
      <c r="DH764">
        <v>0</v>
      </c>
      <c r="DI764">
        <v>0</v>
      </c>
      <c r="DJ764">
        <v>0</v>
      </c>
      <c r="DK764">
        <v>0</v>
      </c>
      <c r="DL764">
        <v>0</v>
      </c>
      <c r="DM764">
        <v>0</v>
      </c>
      <c r="DN764">
        <v>0</v>
      </c>
      <c r="DO764">
        <v>0</v>
      </c>
    </row>
    <row r="765" spans="1:119">
      <c r="A765" t="s">
        <v>691</v>
      </c>
      <c r="B765">
        <v>2650973321780</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2650973321780</v>
      </c>
      <c r="BI765">
        <v>0</v>
      </c>
      <c r="BJ765">
        <v>0</v>
      </c>
      <c r="BK765">
        <v>0</v>
      </c>
      <c r="BL765">
        <v>0</v>
      </c>
      <c r="BM765">
        <v>0</v>
      </c>
      <c r="BN765">
        <v>0</v>
      </c>
      <c r="BO765">
        <v>0</v>
      </c>
      <c r="BP765">
        <v>0</v>
      </c>
      <c r="BQ765">
        <v>0</v>
      </c>
      <c r="BR765">
        <v>0</v>
      </c>
      <c r="BS765">
        <v>0</v>
      </c>
      <c r="BT765">
        <v>0</v>
      </c>
      <c r="BU765">
        <v>0</v>
      </c>
      <c r="BV765">
        <v>0</v>
      </c>
      <c r="BW765">
        <v>0</v>
      </c>
      <c r="BX765">
        <v>0</v>
      </c>
      <c r="BY765">
        <v>0</v>
      </c>
      <c r="BZ765">
        <v>0</v>
      </c>
      <c r="CA765">
        <v>0</v>
      </c>
      <c r="CB765">
        <v>0</v>
      </c>
      <c r="CC765">
        <v>0</v>
      </c>
      <c r="CD765">
        <v>0</v>
      </c>
      <c r="CE765">
        <v>0</v>
      </c>
      <c r="CF765">
        <v>0</v>
      </c>
      <c r="CG765">
        <v>0</v>
      </c>
      <c r="CH765">
        <v>0</v>
      </c>
      <c r="CI765">
        <v>0</v>
      </c>
      <c r="CJ765">
        <v>0</v>
      </c>
      <c r="CK765">
        <v>0</v>
      </c>
      <c r="CL765">
        <v>0</v>
      </c>
      <c r="CM765">
        <v>0</v>
      </c>
      <c r="CN765">
        <v>0</v>
      </c>
      <c r="CO765">
        <v>0</v>
      </c>
      <c r="CP765">
        <v>0</v>
      </c>
      <c r="CQ765">
        <v>0</v>
      </c>
      <c r="CR765">
        <v>0</v>
      </c>
      <c r="CS765">
        <v>0</v>
      </c>
      <c r="CT765">
        <v>0</v>
      </c>
      <c r="CU765">
        <v>0</v>
      </c>
      <c r="CV765">
        <v>0</v>
      </c>
      <c r="CW765">
        <v>0</v>
      </c>
      <c r="CX765">
        <v>0</v>
      </c>
      <c r="CY765">
        <v>0</v>
      </c>
      <c r="CZ765">
        <v>0</v>
      </c>
      <c r="DA765">
        <v>0</v>
      </c>
      <c r="DB765">
        <v>0</v>
      </c>
      <c r="DC765">
        <v>0</v>
      </c>
      <c r="DD765">
        <v>0</v>
      </c>
      <c r="DE765">
        <v>0</v>
      </c>
      <c r="DF765">
        <v>0</v>
      </c>
      <c r="DG765">
        <v>0</v>
      </c>
      <c r="DH765">
        <v>0</v>
      </c>
      <c r="DI765">
        <v>0</v>
      </c>
      <c r="DJ765">
        <v>0</v>
      </c>
      <c r="DK765">
        <v>0</v>
      </c>
      <c r="DL765">
        <v>0</v>
      </c>
      <c r="DM765">
        <v>0</v>
      </c>
      <c r="DN765">
        <v>0</v>
      </c>
      <c r="DO765">
        <v>0</v>
      </c>
    </row>
    <row r="766" spans="1:119">
      <c r="A766" t="s">
        <v>692</v>
      </c>
      <c r="B766">
        <v>0</v>
      </c>
      <c r="C766">
        <v>0</v>
      </c>
      <c r="D766">
        <v>0</v>
      </c>
      <c r="E766">
        <v>0</v>
      </c>
      <c r="F766">
        <v>0</v>
      </c>
      <c r="G766">
        <v>0</v>
      </c>
      <c r="H766">
        <v>0</v>
      </c>
      <c r="I766">
        <v>0</v>
      </c>
      <c r="J766">
        <v>0</v>
      </c>
      <c r="K766">
        <v>0</v>
      </c>
      <c r="L766">
        <v>0</v>
      </c>
      <c r="M766">
        <v>0</v>
      </c>
      <c r="N766">
        <v>10040867499.999901</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v>0</v>
      </c>
      <c r="BK766">
        <v>0</v>
      </c>
      <c r="BL766">
        <v>0</v>
      </c>
      <c r="BM766">
        <v>10040867499.999901</v>
      </c>
      <c r="BN766">
        <v>0</v>
      </c>
      <c r="BO766">
        <v>0</v>
      </c>
      <c r="BP766">
        <v>0</v>
      </c>
      <c r="BQ766">
        <v>0</v>
      </c>
      <c r="BR766">
        <v>0</v>
      </c>
      <c r="BS766">
        <v>0</v>
      </c>
      <c r="BT766">
        <v>0</v>
      </c>
      <c r="BU766">
        <v>0</v>
      </c>
      <c r="BV766">
        <v>0</v>
      </c>
      <c r="BW766">
        <v>0</v>
      </c>
      <c r="BX766">
        <v>0</v>
      </c>
      <c r="BY766">
        <v>0</v>
      </c>
      <c r="BZ766">
        <v>0</v>
      </c>
      <c r="CA766">
        <v>0</v>
      </c>
      <c r="CB766">
        <v>0</v>
      </c>
      <c r="CC766">
        <v>0</v>
      </c>
      <c r="CD766">
        <v>0</v>
      </c>
      <c r="CE766">
        <v>0</v>
      </c>
      <c r="CF766">
        <v>0</v>
      </c>
      <c r="CG766">
        <v>0</v>
      </c>
      <c r="CH766">
        <v>0</v>
      </c>
      <c r="CI766">
        <v>0</v>
      </c>
      <c r="CJ766">
        <v>0</v>
      </c>
      <c r="CK766">
        <v>0</v>
      </c>
      <c r="CL766">
        <v>0</v>
      </c>
      <c r="CM766">
        <v>0</v>
      </c>
      <c r="CN766">
        <v>0</v>
      </c>
      <c r="CO766">
        <v>0</v>
      </c>
      <c r="CP766">
        <v>0</v>
      </c>
      <c r="CQ766">
        <v>0</v>
      </c>
      <c r="CR766">
        <v>0</v>
      </c>
      <c r="CS766">
        <v>0</v>
      </c>
      <c r="CT766">
        <v>0</v>
      </c>
      <c r="CU766">
        <v>0</v>
      </c>
      <c r="CV766">
        <v>0</v>
      </c>
      <c r="CW766">
        <v>0</v>
      </c>
      <c r="CX766">
        <v>0</v>
      </c>
      <c r="CY766">
        <v>0</v>
      </c>
      <c r="CZ766">
        <v>0</v>
      </c>
      <c r="DA766">
        <v>0</v>
      </c>
      <c r="DB766">
        <v>0</v>
      </c>
      <c r="DC766">
        <v>0</v>
      </c>
      <c r="DD766">
        <v>0</v>
      </c>
      <c r="DE766">
        <v>0</v>
      </c>
      <c r="DF766">
        <v>0</v>
      </c>
      <c r="DG766">
        <v>0</v>
      </c>
      <c r="DH766">
        <v>0</v>
      </c>
      <c r="DI766">
        <v>0</v>
      </c>
      <c r="DJ766">
        <v>0</v>
      </c>
      <c r="DK766">
        <v>0</v>
      </c>
      <c r="DL766">
        <v>0</v>
      </c>
      <c r="DM766">
        <v>0</v>
      </c>
      <c r="DN766">
        <v>0</v>
      </c>
      <c r="DO766">
        <v>0</v>
      </c>
    </row>
    <row r="767" spans="1:119">
      <c r="A767" t="s">
        <v>693</v>
      </c>
      <c r="B767">
        <v>0</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v>0</v>
      </c>
      <c r="BX767">
        <v>0</v>
      </c>
      <c r="BY767">
        <v>0</v>
      </c>
      <c r="BZ767">
        <v>0</v>
      </c>
      <c r="CA767">
        <v>0</v>
      </c>
      <c r="CB767">
        <v>0</v>
      </c>
      <c r="CC767">
        <v>0</v>
      </c>
      <c r="CD767">
        <v>0</v>
      </c>
      <c r="CE767">
        <v>0</v>
      </c>
      <c r="CF767">
        <v>0</v>
      </c>
      <c r="CG767">
        <v>0</v>
      </c>
      <c r="CH767">
        <v>0</v>
      </c>
      <c r="CI767">
        <v>0</v>
      </c>
      <c r="CJ767">
        <v>0</v>
      </c>
      <c r="CK767">
        <v>0</v>
      </c>
      <c r="CL767">
        <v>0</v>
      </c>
      <c r="CM767">
        <v>0</v>
      </c>
      <c r="CN767">
        <v>0</v>
      </c>
      <c r="CO767">
        <v>0</v>
      </c>
      <c r="CP767">
        <v>0</v>
      </c>
      <c r="CQ767">
        <v>0</v>
      </c>
      <c r="CR767">
        <v>0</v>
      </c>
      <c r="CS767">
        <v>0</v>
      </c>
      <c r="CT767">
        <v>0</v>
      </c>
      <c r="CU767">
        <v>0</v>
      </c>
      <c r="CV767">
        <v>0</v>
      </c>
      <c r="CW767">
        <v>0</v>
      </c>
      <c r="CX767">
        <v>0</v>
      </c>
      <c r="CY767">
        <v>0</v>
      </c>
      <c r="CZ767">
        <v>0</v>
      </c>
      <c r="DA767">
        <v>0</v>
      </c>
      <c r="DB767">
        <v>0</v>
      </c>
      <c r="DC767">
        <v>0</v>
      </c>
      <c r="DD767">
        <v>0</v>
      </c>
      <c r="DE767">
        <v>0</v>
      </c>
      <c r="DF767">
        <v>0</v>
      </c>
      <c r="DG767">
        <v>0</v>
      </c>
      <c r="DH767">
        <v>0</v>
      </c>
      <c r="DI767">
        <v>0</v>
      </c>
      <c r="DJ767">
        <v>0</v>
      </c>
      <c r="DK767">
        <v>0</v>
      </c>
      <c r="DL767">
        <v>0</v>
      </c>
      <c r="DM767">
        <v>0</v>
      </c>
      <c r="DN767">
        <v>0</v>
      </c>
      <c r="DO767">
        <v>0</v>
      </c>
    </row>
    <row r="768" spans="1:119">
      <c r="A768" t="s">
        <v>694</v>
      </c>
      <c r="B768">
        <v>0</v>
      </c>
      <c r="C768">
        <v>0</v>
      </c>
      <c r="D768">
        <v>0</v>
      </c>
      <c r="E768">
        <v>0</v>
      </c>
      <c r="F768">
        <v>0</v>
      </c>
      <c r="G768" s="38">
        <v>-1.52587890625E-5</v>
      </c>
      <c r="H768">
        <v>129437470090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0</v>
      </c>
      <c r="BH768">
        <v>0</v>
      </c>
      <c r="BI768">
        <v>0</v>
      </c>
      <c r="BJ768">
        <v>0</v>
      </c>
      <c r="BK768">
        <v>0</v>
      </c>
      <c r="BL768">
        <v>0</v>
      </c>
      <c r="BM768">
        <v>0</v>
      </c>
      <c r="BN768">
        <v>129437470090</v>
      </c>
      <c r="BO768">
        <v>0</v>
      </c>
      <c r="BP768">
        <v>0</v>
      </c>
      <c r="BQ768">
        <v>0</v>
      </c>
      <c r="BR768">
        <v>0</v>
      </c>
      <c r="BS768">
        <v>0</v>
      </c>
      <c r="BT768">
        <v>0</v>
      </c>
      <c r="BU768">
        <v>0</v>
      </c>
      <c r="BV768">
        <v>0</v>
      </c>
      <c r="BW768">
        <v>0</v>
      </c>
      <c r="BX768">
        <v>0</v>
      </c>
      <c r="BY768">
        <v>0</v>
      </c>
      <c r="BZ768">
        <v>0</v>
      </c>
      <c r="CA768">
        <v>0</v>
      </c>
      <c r="CB768">
        <v>0</v>
      </c>
      <c r="CC768">
        <v>0</v>
      </c>
      <c r="CD768">
        <v>0</v>
      </c>
      <c r="CE768">
        <v>0</v>
      </c>
      <c r="CF768">
        <v>0</v>
      </c>
      <c r="CG768">
        <v>0</v>
      </c>
      <c r="CH768">
        <v>0</v>
      </c>
      <c r="CI768">
        <v>0</v>
      </c>
      <c r="CJ768">
        <v>0</v>
      </c>
      <c r="CK768">
        <v>0</v>
      </c>
      <c r="CL768">
        <v>0</v>
      </c>
      <c r="CM768">
        <v>0</v>
      </c>
      <c r="CN768">
        <v>0</v>
      </c>
      <c r="CO768">
        <v>0</v>
      </c>
      <c r="CP768">
        <v>0</v>
      </c>
      <c r="CQ768">
        <v>0</v>
      </c>
      <c r="CR768">
        <v>0</v>
      </c>
      <c r="CS768">
        <v>0</v>
      </c>
      <c r="CT768">
        <v>0</v>
      </c>
      <c r="CU768">
        <v>0</v>
      </c>
      <c r="CV768">
        <v>0</v>
      </c>
      <c r="CW768">
        <v>0</v>
      </c>
      <c r="CX768">
        <v>0</v>
      </c>
      <c r="CY768">
        <v>0</v>
      </c>
      <c r="CZ768">
        <v>0</v>
      </c>
      <c r="DA768">
        <v>0</v>
      </c>
      <c r="DB768">
        <v>0</v>
      </c>
      <c r="DC768">
        <v>0</v>
      </c>
      <c r="DD768">
        <v>0</v>
      </c>
      <c r="DE768">
        <v>0</v>
      </c>
      <c r="DF768">
        <v>0</v>
      </c>
      <c r="DG768">
        <v>0</v>
      </c>
      <c r="DH768">
        <v>0</v>
      </c>
      <c r="DI768">
        <v>0</v>
      </c>
      <c r="DJ768">
        <v>0</v>
      </c>
      <c r="DK768">
        <v>0</v>
      </c>
      <c r="DL768">
        <v>0</v>
      </c>
      <c r="DM768">
        <v>0</v>
      </c>
      <c r="DN768">
        <v>0</v>
      </c>
      <c r="DO768">
        <v>0</v>
      </c>
    </row>
    <row r="769" spans="1:119">
      <c r="A769" t="s">
        <v>695</v>
      </c>
      <c r="B769">
        <v>0</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c r="CN769">
        <v>0</v>
      </c>
      <c r="CO769">
        <v>0</v>
      </c>
      <c r="CP769">
        <v>0</v>
      </c>
      <c r="CQ769">
        <v>0</v>
      </c>
      <c r="CR769">
        <v>0</v>
      </c>
      <c r="CS769">
        <v>0</v>
      </c>
      <c r="CT769">
        <v>0</v>
      </c>
      <c r="CU769">
        <v>0</v>
      </c>
      <c r="CV769">
        <v>0</v>
      </c>
      <c r="CW769">
        <v>0</v>
      </c>
      <c r="CX769">
        <v>0</v>
      </c>
      <c r="CY769">
        <v>0</v>
      </c>
      <c r="CZ769">
        <v>0</v>
      </c>
      <c r="DA769">
        <v>0</v>
      </c>
      <c r="DB769">
        <v>0</v>
      </c>
      <c r="DC769">
        <v>0</v>
      </c>
      <c r="DD769">
        <v>0</v>
      </c>
      <c r="DE769">
        <v>0</v>
      </c>
      <c r="DF769">
        <v>0</v>
      </c>
      <c r="DG769">
        <v>0</v>
      </c>
      <c r="DH769">
        <v>0</v>
      </c>
      <c r="DI769">
        <v>0</v>
      </c>
      <c r="DJ769">
        <v>0</v>
      </c>
      <c r="DK769">
        <v>0</v>
      </c>
      <c r="DL769">
        <v>0</v>
      </c>
      <c r="DM769">
        <v>0</v>
      </c>
      <c r="DN769">
        <v>0</v>
      </c>
      <c r="DO769">
        <v>0</v>
      </c>
    </row>
    <row r="770" spans="1:119">
      <c r="A770" t="s">
        <v>696</v>
      </c>
      <c r="B770">
        <v>0</v>
      </c>
      <c r="C770">
        <v>0</v>
      </c>
      <c r="D770">
        <v>0</v>
      </c>
      <c r="E770">
        <v>0</v>
      </c>
      <c r="F770">
        <v>0</v>
      </c>
      <c r="G770">
        <v>0</v>
      </c>
      <c r="H770">
        <v>0</v>
      </c>
      <c r="I770">
        <v>0</v>
      </c>
      <c r="J770">
        <v>0</v>
      </c>
      <c r="K770">
        <v>0</v>
      </c>
      <c r="L770">
        <v>0</v>
      </c>
      <c r="M770">
        <v>0</v>
      </c>
      <c r="N770">
        <v>23957958170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23957958170</v>
      </c>
      <c r="BN770">
        <v>0</v>
      </c>
      <c r="BO770">
        <v>0</v>
      </c>
      <c r="BP770">
        <v>0</v>
      </c>
      <c r="BQ770">
        <v>0</v>
      </c>
      <c r="BR770">
        <v>0</v>
      </c>
      <c r="BS770">
        <v>0</v>
      </c>
      <c r="BT770">
        <v>0</v>
      </c>
      <c r="BU770">
        <v>0</v>
      </c>
      <c r="BV770">
        <v>0</v>
      </c>
      <c r="BW770">
        <v>0</v>
      </c>
      <c r="BX770">
        <v>0</v>
      </c>
      <c r="BY770">
        <v>0</v>
      </c>
      <c r="BZ770">
        <v>0</v>
      </c>
      <c r="CA770">
        <v>0</v>
      </c>
      <c r="CB770">
        <v>0</v>
      </c>
      <c r="CC770">
        <v>0</v>
      </c>
      <c r="CD770">
        <v>0</v>
      </c>
      <c r="CE770">
        <v>0</v>
      </c>
      <c r="CF770">
        <v>0</v>
      </c>
      <c r="CG770">
        <v>0</v>
      </c>
      <c r="CH770">
        <v>0</v>
      </c>
      <c r="CI770">
        <v>0</v>
      </c>
      <c r="CJ770">
        <v>0</v>
      </c>
      <c r="CK770">
        <v>0</v>
      </c>
      <c r="CL770">
        <v>0</v>
      </c>
      <c r="CM770">
        <v>0</v>
      </c>
      <c r="CN770">
        <v>0</v>
      </c>
      <c r="CO770">
        <v>0</v>
      </c>
      <c r="CP770">
        <v>0</v>
      </c>
      <c r="CQ770">
        <v>0</v>
      </c>
      <c r="CR770">
        <v>0</v>
      </c>
      <c r="CS770">
        <v>0</v>
      </c>
      <c r="CT770">
        <v>0</v>
      </c>
      <c r="CU770">
        <v>0</v>
      </c>
      <c r="CV770">
        <v>0</v>
      </c>
      <c r="CW770">
        <v>0</v>
      </c>
      <c r="CX770">
        <v>0</v>
      </c>
      <c r="CY770">
        <v>0</v>
      </c>
      <c r="CZ770">
        <v>0</v>
      </c>
      <c r="DA770">
        <v>0</v>
      </c>
      <c r="DB770">
        <v>0</v>
      </c>
      <c r="DC770">
        <v>0</v>
      </c>
      <c r="DD770">
        <v>0</v>
      </c>
      <c r="DE770">
        <v>0</v>
      </c>
      <c r="DF770">
        <v>0</v>
      </c>
      <c r="DG770">
        <v>0</v>
      </c>
      <c r="DH770">
        <v>0</v>
      </c>
      <c r="DI770">
        <v>0</v>
      </c>
      <c r="DJ770">
        <v>0</v>
      </c>
      <c r="DK770">
        <v>0</v>
      </c>
      <c r="DL770">
        <v>0</v>
      </c>
      <c r="DM770">
        <v>0</v>
      </c>
      <c r="DN770">
        <v>0</v>
      </c>
      <c r="DO770">
        <v>0</v>
      </c>
    </row>
    <row r="771" spans="1:119">
      <c r="A771" t="s">
        <v>697</v>
      </c>
      <c r="B771">
        <v>0</v>
      </c>
      <c r="C771">
        <v>0</v>
      </c>
      <c r="D771">
        <v>0</v>
      </c>
      <c r="E771">
        <v>0</v>
      </c>
      <c r="F771">
        <v>0</v>
      </c>
      <c r="G771">
        <v>0</v>
      </c>
      <c r="H771">
        <v>50417056112.3311</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50417056112.3311</v>
      </c>
      <c r="BN771">
        <v>0</v>
      </c>
      <c r="BO771">
        <v>0</v>
      </c>
      <c r="BP771">
        <v>0</v>
      </c>
      <c r="BQ771">
        <v>0</v>
      </c>
      <c r="BR771">
        <v>0</v>
      </c>
      <c r="BS771">
        <v>0</v>
      </c>
      <c r="BT771">
        <v>0</v>
      </c>
      <c r="BU771">
        <v>0</v>
      </c>
      <c r="BV771">
        <v>0</v>
      </c>
      <c r="BW771">
        <v>0</v>
      </c>
      <c r="BX771">
        <v>0</v>
      </c>
      <c r="BY771">
        <v>0</v>
      </c>
      <c r="BZ771">
        <v>0</v>
      </c>
      <c r="CA771">
        <v>0</v>
      </c>
      <c r="CB771">
        <v>0</v>
      </c>
      <c r="CC771">
        <v>0</v>
      </c>
      <c r="CD771">
        <v>0</v>
      </c>
      <c r="CE771">
        <v>0</v>
      </c>
      <c r="CF771">
        <v>0</v>
      </c>
      <c r="CG771">
        <v>0</v>
      </c>
      <c r="CH771">
        <v>0</v>
      </c>
      <c r="CI771">
        <v>0</v>
      </c>
      <c r="CJ771">
        <v>0</v>
      </c>
      <c r="CK771">
        <v>0</v>
      </c>
      <c r="CL771">
        <v>0</v>
      </c>
      <c r="CM771">
        <v>0</v>
      </c>
      <c r="CN771">
        <v>0</v>
      </c>
      <c r="CO771">
        <v>0</v>
      </c>
      <c r="CP771">
        <v>0</v>
      </c>
      <c r="CQ771">
        <v>0</v>
      </c>
      <c r="CR771">
        <v>0</v>
      </c>
      <c r="CS771">
        <v>0</v>
      </c>
      <c r="CT771">
        <v>0</v>
      </c>
      <c r="CU771">
        <v>0</v>
      </c>
      <c r="CV771">
        <v>0</v>
      </c>
      <c r="CW771">
        <v>0</v>
      </c>
      <c r="CX771">
        <v>0</v>
      </c>
      <c r="CY771">
        <v>0</v>
      </c>
      <c r="CZ771">
        <v>0</v>
      </c>
      <c r="DA771">
        <v>0</v>
      </c>
      <c r="DB771">
        <v>0</v>
      </c>
      <c r="DC771">
        <v>0</v>
      </c>
      <c r="DD771">
        <v>0</v>
      </c>
      <c r="DE771">
        <v>0</v>
      </c>
      <c r="DF771">
        <v>0</v>
      </c>
      <c r="DG771">
        <v>0</v>
      </c>
      <c r="DH771">
        <v>0</v>
      </c>
      <c r="DI771">
        <v>0</v>
      </c>
      <c r="DJ771">
        <v>0</v>
      </c>
      <c r="DK771">
        <v>0</v>
      </c>
      <c r="DL771">
        <v>0</v>
      </c>
      <c r="DM771">
        <v>0</v>
      </c>
      <c r="DN771">
        <v>0</v>
      </c>
      <c r="DO771">
        <v>0</v>
      </c>
    </row>
    <row r="772" spans="1:119">
      <c r="A772" t="s">
        <v>698</v>
      </c>
      <c r="B772">
        <v>0</v>
      </c>
      <c r="C772">
        <v>0</v>
      </c>
      <c r="D772">
        <v>0</v>
      </c>
      <c r="E772">
        <v>0</v>
      </c>
      <c r="F772">
        <v>0</v>
      </c>
      <c r="G772">
        <v>0</v>
      </c>
      <c r="H772">
        <v>0</v>
      </c>
      <c r="I772">
        <v>0</v>
      </c>
      <c r="J772">
        <v>0</v>
      </c>
      <c r="K772">
        <v>0</v>
      </c>
      <c r="L772">
        <v>0</v>
      </c>
      <c r="M772">
        <v>0</v>
      </c>
      <c r="N772">
        <v>14467528800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14467528800</v>
      </c>
      <c r="BU772">
        <v>0</v>
      </c>
      <c r="BV772">
        <v>0</v>
      </c>
      <c r="BW772">
        <v>0</v>
      </c>
      <c r="BX772">
        <v>0</v>
      </c>
      <c r="BY772">
        <v>0</v>
      </c>
      <c r="BZ772">
        <v>0</v>
      </c>
      <c r="CA772">
        <v>0</v>
      </c>
      <c r="CB772">
        <v>0</v>
      </c>
      <c r="CC772">
        <v>0</v>
      </c>
      <c r="CD772">
        <v>0</v>
      </c>
      <c r="CE772">
        <v>0</v>
      </c>
      <c r="CF772">
        <v>0</v>
      </c>
      <c r="CG772">
        <v>0</v>
      </c>
      <c r="CH772">
        <v>0</v>
      </c>
      <c r="CI772">
        <v>0</v>
      </c>
      <c r="CJ772">
        <v>0</v>
      </c>
      <c r="CK772">
        <v>0</v>
      </c>
      <c r="CL772">
        <v>0</v>
      </c>
      <c r="CM772">
        <v>0</v>
      </c>
      <c r="CN772">
        <v>0</v>
      </c>
      <c r="CO772">
        <v>0</v>
      </c>
      <c r="CP772">
        <v>0</v>
      </c>
      <c r="CQ772">
        <v>0</v>
      </c>
      <c r="CR772">
        <v>0</v>
      </c>
      <c r="CS772">
        <v>0</v>
      </c>
      <c r="CT772">
        <v>0</v>
      </c>
      <c r="CU772">
        <v>0</v>
      </c>
      <c r="CV772">
        <v>0</v>
      </c>
      <c r="CW772">
        <v>0</v>
      </c>
      <c r="CX772">
        <v>0</v>
      </c>
      <c r="CY772">
        <v>0</v>
      </c>
      <c r="CZ772">
        <v>0</v>
      </c>
      <c r="DA772">
        <v>0</v>
      </c>
      <c r="DB772">
        <v>0</v>
      </c>
      <c r="DC772">
        <v>0</v>
      </c>
      <c r="DD772">
        <v>0</v>
      </c>
      <c r="DE772">
        <v>0</v>
      </c>
      <c r="DF772">
        <v>0</v>
      </c>
      <c r="DG772">
        <v>0</v>
      </c>
      <c r="DH772">
        <v>0</v>
      </c>
      <c r="DI772">
        <v>0</v>
      </c>
      <c r="DJ772">
        <v>0</v>
      </c>
      <c r="DK772">
        <v>0</v>
      </c>
      <c r="DL772">
        <v>0</v>
      </c>
      <c r="DM772">
        <v>0</v>
      </c>
      <c r="DN772">
        <v>0</v>
      </c>
      <c r="DO772">
        <v>0</v>
      </c>
    </row>
    <row r="773" spans="1:119">
      <c r="A773" t="s">
        <v>699</v>
      </c>
      <c r="B773">
        <v>0</v>
      </c>
      <c r="C773">
        <v>0</v>
      </c>
      <c r="D773">
        <v>903678911.99999905</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0</v>
      </c>
      <c r="AT773">
        <v>0</v>
      </c>
      <c r="AU773">
        <v>0</v>
      </c>
      <c r="AV773">
        <v>0</v>
      </c>
      <c r="AW773">
        <v>0</v>
      </c>
      <c r="AX773">
        <v>0</v>
      </c>
      <c r="AY773">
        <v>0</v>
      </c>
      <c r="AZ773">
        <v>0</v>
      </c>
      <c r="BA773">
        <v>0</v>
      </c>
      <c r="BB773">
        <v>0</v>
      </c>
      <c r="BC773">
        <v>0</v>
      </c>
      <c r="BD773">
        <v>0</v>
      </c>
      <c r="BE773">
        <v>0</v>
      </c>
      <c r="BF773">
        <v>0</v>
      </c>
      <c r="BG773">
        <v>0</v>
      </c>
      <c r="BH773">
        <v>0</v>
      </c>
      <c r="BI773">
        <v>0</v>
      </c>
      <c r="BJ773">
        <v>0</v>
      </c>
      <c r="BK773">
        <v>0</v>
      </c>
      <c r="BL773">
        <v>0</v>
      </c>
      <c r="BM773">
        <v>903678911.99999905</v>
      </c>
      <c r="BN773">
        <v>0</v>
      </c>
      <c r="BO773">
        <v>0</v>
      </c>
      <c r="BP773">
        <v>0</v>
      </c>
      <c r="BQ773">
        <v>0</v>
      </c>
      <c r="BR773">
        <v>0</v>
      </c>
      <c r="BS773">
        <v>0</v>
      </c>
      <c r="BT773">
        <v>0</v>
      </c>
      <c r="BU773">
        <v>0</v>
      </c>
      <c r="BV773">
        <v>0</v>
      </c>
      <c r="BW773">
        <v>0</v>
      </c>
      <c r="BX773">
        <v>0</v>
      </c>
      <c r="BY773">
        <v>0</v>
      </c>
      <c r="BZ773">
        <v>0</v>
      </c>
      <c r="CA773">
        <v>0</v>
      </c>
      <c r="CB773">
        <v>0</v>
      </c>
      <c r="CC773">
        <v>0</v>
      </c>
      <c r="CD773">
        <v>0</v>
      </c>
      <c r="CE773">
        <v>0</v>
      </c>
      <c r="CF773">
        <v>0</v>
      </c>
      <c r="CG773">
        <v>0</v>
      </c>
      <c r="CH773">
        <v>0</v>
      </c>
      <c r="CI773">
        <v>0</v>
      </c>
      <c r="CJ773">
        <v>0</v>
      </c>
      <c r="CK773">
        <v>0</v>
      </c>
      <c r="CL773">
        <v>0</v>
      </c>
      <c r="CM773">
        <v>0</v>
      </c>
      <c r="CN773">
        <v>0</v>
      </c>
      <c r="CO773">
        <v>0</v>
      </c>
      <c r="CP773">
        <v>0</v>
      </c>
      <c r="CQ773">
        <v>0</v>
      </c>
      <c r="CR773">
        <v>0</v>
      </c>
      <c r="CS773">
        <v>0</v>
      </c>
      <c r="CT773">
        <v>0</v>
      </c>
      <c r="CU773">
        <v>0</v>
      </c>
      <c r="CV773">
        <v>0</v>
      </c>
      <c r="CW773">
        <v>0</v>
      </c>
      <c r="CX773">
        <v>0</v>
      </c>
      <c r="CY773">
        <v>0</v>
      </c>
      <c r="CZ773">
        <v>0</v>
      </c>
      <c r="DA773">
        <v>0</v>
      </c>
      <c r="DB773">
        <v>0</v>
      </c>
      <c r="DC773">
        <v>0</v>
      </c>
      <c r="DD773">
        <v>0</v>
      </c>
      <c r="DE773">
        <v>0</v>
      </c>
      <c r="DF773">
        <v>0</v>
      </c>
      <c r="DG773">
        <v>0</v>
      </c>
      <c r="DH773">
        <v>0</v>
      </c>
      <c r="DI773">
        <v>0</v>
      </c>
      <c r="DJ773">
        <v>0</v>
      </c>
      <c r="DK773">
        <v>0</v>
      </c>
      <c r="DL773">
        <v>0</v>
      </c>
      <c r="DM773">
        <v>0</v>
      </c>
      <c r="DN773">
        <v>0</v>
      </c>
      <c r="DO773">
        <v>0</v>
      </c>
    </row>
    <row r="774" spans="1:119">
      <c r="A774" t="s">
        <v>700</v>
      </c>
      <c r="B774">
        <v>0</v>
      </c>
      <c r="C774">
        <v>0</v>
      </c>
      <c r="D774">
        <v>2291268168</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2291268168</v>
      </c>
      <c r="BN774">
        <v>0</v>
      </c>
      <c r="BO774">
        <v>0</v>
      </c>
      <c r="BP774">
        <v>0</v>
      </c>
      <c r="BQ774">
        <v>0</v>
      </c>
      <c r="BR774">
        <v>0</v>
      </c>
      <c r="BS774">
        <v>0</v>
      </c>
      <c r="BT774">
        <v>0</v>
      </c>
      <c r="BU774">
        <v>0</v>
      </c>
      <c r="BV774">
        <v>0</v>
      </c>
      <c r="BW774">
        <v>0</v>
      </c>
      <c r="BX774">
        <v>0</v>
      </c>
      <c r="BY774">
        <v>0</v>
      </c>
      <c r="BZ774">
        <v>0</v>
      </c>
      <c r="CA774">
        <v>0</v>
      </c>
      <c r="CB774">
        <v>0</v>
      </c>
      <c r="CC774">
        <v>0</v>
      </c>
      <c r="CD774">
        <v>0</v>
      </c>
      <c r="CE774">
        <v>0</v>
      </c>
      <c r="CF774">
        <v>0</v>
      </c>
      <c r="CG774">
        <v>0</v>
      </c>
      <c r="CH774">
        <v>0</v>
      </c>
      <c r="CI774">
        <v>0</v>
      </c>
      <c r="CJ774">
        <v>0</v>
      </c>
      <c r="CK774">
        <v>0</v>
      </c>
      <c r="CL774">
        <v>0</v>
      </c>
      <c r="CM774">
        <v>0</v>
      </c>
      <c r="CN774">
        <v>0</v>
      </c>
      <c r="CO774">
        <v>0</v>
      </c>
      <c r="CP774">
        <v>0</v>
      </c>
      <c r="CQ774">
        <v>0</v>
      </c>
      <c r="CR774">
        <v>0</v>
      </c>
      <c r="CS774">
        <v>0</v>
      </c>
      <c r="CT774">
        <v>0</v>
      </c>
      <c r="CU774">
        <v>0</v>
      </c>
      <c r="CV774">
        <v>0</v>
      </c>
      <c r="CW774">
        <v>0</v>
      </c>
      <c r="CX774">
        <v>0</v>
      </c>
      <c r="CY774">
        <v>0</v>
      </c>
      <c r="CZ774">
        <v>0</v>
      </c>
      <c r="DA774">
        <v>0</v>
      </c>
      <c r="DB774">
        <v>0</v>
      </c>
      <c r="DC774">
        <v>0</v>
      </c>
      <c r="DD774">
        <v>0</v>
      </c>
      <c r="DE774">
        <v>0</v>
      </c>
      <c r="DF774">
        <v>0</v>
      </c>
      <c r="DG774">
        <v>0</v>
      </c>
      <c r="DH774">
        <v>0</v>
      </c>
      <c r="DI774">
        <v>0</v>
      </c>
      <c r="DJ774">
        <v>0</v>
      </c>
      <c r="DK774">
        <v>0</v>
      </c>
      <c r="DL774">
        <v>0</v>
      </c>
      <c r="DM774">
        <v>0</v>
      </c>
      <c r="DN774">
        <v>0</v>
      </c>
      <c r="DO774">
        <v>0</v>
      </c>
    </row>
    <row r="775" spans="1:119">
      <c r="A775" t="s">
        <v>1680</v>
      </c>
      <c r="B775">
        <v>0</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1070941572</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0</v>
      </c>
      <c r="BM775">
        <v>1070941572</v>
      </c>
      <c r="BN775">
        <v>0</v>
      </c>
      <c r="BO775">
        <v>0</v>
      </c>
      <c r="BP775">
        <v>0</v>
      </c>
      <c r="BQ775">
        <v>0</v>
      </c>
      <c r="BR775">
        <v>0</v>
      </c>
      <c r="BS775">
        <v>0</v>
      </c>
      <c r="BT775">
        <v>0</v>
      </c>
      <c r="BU775">
        <v>0</v>
      </c>
      <c r="BV775">
        <v>0</v>
      </c>
      <c r="BW775">
        <v>0</v>
      </c>
      <c r="BX775">
        <v>0</v>
      </c>
      <c r="BY775">
        <v>0</v>
      </c>
      <c r="BZ775">
        <v>0</v>
      </c>
      <c r="CA775">
        <v>0</v>
      </c>
      <c r="CB775">
        <v>0</v>
      </c>
      <c r="CC775">
        <v>0</v>
      </c>
      <c r="CD775">
        <v>0</v>
      </c>
      <c r="CE775">
        <v>0</v>
      </c>
      <c r="CF775">
        <v>0</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v>0</v>
      </c>
      <c r="CZ775">
        <v>0</v>
      </c>
      <c r="DA775">
        <v>0</v>
      </c>
      <c r="DB775">
        <v>0</v>
      </c>
      <c r="DC775">
        <v>0</v>
      </c>
      <c r="DD775">
        <v>0</v>
      </c>
      <c r="DE775">
        <v>0</v>
      </c>
      <c r="DF775">
        <v>0</v>
      </c>
      <c r="DG775">
        <v>0</v>
      </c>
      <c r="DH775">
        <v>0</v>
      </c>
      <c r="DI775">
        <v>0</v>
      </c>
      <c r="DJ775">
        <v>0</v>
      </c>
      <c r="DK775">
        <v>0</v>
      </c>
      <c r="DL775">
        <v>0</v>
      </c>
      <c r="DM775">
        <v>0</v>
      </c>
      <c r="DN775">
        <v>0</v>
      </c>
      <c r="DO775">
        <v>0</v>
      </c>
    </row>
    <row r="776" spans="1:119">
      <c r="A776" t="s">
        <v>1681</v>
      </c>
      <c r="B776">
        <v>0</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153529956</v>
      </c>
      <c r="AO776">
        <v>0</v>
      </c>
      <c r="AP776">
        <v>0</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153529956</v>
      </c>
      <c r="BN776">
        <v>0</v>
      </c>
      <c r="BO776">
        <v>0</v>
      </c>
      <c r="BP776">
        <v>0</v>
      </c>
      <c r="BQ776">
        <v>0</v>
      </c>
      <c r="BR776">
        <v>0</v>
      </c>
      <c r="BS776">
        <v>0</v>
      </c>
      <c r="BT776">
        <v>0</v>
      </c>
      <c r="BU776">
        <v>0</v>
      </c>
      <c r="BV776">
        <v>0</v>
      </c>
      <c r="BW776">
        <v>0</v>
      </c>
      <c r="BX776">
        <v>0</v>
      </c>
      <c r="BY776">
        <v>0</v>
      </c>
      <c r="BZ776">
        <v>0</v>
      </c>
      <c r="CA776">
        <v>0</v>
      </c>
      <c r="CB776">
        <v>0</v>
      </c>
      <c r="CC776">
        <v>0</v>
      </c>
      <c r="CD776">
        <v>0</v>
      </c>
      <c r="CE776">
        <v>0</v>
      </c>
      <c r="CF776">
        <v>0</v>
      </c>
      <c r="CG776">
        <v>0</v>
      </c>
      <c r="CH776">
        <v>0</v>
      </c>
      <c r="CI776">
        <v>0</v>
      </c>
      <c r="CJ776">
        <v>0</v>
      </c>
      <c r="CK776">
        <v>0</v>
      </c>
      <c r="CL776">
        <v>0</v>
      </c>
      <c r="CM776">
        <v>0</v>
      </c>
      <c r="CN776">
        <v>0</v>
      </c>
      <c r="CO776">
        <v>0</v>
      </c>
      <c r="CP776">
        <v>0</v>
      </c>
      <c r="CQ776">
        <v>0</v>
      </c>
      <c r="CR776">
        <v>0</v>
      </c>
      <c r="CS776">
        <v>0</v>
      </c>
      <c r="CT776">
        <v>0</v>
      </c>
      <c r="CU776">
        <v>0</v>
      </c>
      <c r="CV776">
        <v>0</v>
      </c>
      <c r="CW776">
        <v>0</v>
      </c>
      <c r="CX776">
        <v>0</v>
      </c>
      <c r="CY776">
        <v>0</v>
      </c>
      <c r="CZ776">
        <v>0</v>
      </c>
      <c r="DA776">
        <v>0</v>
      </c>
      <c r="DB776">
        <v>0</v>
      </c>
      <c r="DC776">
        <v>0</v>
      </c>
      <c r="DD776">
        <v>0</v>
      </c>
      <c r="DE776">
        <v>0</v>
      </c>
      <c r="DF776">
        <v>0</v>
      </c>
      <c r="DG776">
        <v>0</v>
      </c>
      <c r="DH776">
        <v>0</v>
      </c>
      <c r="DI776">
        <v>0</v>
      </c>
      <c r="DJ776">
        <v>0</v>
      </c>
      <c r="DK776">
        <v>0</v>
      </c>
      <c r="DL776">
        <v>0</v>
      </c>
      <c r="DM776">
        <v>0</v>
      </c>
      <c r="DN776">
        <v>0</v>
      </c>
      <c r="DO776">
        <v>0</v>
      </c>
    </row>
    <row r="777" spans="1:119">
      <c r="A777" t="s">
        <v>701</v>
      </c>
      <c r="B777">
        <v>1174002899.97493</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v>0</v>
      </c>
      <c r="AV777">
        <v>0</v>
      </c>
      <c r="AW777">
        <v>0</v>
      </c>
      <c r="AX777">
        <v>0</v>
      </c>
      <c r="AY777">
        <v>0</v>
      </c>
      <c r="AZ777">
        <v>0</v>
      </c>
      <c r="BA777">
        <v>0</v>
      </c>
      <c r="BB777">
        <v>0</v>
      </c>
      <c r="BC777">
        <v>0</v>
      </c>
      <c r="BD777">
        <v>0</v>
      </c>
      <c r="BE777">
        <v>0</v>
      </c>
      <c r="BF777">
        <v>0</v>
      </c>
      <c r="BG777">
        <v>0</v>
      </c>
      <c r="BH777">
        <v>0</v>
      </c>
      <c r="BI777">
        <v>0</v>
      </c>
      <c r="BJ777">
        <v>0</v>
      </c>
      <c r="BK777">
        <v>0</v>
      </c>
      <c r="BL777">
        <v>0</v>
      </c>
      <c r="BM777">
        <v>1174002899.97493</v>
      </c>
      <c r="BN777">
        <v>0</v>
      </c>
      <c r="BO777">
        <v>0</v>
      </c>
      <c r="BP777">
        <v>0</v>
      </c>
      <c r="BQ777">
        <v>0</v>
      </c>
      <c r="BR777">
        <v>0</v>
      </c>
      <c r="BS777">
        <v>0</v>
      </c>
      <c r="BT777">
        <v>0</v>
      </c>
      <c r="BU777">
        <v>0</v>
      </c>
      <c r="BV777">
        <v>0</v>
      </c>
      <c r="BW777">
        <v>0</v>
      </c>
      <c r="BX777">
        <v>0</v>
      </c>
      <c r="BY777">
        <v>0</v>
      </c>
      <c r="BZ777">
        <v>0</v>
      </c>
      <c r="CA777">
        <v>0</v>
      </c>
      <c r="CB777">
        <v>0</v>
      </c>
      <c r="CC777">
        <v>0</v>
      </c>
      <c r="CD777">
        <v>0</v>
      </c>
      <c r="CE777">
        <v>0</v>
      </c>
      <c r="CF777">
        <v>0</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v>0</v>
      </c>
      <c r="CZ777">
        <v>0</v>
      </c>
      <c r="DA777">
        <v>0</v>
      </c>
      <c r="DB777">
        <v>0</v>
      </c>
      <c r="DC777">
        <v>0</v>
      </c>
      <c r="DD777">
        <v>0</v>
      </c>
      <c r="DE777">
        <v>0</v>
      </c>
      <c r="DF777">
        <v>0</v>
      </c>
      <c r="DG777">
        <v>0</v>
      </c>
      <c r="DH777">
        <v>0</v>
      </c>
      <c r="DI777">
        <v>0</v>
      </c>
      <c r="DJ777">
        <v>0</v>
      </c>
      <c r="DK777">
        <v>0</v>
      </c>
      <c r="DL777">
        <v>0</v>
      </c>
      <c r="DM777">
        <v>0</v>
      </c>
      <c r="DN777">
        <v>0</v>
      </c>
      <c r="DO777">
        <v>0</v>
      </c>
    </row>
    <row r="778" spans="1:119">
      <c r="A778" t="s">
        <v>702</v>
      </c>
      <c r="B778">
        <v>16882712612.27</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0</v>
      </c>
      <c r="AT778">
        <v>0</v>
      </c>
      <c r="AU778">
        <v>0</v>
      </c>
      <c r="AV778">
        <v>0</v>
      </c>
      <c r="AW778">
        <v>0</v>
      </c>
      <c r="AX778">
        <v>0</v>
      </c>
      <c r="AY778">
        <v>0</v>
      </c>
      <c r="AZ778">
        <v>0</v>
      </c>
      <c r="BA778">
        <v>0</v>
      </c>
      <c r="BB778">
        <v>0</v>
      </c>
      <c r="BC778">
        <v>0</v>
      </c>
      <c r="BD778">
        <v>0</v>
      </c>
      <c r="BE778">
        <v>0</v>
      </c>
      <c r="BF778">
        <v>0</v>
      </c>
      <c r="BG778">
        <v>0</v>
      </c>
      <c r="BH778">
        <v>0</v>
      </c>
      <c r="BI778">
        <v>0</v>
      </c>
      <c r="BJ778">
        <v>0</v>
      </c>
      <c r="BK778">
        <v>0</v>
      </c>
      <c r="BL778">
        <v>0</v>
      </c>
      <c r="BM778">
        <v>16882712612.27</v>
      </c>
      <c r="BN778">
        <v>0</v>
      </c>
      <c r="BO778">
        <v>0</v>
      </c>
      <c r="BP778">
        <v>0</v>
      </c>
      <c r="BQ778">
        <v>0</v>
      </c>
      <c r="BR778">
        <v>0</v>
      </c>
      <c r="BS778">
        <v>0</v>
      </c>
      <c r="BT778">
        <v>0</v>
      </c>
      <c r="BU778">
        <v>0</v>
      </c>
      <c r="BV778">
        <v>0</v>
      </c>
      <c r="BW778">
        <v>0</v>
      </c>
      <c r="BX778">
        <v>0</v>
      </c>
      <c r="BY778">
        <v>0</v>
      </c>
      <c r="BZ778">
        <v>0</v>
      </c>
      <c r="CA778">
        <v>0</v>
      </c>
      <c r="CB778">
        <v>0</v>
      </c>
      <c r="CC778">
        <v>0</v>
      </c>
      <c r="CD778">
        <v>0</v>
      </c>
      <c r="CE778">
        <v>0</v>
      </c>
      <c r="CF778">
        <v>0</v>
      </c>
      <c r="CG778">
        <v>0</v>
      </c>
      <c r="CH778">
        <v>0</v>
      </c>
      <c r="CI778">
        <v>0</v>
      </c>
      <c r="CJ778">
        <v>0</v>
      </c>
      <c r="CK778">
        <v>0</v>
      </c>
      <c r="CL778">
        <v>0</v>
      </c>
      <c r="CM778">
        <v>0</v>
      </c>
      <c r="CN778">
        <v>0</v>
      </c>
      <c r="CO778">
        <v>0</v>
      </c>
      <c r="CP778">
        <v>0</v>
      </c>
      <c r="CQ778">
        <v>0</v>
      </c>
      <c r="CR778">
        <v>0</v>
      </c>
      <c r="CS778">
        <v>0</v>
      </c>
      <c r="CT778">
        <v>0</v>
      </c>
      <c r="CU778">
        <v>0</v>
      </c>
      <c r="CV778">
        <v>0</v>
      </c>
      <c r="CW778">
        <v>0</v>
      </c>
      <c r="CX778">
        <v>0</v>
      </c>
      <c r="CY778">
        <v>0</v>
      </c>
      <c r="CZ778">
        <v>0</v>
      </c>
      <c r="DA778">
        <v>0</v>
      </c>
      <c r="DB778">
        <v>0</v>
      </c>
      <c r="DC778">
        <v>0</v>
      </c>
      <c r="DD778">
        <v>0</v>
      </c>
      <c r="DE778">
        <v>0</v>
      </c>
      <c r="DF778">
        <v>0</v>
      </c>
      <c r="DG778">
        <v>0</v>
      </c>
      <c r="DH778">
        <v>0</v>
      </c>
      <c r="DI778">
        <v>0</v>
      </c>
      <c r="DJ778">
        <v>0</v>
      </c>
      <c r="DK778">
        <v>0</v>
      </c>
      <c r="DL778">
        <v>0</v>
      </c>
      <c r="DM778">
        <v>0</v>
      </c>
      <c r="DN778">
        <v>0</v>
      </c>
      <c r="DO778">
        <v>0</v>
      </c>
    </row>
    <row r="779" spans="1:119">
      <c r="A779" t="s">
        <v>703</v>
      </c>
      <c r="B779">
        <v>0</v>
      </c>
      <c r="C779">
        <v>0</v>
      </c>
      <c r="D779">
        <v>0</v>
      </c>
      <c r="E779">
        <v>0</v>
      </c>
      <c r="F779">
        <v>0</v>
      </c>
      <c r="G779">
        <v>0</v>
      </c>
      <c r="H779">
        <v>0</v>
      </c>
      <c r="I779">
        <v>0</v>
      </c>
      <c r="J779">
        <v>0</v>
      </c>
      <c r="K779">
        <v>0</v>
      </c>
      <c r="L779">
        <v>0</v>
      </c>
      <c r="M779">
        <v>0</v>
      </c>
      <c r="N779">
        <v>42267839403.999802</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v>42267839403.999802</v>
      </c>
      <c r="BN779">
        <v>0</v>
      </c>
      <c r="BO779">
        <v>0</v>
      </c>
      <c r="BP779">
        <v>0</v>
      </c>
      <c r="BQ779">
        <v>0</v>
      </c>
      <c r="BR779">
        <v>0</v>
      </c>
      <c r="BS779">
        <v>0</v>
      </c>
      <c r="BT779">
        <v>0</v>
      </c>
      <c r="BU779">
        <v>0</v>
      </c>
      <c r="BV779">
        <v>0</v>
      </c>
      <c r="BW779">
        <v>0</v>
      </c>
      <c r="BX779">
        <v>0</v>
      </c>
      <c r="BY779">
        <v>0</v>
      </c>
      <c r="BZ779">
        <v>0</v>
      </c>
      <c r="CA779">
        <v>0</v>
      </c>
      <c r="CB779">
        <v>0</v>
      </c>
      <c r="CC779">
        <v>0</v>
      </c>
      <c r="CD779">
        <v>0</v>
      </c>
      <c r="CE779">
        <v>0</v>
      </c>
      <c r="CF779">
        <v>0</v>
      </c>
      <c r="CG779">
        <v>0</v>
      </c>
      <c r="CH779">
        <v>0</v>
      </c>
      <c r="CI779">
        <v>0</v>
      </c>
      <c r="CJ779">
        <v>0</v>
      </c>
      <c r="CK779">
        <v>0</v>
      </c>
      <c r="CL779">
        <v>0</v>
      </c>
      <c r="CM779">
        <v>0</v>
      </c>
      <c r="CN779">
        <v>0</v>
      </c>
      <c r="CO779">
        <v>0</v>
      </c>
      <c r="CP779">
        <v>0</v>
      </c>
      <c r="CQ779">
        <v>0</v>
      </c>
      <c r="CR779">
        <v>0</v>
      </c>
      <c r="CS779">
        <v>0</v>
      </c>
      <c r="CT779">
        <v>0</v>
      </c>
      <c r="CU779">
        <v>0</v>
      </c>
      <c r="CV779">
        <v>0</v>
      </c>
      <c r="CW779">
        <v>0</v>
      </c>
      <c r="CX779">
        <v>0</v>
      </c>
      <c r="CY779">
        <v>0</v>
      </c>
      <c r="CZ779">
        <v>0</v>
      </c>
      <c r="DA779">
        <v>0</v>
      </c>
      <c r="DB779">
        <v>0</v>
      </c>
      <c r="DC779">
        <v>0</v>
      </c>
      <c r="DD779">
        <v>0</v>
      </c>
      <c r="DE779">
        <v>0</v>
      </c>
      <c r="DF779">
        <v>0</v>
      </c>
      <c r="DG779">
        <v>0</v>
      </c>
      <c r="DH779">
        <v>0</v>
      </c>
      <c r="DI779">
        <v>0</v>
      </c>
      <c r="DJ779">
        <v>0</v>
      </c>
      <c r="DK779">
        <v>0</v>
      </c>
      <c r="DL779">
        <v>0</v>
      </c>
      <c r="DM779">
        <v>0</v>
      </c>
      <c r="DN779">
        <v>0</v>
      </c>
      <c r="DO779">
        <v>0</v>
      </c>
    </row>
    <row r="780" spans="1:119">
      <c r="A780" t="s">
        <v>704</v>
      </c>
      <c r="B780">
        <v>0</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0</v>
      </c>
      <c r="BA780">
        <v>0</v>
      </c>
      <c r="BB780">
        <v>0</v>
      </c>
      <c r="BC780">
        <v>0</v>
      </c>
      <c r="BD780">
        <v>0</v>
      </c>
      <c r="BE780">
        <v>0</v>
      </c>
      <c r="BF780">
        <v>0</v>
      </c>
      <c r="BG780">
        <v>0</v>
      </c>
      <c r="BH780">
        <v>0</v>
      </c>
      <c r="BI780">
        <v>0</v>
      </c>
      <c r="BJ780">
        <v>0</v>
      </c>
      <c r="BK780">
        <v>0</v>
      </c>
      <c r="BL780">
        <v>0</v>
      </c>
      <c r="BM780">
        <v>0</v>
      </c>
      <c r="BN780">
        <v>0</v>
      </c>
      <c r="BO780">
        <v>0</v>
      </c>
      <c r="BP780">
        <v>0</v>
      </c>
      <c r="BQ780">
        <v>0</v>
      </c>
      <c r="BR780">
        <v>0</v>
      </c>
      <c r="BS780">
        <v>0</v>
      </c>
      <c r="BT780">
        <v>0</v>
      </c>
      <c r="BU780">
        <v>0</v>
      </c>
      <c r="BV780">
        <v>0</v>
      </c>
      <c r="BW780">
        <v>0</v>
      </c>
      <c r="BX780">
        <v>0</v>
      </c>
      <c r="BY780">
        <v>0</v>
      </c>
      <c r="BZ780">
        <v>0</v>
      </c>
      <c r="CA780">
        <v>0</v>
      </c>
      <c r="CB780">
        <v>0</v>
      </c>
      <c r="CC780">
        <v>0</v>
      </c>
      <c r="CD780">
        <v>0</v>
      </c>
      <c r="CE780">
        <v>0</v>
      </c>
      <c r="CF780">
        <v>0</v>
      </c>
      <c r="CG780">
        <v>0</v>
      </c>
      <c r="CH780">
        <v>0</v>
      </c>
      <c r="CI780">
        <v>0</v>
      </c>
      <c r="CJ780">
        <v>0</v>
      </c>
      <c r="CK780">
        <v>0</v>
      </c>
      <c r="CL780">
        <v>0</v>
      </c>
      <c r="CM780">
        <v>0</v>
      </c>
      <c r="CN780">
        <v>0</v>
      </c>
      <c r="CO780">
        <v>0</v>
      </c>
      <c r="CP780">
        <v>0</v>
      </c>
      <c r="CQ780">
        <v>0</v>
      </c>
      <c r="CR780">
        <v>0</v>
      </c>
      <c r="CS780">
        <v>0</v>
      </c>
      <c r="CT780">
        <v>0</v>
      </c>
      <c r="CU780">
        <v>0</v>
      </c>
      <c r="CV780">
        <v>0</v>
      </c>
      <c r="CW780">
        <v>0</v>
      </c>
      <c r="CX780">
        <v>0</v>
      </c>
      <c r="CY780">
        <v>0</v>
      </c>
      <c r="CZ780">
        <v>0</v>
      </c>
      <c r="DA780">
        <v>0</v>
      </c>
      <c r="DB780">
        <v>0</v>
      </c>
      <c r="DC780">
        <v>0</v>
      </c>
      <c r="DD780">
        <v>0</v>
      </c>
      <c r="DE780">
        <v>0</v>
      </c>
      <c r="DF780">
        <v>0</v>
      </c>
      <c r="DG780">
        <v>0</v>
      </c>
      <c r="DH780">
        <v>0</v>
      </c>
      <c r="DI780">
        <v>0</v>
      </c>
      <c r="DJ780">
        <v>0</v>
      </c>
      <c r="DK780">
        <v>0</v>
      </c>
      <c r="DL780">
        <v>0</v>
      </c>
      <c r="DM780">
        <v>0</v>
      </c>
      <c r="DN780">
        <v>0</v>
      </c>
      <c r="DO780">
        <v>0</v>
      </c>
    </row>
    <row r="781" spans="1:119">
      <c r="A781" t="s">
        <v>705</v>
      </c>
      <c r="B781">
        <v>0</v>
      </c>
      <c r="C781">
        <v>0</v>
      </c>
      <c r="D781">
        <v>0</v>
      </c>
      <c r="E781">
        <v>0</v>
      </c>
      <c r="F781">
        <v>0</v>
      </c>
      <c r="G781">
        <v>0</v>
      </c>
      <c r="H781">
        <v>0</v>
      </c>
      <c r="I781">
        <v>0</v>
      </c>
      <c r="J781">
        <v>0</v>
      </c>
      <c r="K781">
        <v>0</v>
      </c>
      <c r="L781">
        <v>0</v>
      </c>
      <c r="M781">
        <v>0</v>
      </c>
      <c r="N781">
        <v>0</v>
      </c>
      <c r="O781">
        <v>0</v>
      </c>
      <c r="P781">
        <v>0</v>
      </c>
      <c r="Q781">
        <v>0</v>
      </c>
      <c r="R781">
        <v>67637241392.760201</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67637241392.760201</v>
      </c>
      <c r="BN781">
        <v>0</v>
      </c>
      <c r="BO781">
        <v>0</v>
      </c>
      <c r="BP781">
        <v>0</v>
      </c>
      <c r="BQ781">
        <v>0</v>
      </c>
      <c r="BR781">
        <v>0</v>
      </c>
      <c r="BS781">
        <v>0</v>
      </c>
      <c r="BT781">
        <v>0</v>
      </c>
      <c r="BU781">
        <v>0</v>
      </c>
      <c r="BV781">
        <v>0</v>
      </c>
      <c r="BW781">
        <v>0</v>
      </c>
      <c r="BX781">
        <v>0</v>
      </c>
      <c r="BY781">
        <v>0</v>
      </c>
      <c r="BZ781">
        <v>0</v>
      </c>
      <c r="CA781">
        <v>0</v>
      </c>
      <c r="CB781">
        <v>0</v>
      </c>
      <c r="CC781">
        <v>0</v>
      </c>
      <c r="CD781">
        <v>0</v>
      </c>
      <c r="CE781">
        <v>0</v>
      </c>
      <c r="CF781">
        <v>0</v>
      </c>
      <c r="CG781">
        <v>0</v>
      </c>
      <c r="CH781">
        <v>0</v>
      </c>
      <c r="CI781">
        <v>0</v>
      </c>
      <c r="CJ781">
        <v>0</v>
      </c>
      <c r="CK781">
        <v>0</v>
      </c>
      <c r="CL781">
        <v>0</v>
      </c>
      <c r="CM781">
        <v>0</v>
      </c>
      <c r="CN781">
        <v>0</v>
      </c>
      <c r="CO781">
        <v>0</v>
      </c>
      <c r="CP781">
        <v>0</v>
      </c>
      <c r="CQ781">
        <v>0</v>
      </c>
      <c r="CR781">
        <v>0</v>
      </c>
      <c r="CS781">
        <v>0</v>
      </c>
      <c r="CT781">
        <v>0</v>
      </c>
      <c r="CU781">
        <v>0</v>
      </c>
      <c r="CV781">
        <v>0</v>
      </c>
      <c r="CW781">
        <v>0</v>
      </c>
      <c r="CX781">
        <v>0</v>
      </c>
      <c r="CY781">
        <v>0</v>
      </c>
      <c r="CZ781">
        <v>0</v>
      </c>
      <c r="DA781">
        <v>0</v>
      </c>
      <c r="DB781">
        <v>0</v>
      </c>
      <c r="DC781">
        <v>0</v>
      </c>
      <c r="DD781">
        <v>0</v>
      </c>
      <c r="DE781">
        <v>0</v>
      </c>
      <c r="DF781">
        <v>0</v>
      </c>
      <c r="DG781">
        <v>0</v>
      </c>
      <c r="DH781">
        <v>0</v>
      </c>
      <c r="DI781">
        <v>0</v>
      </c>
      <c r="DJ781">
        <v>0</v>
      </c>
      <c r="DK781">
        <v>0</v>
      </c>
      <c r="DL781">
        <v>0</v>
      </c>
      <c r="DM781">
        <v>0</v>
      </c>
      <c r="DN781">
        <v>0</v>
      </c>
      <c r="DO781">
        <v>0</v>
      </c>
    </row>
    <row r="782" spans="1:119">
      <c r="A782" t="s">
        <v>706</v>
      </c>
      <c r="B782">
        <v>0</v>
      </c>
      <c r="C782">
        <v>0</v>
      </c>
      <c r="D782">
        <v>0</v>
      </c>
      <c r="E782">
        <v>0</v>
      </c>
      <c r="F782">
        <v>0</v>
      </c>
      <c r="G782">
        <v>0</v>
      </c>
      <c r="H782">
        <v>0</v>
      </c>
      <c r="I782">
        <v>0</v>
      </c>
      <c r="J782">
        <v>0</v>
      </c>
      <c r="K782">
        <v>0</v>
      </c>
      <c r="L782">
        <v>0</v>
      </c>
      <c r="M782">
        <v>0</v>
      </c>
      <c r="N782">
        <v>0</v>
      </c>
      <c r="O782">
        <v>0</v>
      </c>
      <c r="P782">
        <v>0</v>
      </c>
      <c r="Q782">
        <v>0</v>
      </c>
      <c r="R782">
        <v>900.00002048927001</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900.00002048927001</v>
      </c>
      <c r="BN782">
        <v>0</v>
      </c>
      <c r="BO782">
        <v>0</v>
      </c>
      <c r="BP782">
        <v>0</v>
      </c>
      <c r="BQ782">
        <v>0</v>
      </c>
      <c r="BR782">
        <v>0</v>
      </c>
      <c r="BS782">
        <v>0</v>
      </c>
      <c r="BT782">
        <v>0</v>
      </c>
      <c r="BU782">
        <v>0</v>
      </c>
      <c r="BV782">
        <v>0</v>
      </c>
      <c r="BW782">
        <v>0</v>
      </c>
      <c r="BX782">
        <v>0</v>
      </c>
      <c r="BY782">
        <v>0</v>
      </c>
      <c r="BZ782">
        <v>0</v>
      </c>
      <c r="CA782">
        <v>0</v>
      </c>
      <c r="CB782">
        <v>0</v>
      </c>
      <c r="CC782">
        <v>0</v>
      </c>
      <c r="CD782">
        <v>0</v>
      </c>
      <c r="CE782">
        <v>0</v>
      </c>
      <c r="CF782">
        <v>0</v>
      </c>
      <c r="CG782">
        <v>0</v>
      </c>
      <c r="CH782">
        <v>0</v>
      </c>
      <c r="CI782">
        <v>0</v>
      </c>
      <c r="CJ782">
        <v>0</v>
      </c>
      <c r="CK782">
        <v>0</v>
      </c>
      <c r="CL782">
        <v>0</v>
      </c>
      <c r="CM782">
        <v>0</v>
      </c>
      <c r="CN782">
        <v>0</v>
      </c>
      <c r="CO782">
        <v>0</v>
      </c>
      <c r="CP782">
        <v>0</v>
      </c>
      <c r="CQ782">
        <v>0</v>
      </c>
      <c r="CR782">
        <v>0</v>
      </c>
      <c r="CS782">
        <v>0</v>
      </c>
      <c r="CT782">
        <v>0</v>
      </c>
      <c r="CU782">
        <v>0</v>
      </c>
      <c r="CV782">
        <v>0</v>
      </c>
      <c r="CW782">
        <v>0</v>
      </c>
      <c r="CX782">
        <v>0</v>
      </c>
      <c r="CY782">
        <v>0</v>
      </c>
      <c r="CZ782">
        <v>0</v>
      </c>
      <c r="DA782">
        <v>0</v>
      </c>
      <c r="DB782">
        <v>0</v>
      </c>
      <c r="DC782">
        <v>0</v>
      </c>
      <c r="DD782">
        <v>0</v>
      </c>
      <c r="DE782">
        <v>0</v>
      </c>
      <c r="DF782">
        <v>0</v>
      </c>
      <c r="DG782">
        <v>0</v>
      </c>
      <c r="DH782">
        <v>0</v>
      </c>
      <c r="DI782">
        <v>0</v>
      </c>
      <c r="DJ782">
        <v>0</v>
      </c>
      <c r="DK782">
        <v>0</v>
      </c>
      <c r="DL782">
        <v>0</v>
      </c>
      <c r="DM782">
        <v>0</v>
      </c>
      <c r="DN782">
        <v>0</v>
      </c>
      <c r="DO782">
        <v>0</v>
      </c>
    </row>
    <row r="783" spans="1:119">
      <c r="A783" t="s">
        <v>707</v>
      </c>
      <c r="B783">
        <v>0</v>
      </c>
      <c r="C783">
        <v>0</v>
      </c>
      <c r="D783">
        <v>0</v>
      </c>
      <c r="E783">
        <v>0</v>
      </c>
      <c r="F783">
        <v>0</v>
      </c>
      <c r="G783">
        <v>0</v>
      </c>
      <c r="H783">
        <v>2958644087.9999599</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v>
      </c>
      <c r="BL783">
        <v>0</v>
      </c>
      <c r="BM783">
        <v>2958644087.9999599</v>
      </c>
      <c r="BN783">
        <v>0</v>
      </c>
      <c r="BO783">
        <v>0</v>
      </c>
      <c r="BP783">
        <v>0</v>
      </c>
      <c r="BQ783">
        <v>0</v>
      </c>
      <c r="BR783">
        <v>0</v>
      </c>
      <c r="BS783">
        <v>0</v>
      </c>
      <c r="BT783">
        <v>0</v>
      </c>
      <c r="BU783">
        <v>0</v>
      </c>
      <c r="BV783">
        <v>0</v>
      </c>
      <c r="BW783">
        <v>0</v>
      </c>
      <c r="BX783">
        <v>0</v>
      </c>
      <c r="BY783">
        <v>0</v>
      </c>
      <c r="BZ783">
        <v>0</v>
      </c>
      <c r="CA783">
        <v>0</v>
      </c>
      <c r="CB783">
        <v>0</v>
      </c>
      <c r="CC783">
        <v>0</v>
      </c>
      <c r="CD783">
        <v>0</v>
      </c>
      <c r="CE783">
        <v>0</v>
      </c>
      <c r="CF783">
        <v>0</v>
      </c>
      <c r="CG783">
        <v>0</v>
      </c>
      <c r="CH783">
        <v>0</v>
      </c>
      <c r="CI783">
        <v>0</v>
      </c>
      <c r="CJ783">
        <v>0</v>
      </c>
      <c r="CK783">
        <v>0</v>
      </c>
      <c r="CL783">
        <v>0</v>
      </c>
      <c r="CM783">
        <v>0</v>
      </c>
      <c r="CN783">
        <v>0</v>
      </c>
      <c r="CO783">
        <v>0</v>
      </c>
      <c r="CP783">
        <v>0</v>
      </c>
      <c r="CQ783">
        <v>0</v>
      </c>
      <c r="CR783">
        <v>0</v>
      </c>
      <c r="CS783">
        <v>0</v>
      </c>
      <c r="CT783">
        <v>0</v>
      </c>
      <c r="CU783">
        <v>0</v>
      </c>
      <c r="CV783">
        <v>0</v>
      </c>
      <c r="CW783">
        <v>0</v>
      </c>
      <c r="CX783">
        <v>0</v>
      </c>
      <c r="CY783">
        <v>0</v>
      </c>
      <c r="CZ783">
        <v>0</v>
      </c>
      <c r="DA783">
        <v>0</v>
      </c>
      <c r="DB783">
        <v>0</v>
      </c>
      <c r="DC783">
        <v>0</v>
      </c>
      <c r="DD783">
        <v>0</v>
      </c>
      <c r="DE783">
        <v>0</v>
      </c>
      <c r="DF783">
        <v>0</v>
      </c>
      <c r="DG783">
        <v>0</v>
      </c>
      <c r="DH783">
        <v>0</v>
      </c>
      <c r="DI783">
        <v>0</v>
      </c>
      <c r="DJ783">
        <v>0</v>
      </c>
      <c r="DK783">
        <v>0</v>
      </c>
      <c r="DL783">
        <v>0</v>
      </c>
      <c r="DM783">
        <v>0</v>
      </c>
      <c r="DN783">
        <v>0</v>
      </c>
      <c r="DO783">
        <v>0</v>
      </c>
    </row>
    <row r="784" spans="1:119">
      <c r="A784" t="s">
        <v>708</v>
      </c>
      <c r="B784">
        <v>0</v>
      </c>
      <c r="C784">
        <v>0</v>
      </c>
      <c r="D784">
        <v>0</v>
      </c>
      <c r="E784">
        <v>0</v>
      </c>
      <c r="F784">
        <v>0</v>
      </c>
      <c r="G784">
        <v>0</v>
      </c>
      <c r="H784">
        <v>0</v>
      </c>
      <c r="I784">
        <v>0</v>
      </c>
      <c r="J784">
        <v>0</v>
      </c>
      <c r="K784">
        <v>0</v>
      </c>
      <c r="L784">
        <v>0</v>
      </c>
      <c r="M784">
        <v>0</v>
      </c>
      <c r="N784">
        <v>0</v>
      </c>
      <c r="O784">
        <v>0</v>
      </c>
      <c r="P784">
        <v>0</v>
      </c>
      <c r="Q784">
        <v>0</v>
      </c>
      <c r="R784">
        <v>0</v>
      </c>
      <c r="S784">
        <v>0</v>
      </c>
      <c r="T784">
        <v>3265881131.8182998</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v>0</v>
      </c>
      <c r="BK784">
        <v>0</v>
      </c>
      <c r="BL784">
        <v>0</v>
      </c>
      <c r="BM784">
        <v>3265881131.8182998</v>
      </c>
      <c r="BN784">
        <v>0</v>
      </c>
      <c r="BO784">
        <v>0</v>
      </c>
      <c r="BP784">
        <v>0</v>
      </c>
      <c r="BQ784">
        <v>0</v>
      </c>
      <c r="BR784">
        <v>0</v>
      </c>
      <c r="BS784">
        <v>0</v>
      </c>
      <c r="BT784">
        <v>0</v>
      </c>
      <c r="BU784">
        <v>0</v>
      </c>
      <c r="BV784">
        <v>0</v>
      </c>
      <c r="BW784">
        <v>0</v>
      </c>
      <c r="BX784">
        <v>0</v>
      </c>
      <c r="BY784">
        <v>0</v>
      </c>
      <c r="BZ784">
        <v>0</v>
      </c>
      <c r="CA784">
        <v>0</v>
      </c>
      <c r="CB784">
        <v>0</v>
      </c>
      <c r="CC784">
        <v>0</v>
      </c>
      <c r="CD784">
        <v>0</v>
      </c>
      <c r="CE784">
        <v>0</v>
      </c>
      <c r="CF784">
        <v>0</v>
      </c>
      <c r="CG784">
        <v>0</v>
      </c>
      <c r="CH784">
        <v>0</v>
      </c>
      <c r="CI784">
        <v>0</v>
      </c>
      <c r="CJ784">
        <v>0</v>
      </c>
      <c r="CK784">
        <v>0</v>
      </c>
      <c r="CL784">
        <v>0</v>
      </c>
      <c r="CM784">
        <v>0</v>
      </c>
      <c r="CN784">
        <v>0</v>
      </c>
      <c r="CO784">
        <v>0</v>
      </c>
      <c r="CP784">
        <v>0</v>
      </c>
      <c r="CQ784">
        <v>0</v>
      </c>
      <c r="CR784">
        <v>0</v>
      </c>
      <c r="CS784">
        <v>0</v>
      </c>
      <c r="CT784">
        <v>0</v>
      </c>
      <c r="CU784">
        <v>0</v>
      </c>
      <c r="CV784">
        <v>0</v>
      </c>
      <c r="CW784">
        <v>0</v>
      </c>
      <c r="CX784">
        <v>0</v>
      </c>
      <c r="CY784">
        <v>0</v>
      </c>
      <c r="CZ784">
        <v>0</v>
      </c>
      <c r="DA784">
        <v>0</v>
      </c>
      <c r="DB784">
        <v>0</v>
      </c>
      <c r="DC784">
        <v>0</v>
      </c>
      <c r="DD784">
        <v>0</v>
      </c>
      <c r="DE784">
        <v>0</v>
      </c>
      <c r="DF784">
        <v>0</v>
      </c>
      <c r="DG784">
        <v>0</v>
      </c>
      <c r="DH784">
        <v>0</v>
      </c>
      <c r="DI784">
        <v>0</v>
      </c>
      <c r="DJ784">
        <v>0</v>
      </c>
      <c r="DK784">
        <v>0</v>
      </c>
      <c r="DL784">
        <v>0</v>
      </c>
      <c r="DM784">
        <v>0</v>
      </c>
      <c r="DN784">
        <v>0</v>
      </c>
      <c r="DO784">
        <v>0</v>
      </c>
    </row>
    <row r="785" spans="1:119">
      <c r="A785" t="s">
        <v>709</v>
      </c>
      <c r="B785">
        <v>0</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BX785">
        <v>0</v>
      </c>
      <c r="BY785">
        <v>0</v>
      </c>
      <c r="BZ785">
        <v>0</v>
      </c>
      <c r="CA785">
        <v>0</v>
      </c>
      <c r="CB785">
        <v>0</v>
      </c>
      <c r="CC785">
        <v>0</v>
      </c>
      <c r="CD785">
        <v>0</v>
      </c>
      <c r="CE785">
        <v>0</v>
      </c>
      <c r="CF785">
        <v>0</v>
      </c>
      <c r="CG785">
        <v>0</v>
      </c>
      <c r="CH785">
        <v>0</v>
      </c>
      <c r="CI785">
        <v>0</v>
      </c>
      <c r="CJ785">
        <v>0</v>
      </c>
      <c r="CK785">
        <v>0</v>
      </c>
      <c r="CL785">
        <v>0</v>
      </c>
      <c r="CM785">
        <v>0</v>
      </c>
      <c r="CN785">
        <v>0</v>
      </c>
      <c r="CO785">
        <v>0</v>
      </c>
      <c r="CP785">
        <v>0</v>
      </c>
      <c r="CQ785">
        <v>0</v>
      </c>
      <c r="CR785">
        <v>0</v>
      </c>
      <c r="CS785">
        <v>0</v>
      </c>
      <c r="CT785">
        <v>0</v>
      </c>
      <c r="CU785">
        <v>0</v>
      </c>
      <c r="CV785">
        <v>0</v>
      </c>
      <c r="CW785">
        <v>0</v>
      </c>
      <c r="CX785">
        <v>0</v>
      </c>
      <c r="CY785">
        <v>0</v>
      </c>
      <c r="CZ785">
        <v>0</v>
      </c>
      <c r="DA785">
        <v>0</v>
      </c>
      <c r="DB785">
        <v>0</v>
      </c>
      <c r="DC785">
        <v>0</v>
      </c>
      <c r="DD785">
        <v>0</v>
      </c>
      <c r="DE785">
        <v>0</v>
      </c>
      <c r="DF785">
        <v>0</v>
      </c>
      <c r="DG785">
        <v>0</v>
      </c>
      <c r="DH785">
        <v>0</v>
      </c>
      <c r="DI785">
        <v>0</v>
      </c>
      <c r="DJ785">
        <v>0</v>
      </c>
      <c r="DK785">
        <v>0</v>
      </c>
      <c r="DL785">
        <v>0</v>
      </c>
      <c r="DM785">
        <v>0</v>
      </c>
      <c r="DN785">
        <v>0</v>
      </c>
      <c r="DO785">
        <v>0</v>
      </c>
    </row>
    <row r="786" spans="1:119">
      <c r="A786" t="s">
        <v>710</v>
      </c>
      <c r="B786">
        <v>0</v>
      </c>
      <c r="C786">
        <v>0</v>
      </c>
      <c r="D786">
        <v>0</v>
      </c>
      <c r="E786">
        <v>0</v>
      </c>
      <c r="F786">
        <v>0</v>
      </c>
      <c r="G786">
        <v>0</v>
      </c>
      <c r="H786">
        <v>0</v>
      </c>
      <c r="I786">
        <v>0</v>
      </c>
      <c r="J786">
        <v>0</v>
      </c>
      <c r="K786">
        <v>0</v>
      </c>
      <c r="L786">
        <v>0</v>
      </c>
      <c r="M786">
        <v>0</v>
      </c>
      <c r="N786">
        <v>7674697475.9999905</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7674697475.9999905</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v>0</v>
      </c>
      <c r="CZ786">
        <v>0</v>
      </c>
      <c r="DA786">
        <v>0</v>
      </c>
      <c r="DB786">
        <v>0</v>
      </c>
      <c r="DC786">
        <v>0</v>
      </c>
      <c r="DD786">
        <v>0</v>
      </c>
      <c r="DE786">
        <v>0</v>
      </c>
      <c r="DF786">
        <v>0</v>
      </c>
      <c r="DG786">
        <v>0</v>
      </c>
      <c r="DH786">
        <v>0</v>
      </c>
      <c r="DI786">
        <v>0</v>
      </c>
      <c r="DJ786">
        <v>0</v>
      </c>
      <c r="DK786">
        <v>0</v>
      </c>
      <c r="DL786">
        <v>0</v>
      </c>
      <c r="DM786">
        <v>0</v>
      </c>
      <c r="DN786">
        <v>0</v>
      </c>
      <c r="DO786">
        <v>0</v>
      </c>
    </row>
    <row r="787" spans="1:119">
      <c r="A787" t="s">
        <v>711</v>
      </c>
      <c r="B787">
        <v>0</v>
      </c>
      <c r="C787">
        <v>0</v>
      </c>
      <c r="D787">
        <v>0</v>
      </c>
      <c r="E787">
        <v>0</v>
      </c>
      <c r="F787">
        <v>0</v>
      </c>
      <c r="G787">
        <v>0</v>
      </c>
      <c r="H787">
        <v>12854951891.3445</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12854951891.3445</v>
      </c>
      <c r="BN787">
        <v>0</v>
      </c>
      <c r="BO787">
        <v>0</v>
      </c>
      <c r="BP787">
        <v>0</v>
      </c>
      <c r="BQ787">
        <v>0</v>
      </c>
      <c r="BR787">
        <v>0</v>
      </c>
      <c r="BS787">
        <v>0</v>
      </c>
      <c r="BT787">
        <v>0</v>
      </c>
      <c r="BU787">
        <v>0</v>
      </c>
      <c r="BV787">
        <v>0</v>
      </c>
      <c r="BW787">
        <v>0</v>
      </c>
      <c r="BX787">
        <v>0</v>
      </c>
      <c r="BY787">
        <v>0</v>
      </c>
      <c r="BZ787">
        <v>0</v>
      </c>
      <c r="CA787">
        <v>0</v>
      </c>
      <c r="CB787">
        <v>0</v>
      </c>
      <c r="CC787">
        <v>0</v>
      </c>
      <c r="CD787">
        <v>0</v>
      </c>
      <c r="CE787">
        <v>0</v>
      </c>
      <c r="CF787">
        <v>0</v>
      </c>
      <c r="CG787">
        <v>0</v>
      </c>
      <c r="CH787">
        <v>0</v>
      </c>
      <c r="CI787">
        <v>0</v>
      </c>
      <c r="CJ787">
        <v>0</v>
      </c>
      <c r="CK787">
        <v>0</v>
      </c>
      <c r="CL787">
        <v>0</v>
      </c>
      <c r="CM787">
        <v>0</v>
      </c>
      <c r="CN787">
        <v>0</v>
      </c>
      <c r="CO787">
        <v>0</v>
      </c>
      <c r="CP787">
        <v>0</v>
      </c>
      <c r="CQ787">
        <v>0</v>
      </c>
      <c r="CR787">
        <v>0</v>
      </c>
      <c r="CS787">
        <v>0</v>
      </c>
      <c r="CT787">
        <v>0</v>
      </c>
      <c r="CU787">
        <v>0</v>
      </c>
      <c r="CV787">
        <v>0</v>
      </c>
      <c r="CW787">
        <v>0</v>
      </c>
      <c r="CX787">
        <v>0</v>
      </c>
      <c r="CY787">
        <v>0</v>
      </c>
      <c r="CZ787">
        <v>0</v>
      </c>
      <c r="DA787">
        <v>0</v>
      </c>
      <c r="DB787">
        <v>0</v>
      </c>
      <c r="DC787">
        <v>0</v>
      </c>
      <c r="DD787">
        <v>0</v>
      </c>
      <c r="DE787">
        <v>0</v>
      </c>
      <c r="DF787">
        <v>0</v>
      </c>
      <c r="DG787">
        <v>0</v>
      </c>
      <c r="DH787">
        <v>0</v>
      </c>
      <c r="DI787">
        <v>0</v>
      </c>
      <c r="DJ787">
        <v>0</v>
      </c>
      <c r="DK787">
        <v>0</v>
      </c>
      <c r="DL787">
        <v>0</v>
      </c>
      <c r="DM787">
        <v>0</v>
      </c>
      <c r="DN787">
        <v>0</v>
      </c>
      <c r="DO787">
        <v>0</v>
      </c>
    </row>
    <row r="788" spans="1:119">
      <c r="A788" t="s">
        <v>712</v>
      </c>
      <c r="B788">
        <v>0</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v>0</v>
      </c>
      <c r="BK788">
        <v>0</v>
      </c>
      <c r="BL788">
        <v>0</v>
      </c>
      <c r="BM788">
        <v>0</v>
      </c>
      <c r="BN788">
        <v>0</v>
      </c>
      <c r="BO788">
        <v>0</v>
      </c>
      <c r="BP788">
        <v>0</v>
      </c>
      <c r="BQ788">
        <v>0</v>
      </c>
      <c r="BR788">
        <v>0</v>
      </c>
      <c r="BS788">
        <v>0</v>
      </c>
      <c r="BT788">
        <v>0</v>
      </c>
      <c r="BU788">
        <v>0</v>
      </c>
      <c r="BV788">
        <v>0</v>
      </c>
      <c r="BW788">
        <v>0</v>
      </c>
      <c r="BX788">
        <v>0</v>
      </c>
      <c r="BY788">
        <v>0</v>
      </c>
      <c r="BZ788">
        <v>0</v>
      </c>
      <c r="CA788">
        <v>0</v>
      </c>
      <c r="CB788">
        <v>0</v>
      </c>
      <c r="CC788">
        <v>0</v>
      </c>
      <c r="CD788">
        <v>0</v>
      </c>
      <c r="CE788">
        <v>0</v>
      </c>
      <c r="CF788">
        <v>0</v>
      </c>
      <c r="CG788">
        <v>0</v>
      </c>
      <c r="CH788">
        <v>0</v>
      </c>
      <c r="CI788">
        <v>0</v>
      </c>
      <c r="CJ788">
        <v>0</v>
      </c>
      <c r="CK788">
        <v>0</v>
      </c>
      <c r="CL788">
        <v>0</v>
      </c>
      <c r="CM788">
        <v>0</v>
      </c>
      <c r="CN788">
        <v>0</v>
      </c>
      <c r="CO788">
        <v>0</v>
      </c>
      <c r="CP788">
        <v>0</v>
      </c>
      <c r="CQ788">
        <v>0</v>
      </c>
      <c r="CR788">
        <v>0</v>
      </c>
      <c r="CS788">
        <v>0</v>
      </c>
      <c r="CT788">
        <v>0</v>
      </c>
      <c r="CU788">
        <v>0</v>
      </c>
      <c r="CV788">
        <v>0</v>
      </c>
      <c r="CW788">
        <v>0</v>
      </c>
      <c r="CX788">
        <v>0</v>
      </c>
      <c r="CY788">
        <v>0</v>
      </c>
      <c r="CZ788">
        <v>0</v>
      </c>
      <c r="DA788">
        <v>0</v>
      </c>
      <c r="DB788">
        <v>0</v>
      </c>
      <c r="DC788">
        <v>0</v>
      </c>
      <c r="DD788">
        <v>0</v>
      </c>
      <c r="DE788">
        <v>0</v>
      </c>
      <c r="DF788">
        <v>0</v>
      </c>
      <c r="DG788">
        <v>0</v>
      </c>
      <c r="DH788">
        <v>0</v>
      </c>
      <c r="DI788">
        <v>0</v>
      </c>
      <c r="DJ788">
        <v>0</v>
      </c>
      <c r="DK788">
        <v>0</v>
      </c>
      <c r="DL788">
        <v>0</v>
      </c>
      <c r="DM788">
        <v>0</v>
      </c>
      <c r="DN788">
        <v>0</v>
      </c>
      <c r="DO788">
        <v>0</v>
      </c>
    </row>
    <row r="789" spans="1:119">
      <c r="A789" t="s">
        <v>713</v>
      </c>
      <c r="B789">
        <v>1112558364</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v>0</v>
      </c>
      <c r="BK789">
        <v>0</v>
      </c>
      <c r="BL789">
        <v>0</v>
      </c>
      <c r="BM789">
        <v>235128314.041237</v>
      </c>
      <c r="BN789">
        <v>877430049.95876205</v>
      </c>
      <c r="BO789">
        <v>0</v>
      </c>
      <c r="BP789">
        <v>0</v>
      </c>
      <c r="BQ789">
        <v>0</v>
      </c>
      <c r="BR789">
        <v>0</v>
      </c>
      <c r="BS789">
        <v>0</v>
      </c>
      <c r="BT789">
        <v>0</v>
      </c>
      <c r="BU789">
        <v>0</v>
      </c>
      <c r="BV789">
        <v>0</v>
      </c>
      <c r="BW789">
        <v>0</v>
      </c>
      <c r="BX789">
        <v>0</v>
      </c>
      <c r="BY789">
        <v>0</v>
      </c>
      <c r="BZ789">
        <v>0</v>
      </c>
      <c r="CA789">
        <v>0</v>
      </c>
      <c r="CB789">
        <v>0</v>
      </c>
      <c r="CC789">
        <v>0</v>
      </c>
      <c r="CD789">
        <v>0</v>
      </c>
      <c r="CE789">
        <v>0</v>
      </c>
      <c r="CF789">
        <v>0</v>
      </c>
      <c r="CG789">
        <v>0</v>
      </c>
      <c r="CH789">
        <v>0</v>
      </c>
      <c r="CI789">
        <v>0</v>
      </c>
      <c r="CJ789">
        <v>0</v>
      </c>
      <c r="CK789">
        <v>0</v>
      </c>
      <c r="CL789">
        <v>0</v>
      </c>
      <c r="CM789">
        <v>0</v>
      </c>
      <c r="CN789">
        <v>0</v>
      </c>
      <c r="CO789">
        <v>0</v>
      </c>
      <c r="CP789">
        <v>0</v>
      </c>
      <c r="CQ789">
        <v>0</v>
      </c>
      <c r="CR789">
        <v>0</v>
      </c>
      <c r="CS789">
        <v>0</v>
      </c>
      <c r="CT789">
        <v>0</v>
      </c>
      <c r="CU789">
        <v>0</v>
      </c>
      <c r="CV789">
        <v>0</v>
      </c>
      <c r="CW789">
        <v>0</v>
      </c>
      <c r="CX789">
        <v>0</v>
      </c>
      <c r="CY789">
        <v>0</v>
      </c>
      <c r="CZ789">
        <v>0</v>
      </c>
      <c r="DA789">
        <v>0</v>
      </c>
      <c r="DB789">
        <v>0</v>
      </c>
      <c r="DC789">
        <v>0</v>
      </c>
      <c r="DD789">
        <v>0</v>
      </c>
      <c r="DE789">
        <v>0</v>
      </c>
      <c r="DF789">
        <v>0</v>
      </c>
      <c r="DG789">
        <v>0</v>
      </c>
      <c r="DH789">
        <v>0</v>
      </c>
      <c r="DI789">
        <v>0</v>
      </c>
      <c r="DJ789">
        <v>0</v>
      </c>
      <c r="DK789">
        <v>0</v>
      </c>
      <c r="DL789">
        <v>0</v>
      </c>
      <c r="DM789">
        <v>0</v>
      </c>
      <c r="DN789">
        <v>0</v>
      </c>
      <c r="DO789">
        <v>0</v>
      </c>
    </row>
    <row r="790" spans="1:119">
      <c r="A790" t="s">
        <v>714</v>
      </c>
      <c r="B790">
        <v>0</v>
      </c>
      <c r="C790">
        <v>0</v>
      </c>
      <c r="D790">
        <v>0</v>
      </c>
      <c r="E790">
        <v>0</v>
      </c>
      <c r="F790">
        <v>0</v>
      </c>
      <c r="G790">
        <v>0</v>
      </c>
      <c r="H790">
        <v>0</v>
      </c>
      <c r="I790">
        <v>0</v>
      </c>
      <c r="J790">
        <v>0</v>
      </c>
      <c r="K790">
        <v>0</v>
      </c>
      <c r="L790">
        <v>0</v>
      </c>
      <c r="M790">
        <v>0</v>
      </c>
      <c r="N790">
        <v>0</v>
      </c>
      <c r="O790">
        <v>0</v>
      </c>
      <c r="P790">
        <v>0</v>
      </c>
      <c r="Q790">
        <v>0</v>
      </c>
      <c r="R790">
        <v>134814960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0</v>
      </c>
      <c r="AX790">
        <v>0</v>
      </c>
      <c r="AY790">
        <v>0</v>
      </c>
      <c r="AZ790">
        <v>0</v>
      </c>
      <c r="BA790">
        <v>0</v>
      </c>
      <c r="BB790">
        <v>0</v>
      </c>
      <c r="BC790">
        <v>0</v>
      </c>
      <c r="BD790">
        <v>0</v>
      </c>
      <c r="BE790">
        <v>0</v>
      </c>
      <c r="BF790">
        <v>0</v>
      </c>
      <c r="BG790">
        <v>0</v>
      </c>
      <c r="BH790">
        <v>0</v>
      </c>
      <c r="BI790">
        <v>0</v>
      </c>
      <c r="BJ790">
        <v>0</v>
      </c>
      <c r="BK790">
        <v>0</v>
      </c>
      <c r="BL790">
        <v>0</v>
      </c>
      <c r="BM790">
        <v>13481496</v>
      </c>
      <c r="BN790">
        <v>121333464</v>
      </c>
      <c r="BO790">
        <v>0</v>
      </c>
      <c r="BP790">
        <v>0</v>
      </c>
      <c r="BQ790">
        <v>0</v>
      </c>
      <c r="BR790">
        <v>0</v>
      </c>
      <c r="BS790">
        <v>0</v>
      </c>
      <c r="BT790">
        <v>0</v>
      </c>
      <c r="BU790">
        <v>0</v>
      </c>
      <c r="BV790">
        <v>0</v>
      </c>
      <c r="BW790">
        <v>0</v>
      </c>
      <c r="BX790">
        <v>0</v>
      </c>
      <c r="BY790">
        <v>0</v>
      </c>
      <c r="BZ790">
        <v>0</v>
      </c>
      <c r="CA790">
        <v>0</v>
      </c>
      <c r="CB790">
        <v>0</v>
      </c>
      <c r="CC790">
        <v>0</v>
      </c>
      <c r="CD790">
        <v>0</v>
      </c>
      <c r="CE790">
        <v>0</v>
      </c>
      <c r="CF790">
        <v>0</v>
      </c>
      <c r="CG790">
        <v>0</v>
      </c>
      <c r="CH790">
        <v>0</v>
      </c>
      <c r="CI790">
        <v>0</v>
      </c>
      <c r="CJ790">
        <v>0</v>
      </c>
      <c r="CK790">
        <v>0</v>
      </c>
      <c r="CL790">
        <v>0</v>
      </c>
      <c r="CM790">
        <v>0</v>
      </c>
      <c r="CN790">
        <v>0</v>
      </c>
      <c r="CO790">
        <v>0</v>
      </c>
      <c r="CP790">
        <v>0</v>
      </c>
      <c r="CQ790">
        <v>0</v>
      </c>
      <c r="CR790">
        <v>0</v>
      </c>
      <c r="CS790">
        <v>0</v>
      </c>
      <c r="CT790">
        <v>0</v>
      </c>
      <c r="CU790">
        <v>0</v>
      </c>
      <c r="CV790">
        <v>0</v>
      </c>
      <c r="CW790">
        <v>0</v>
      </c>
      <c r="CX790">
        <v>0</v>
      </c>
      <c r="CY790">
        <v>0</v>
      </c>
      <c r="CZ790">
        <v>0</v>
      </c>
      <c r="DA790">
        <v>0</v>
      </c>
      <c r="DB790">
        <v>0</v>
      </c>
      <c r="DC790">
        <v>0</v>
      </c>
      <c r="DD790">
        <v>0</v>
      </c>
      <c r="DE790">
        <v>0</v>
      </c>
      <c r="DF790">
        <v>0</v>
      </c>
      <c r="DG790">
        <v>0</v>
      </c>
      <c r="DH790">
        <v>0</v>
      </c>
      <c r="DI790">
        <v>0</v>
      </c>
      <c r="DJ790">
        <v>0</v>
      </c>
      <c r="DK790">
        <v>0</v>
      </c>
      <c r="DL790">
        <v>0</v>
      </c>
      <c r="DM790">
        <v>0</v>
      </c>
      <c r="DN790">
        <v>0</v>
      </c>
      <c r="DO790">
        <v>0</v>
      </c>
    </row>
    <row r="791" spans="1:119">
      <c r="A791" t="s">
        <v>715</v>
      </c>
      <c r="B791">
        <v>0</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0</v>
      </c>
      <c r="AT791">
        <v>0</v>
      </c>
      <c r="AU791">
        <v>0</v>
      </c>
      <c r="AV791">
        <v>0</v>
      </c>
      <c r="AW791">
        <v>0</v>
      </c>
      <c r="AX791">
        <v>0</v>
      </c>
      <c r="AY791">
        <v>0</v>
      </c>
      <c r="AZ791">
        <v>0</v>
      </c>
      <c r="BA791">
        <v>0</v>
      </c>
      <c r="BB791">
        <v>0</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v>0</v>
      </c>
      <c r="BX791">
        <v>0</v>
      </c>
      <c r="BY791">
        <v>0</v>
      </c>
      <c r="BZ791">
        <v>0</v>
      </c>
      <c r="CA791">
        <v>0</v>
      </c>
      <c r="CB791">
        <v>0</v>
      </c>
      <c r="CC791">
        <v>0</v>
      </c>
      <c r="CD791">
        <v>0</v>
      </c>
      <c r="CE791">
        <v>0</v>
      </c>
      <c r="CF791">
        <v>0</v>
      </c>
      <c r="CG791">
        <v>0</v>
      </c>
      <c r="CH791">
        <v>0</v>
      </c>
      <c r="CI791">
        <v>0</v>
      </c>
      <c r="CJ791">
        <v>0</v>
      </c>
      <c r="CK791">
        <v>0</v>
      </c>
      <c r="CL791">
        <v>0</v>
      </c>
      <c r="CM791">
        <v>0</v>
      </c>
      <c r="CN791">
        <v>0</v>
      </c>
      <c r="CO791">
        <v>0</v>
      </c>
      <c r="CP791">
        <v>0</v>
      </c>
      <c r="CQ791">
        <v>0</v>
      </c>
      <c r="CR791">
        <v>0</v>
      </c>
      <c r="CS791">
        <v>0</v>
      </c>
      <c r="CT791">
        <v>0</v>
      </c>
      <c r="CU791">
        <v>0</v>
      </c>
      <c r="CV791">
        <v>0</v>
      </c>
      <c r="CW791">
        <v>0</v>
      </c>
      <c r="CX791">
        <v>0</v>
      </c>
      <c r="CY791">
        <v>0</v>
      </c>
      <c r="CZ791">
        <v>0</v>
      </c>
      <c r="DA791">
        <v>0</v>
      </c>
      <c r="DB791">
        <v>0</v>
      </c>
      <c r="DC791">
        <v>0</v>
      </c>
      <c r="DD791">
        <v>0</v>
      </c>
      <c r="DE791">
        <v>0</v>
      </c>
      <c r="DF791">
        <v>0</v>
      </c>
      <c r="DG791">
        <v>0</v>
      </c>
      <c r="DH791">
        <v>0</v>
      </c>
      <c r="DI791">
        <v>0</v>
      </c>
      <c r="DJ791">
        <v>0</v>
      </c>
      <c r="DK791">
        <v>0</v>
      </c>
      <c r="DL791">
        <v>0</v>
      </c>
      <c r="DM791">
        <v>0</v>
      </c>
      <c r="DN791">
        <v>0</v>
      </c>
      <c r="DO791">
        <v>0</v>
      </c>
    </row>
    <row r="792" spans="1:119">
      <c r="A792" t="s">
        <v>716</v>
      </c>
      <c r="B792">
        <v>0</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c r="BW792">
        <v>0</v>
      </c>
      <c r="BX792">
        <v>0</v>
      </c>
      <c r="BY792">
        <v>0</v>
      </c>
      <c r="BZ792">
        <v>0</v>
      </c>
      <c r="CA792">
        <v>0</v>
      </c>
      <c r="CB792">
        <v>0</v>
      </c>
      <c r="CC792">
        <v>0</v>
      </c>
      <c r="CD792">
        <v>0</v>
      </c>
      <c r="CE792">
        <v>0</v>
      </c>
      <c r="CF792">
        <v>0</v>
      </c>
      <c r="CG792">
        <v>0</v>
      </c>
      <c r="CH792">
        <v>0</v>
      </c>
      <c r="CI792">
        <v>0</v>
      </c>
      <c r="CJ792">
        <v>0</v>
      </c>
      <c r="CK792">
        <v>0</v>
      </c>
      <c r="CL792">
        <v>0</v>
      </c>
      <c r="CM792">
        <v>0</v>
      </c>
      <c r="CN792">
        <v>0</v>
      </c>
      <c r="CO792">
        <v>0</v>
      </c>
      <c r="CP792">
        <v>0</v>
      </c>
      <c r="CQ792">
        <v>0</v>
      </c>
      <c r="CR792">
        <v>0</v>
      </c>
      <c r="CS792">
        <v>0</v>
      </c>
      <c r="CT792">
        <v>0</v>
      </c>
      <c r="CU792">
        <v>0</v>
      </c>
      <c r="CV792">
        <v>0</v>
      </c>
      <c r="CW792">
        <v>0</v>
      </c>
      <c r="CX792">
        <v>0</v>
      </c>
      <c r="CY792">
        <v>0</v>
      </c>
      <c r="CZ792">
        <v>0</v>
      </c>
      <c r="DA792">
        <v>0</v>
      </c>
      <c r="DB792">
        <v>0</v>
      </c>
      <c r="DC792">
        <v>0</v>
      </c>
      <c r="DD792">
        <v>0</v>
      </c>
      <c r="DE792">
        <v>0</v>
      </c>
      <c r="DF792">
        <v>0</v>
      </c>
      <c r="DG792">
        <v>0</v>
      </c>
      <c r="DH792">
        <v>0</v>
      </c>
      <c r="DI792">
        <v>0</v>
      </c>
      <c r="DJ792">
        <v>0</v>
      </c>
      <c r="DK792">
        <v>0</v>
      </c>
      <c r="DL792">
        <v>0</v>
      </c>
      <c r="DM792">
        <v>0</v>
      </c>
      <c r="DN792">
        <v>0</v>
      </c>
      <c r="DO792">
        <v>0</v>
      </c>
    </row>
    <row r="793" spans="1:119">
      <c r="A793" t="s">
        <v>717</v>
      </c>
      <c r="B793">
        <v>0</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c r="BW793">
        <v>0</v>
      </c>
      <c r="BX793">
        <v>0</v>
      </c>
      <c r="BY793">
        <v>0</v>
      </c>
      <c r="BZ793">
        <v>0</v>
      </c>
      <c r="CA793">
        <v>0</v>
      </c>
      <c r="CB793">
        <v>0</v>
      </c>
      <c r="CC793">
        <v>0</v>
      </c>
      <c r="CD793">
        <v>0</v>
      </c>
      <c r="CE793">
        <v>0</v>
      </c>
      <c r="CF793">
        <v>0</v>
      </c>
      <c r="CG793">
        <v>0</v>
      </c>
      <c r="CH793">
        <v>0</v>
      </c>
      <c r="CI793">
        <v>0</v>
      </c>
      <c r="CJ793">
        <v>0</v>
      </c>
      <c r="CK793">
        <v>0</v>
      </c>
      <c r="CL793">
        <v>0</v>
      </c>
      <c r="CM793">
        <v>0</v>
      </c>
      <c r="CN793">
        <v>0</v>
      </c>
      <c r="CO793">
        <v>0</v>
      </c>
      <c r="CP793">
        <v>0</v>
      </c>
      <c r="CQ793">
        <v>0</v>
      </c>
      <c r="CR793">
        <v>0</v>
      </c>
      <c r="CS793">
        <v>0</v>
      </c>
      <c r="CT793">
        <v>0</v>
      </c>
      <c r="CU793">
        <v>0</v>
      </c>
      <c r="CV793">
        <v>0</v>
      </c>
      <c r="CW793">
        <v>0</v>
      </c>
      <c r="CX793">
        <v>0</v>
      </c>
      <c r="CY793">
        <v>0</v>
      </c>
      <c r="CZ793">
        <v>0</v>
      </c>
      <c r="DA793">
        <v>0</v>
      </c>
      <c r="DB793">
        <v>0</v>
      </c>
      <c r="DC793">
        <v>0</v>
      </c>
      <c r="DD793">
        <v>0</v>
      </c>
      <c r="DE793">
        <v>0</v>
      </c>
      <c r="DF793">
        <v>0</v>
      </c>
      <c r="DG793">
        <v>0</v>
      </c>
      <c r="DH793">
        <v>0</v>
      </c>
      <c r="DI793">
        <v>0</v>
      </c>
      <c r="DJ793">
        <v>0</v>
      </c>
      <c r="DK793">
        <v>0</v>
      </c>
      <c r="DL793">
        <v>0</v>
      </c>
      <c r="DM793">
        <v>0</v>
      </c>
      <c r="DN793">
        <v>0</v>
      </c>
      <c r="DO793">
        <v>0</v>
      </c>
    </row>
    <row r="794" spans="1:119">
      <c r="A794" t="s">
        <v>718</v>
      </c>
      <c r="B794">
        <v>1112558364</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v>0</v>
      </c>
      <c r="AV794">
        <v>0</v>
      </c>
      <c r="AW794">
        <v>0</v>
      </c>
      <c r="AX794">
        <v>0</v>
      </c>
      <c r="AY794">
        <v>0</v>
      </c>
      <c r="AZ794">
        <v>0</v>
      </c>
      <c r="BA794">
        <v>0</v>
      </c>
      <c r="BB794">
        <v>0</v>
      </c>
      <c r="BC794">
        <v>0</v>
      </c>
      <c r="BD794">
        <v>0</v>
      </c>
      <c r="BE794">
        <v>0</v>
      </c>
      <c r="BF794">
        <v>0</v>
      </c>
      <c r="BG794">
        <v>0</v>
      </c>
      <c r="BH794">
        <v>1112558364</v>
      </c>
      <c r="BI794">
        <v>0</v>
      </c>
      <c r="BJ794">
        <v>0</v>
      </c>
      <c r="BK794">
        <v>0</v>
      </c>
      <c r="BL794">
        <v>0</v>
      </c>
      <c r="BM794">
        <v>0</v>
      </c>
      <c r="BN794">
        <v>0</v>
      </c>
      <c r="BO794">
        <v>0</v>
      </c>
      <c r="BP794">
        <v>0</v>
      </c>
      <c r="BQ794">
        <v>0</v>
      </c>
      <c r="BR794">
        <v>0</v>
      </c>
      <c r="BS794">
        <v>0</v>
      </c>
      <c r="BT794">
        <v>0</v>
      </c>
      <c r="BU794">
        <v>0</v>
      </c>
      <c r="BV794">
        <v>0</v>
      </c>
      <c r="BW794">
        <v>0</v>
      </c>
      <c r="BX794">
        <v>0</v>
      </c>
      <c r="BY794">
        <v>0</v>
      </c>
      <c r="BZ794">
        <v>0</v>
      </c>
      <c r="CA794">
        <v>0</v>
      </c>
      <c r="CB794">
        <v>0</v>
      </c>
      <c r="CC794">
        <v>0</v>
      </c>
      <c r="CD794">
        <v>0</v>
      </c>
      <c r="CE794">
        <v>0</v>
      </c>
      <c r="CF794">
        <v>0</v>
      </c>
      <c r="CG794">
        <v>0</v>
      </c>
      <c r="CH794">
        <v>0</v>
      </c>
      <c r="CI794">
        <v>0</v>
      </c>
      <c r="CJ794">
        <v>0</v>
      </c>
      <c r="CK794">
        <v>0</v>
      </c>
      <c r="CL794">
        <v>0</v>
      </c>
      <c r="CM794">
        <v>0</v>
      </c>
      <c r="CN794">
        <v>0</v>
      </c>
      <c r="CO794">
        <v>0</v>
      </c>
      <c r="CP794">
        <v>0</v>
      </c>
      <c r="CQ794">
        <v>0</v>
      </c>
      <c r="CR794">
        <v>0</v>
      </c>
      <c r="CS794">
        <v>0</v>
      </c>
      <c r="CT794">
        <v>0</v>
      </c>
      <c r="CU794">
        <v>0</v>
      </c>
      <c r="CV794">
        <v>0</v>
      </c>
      <c r="CW794">
        <v>0</v>
      </c>
      <c r="CX794">
        <v>0</v>
      </c>
      <c r="CY794">
        <v>0</v>
      </c>
      <c r="CZ794">
        <v>0</v>
      </c>
      <c r="DA794">
        <v>0</v>
      </c>
      <c r="DB794">
        <v>0</v>
      </c>
      <c r="DC794">
        <v>0</v>
      </c>
      <c r="DD794">
        <v>0</v>
      </c>
      <c r="DE794">
        <v>0</v>
      </c>
      <c r="DF794">
        <v>0</v>
      </c>
      <c r="DG794">
        <v>0</v>
      </c>
      <c r="DH794">
        <v>0</v>
      </c>
      <c r="DI794">
        <v>0</v>
      </c>
      <c r="DJ794">
        <v>0</v>
      </c>
      <c r="DK794">
        <v>0</v>
      </c>
      <c r="DL794">
        <v>0</v>
      </c>
      <c r="DM794">
        <v>0</v>
      </c>
      <c r="DN794">
        <v>0</v>
      </c>
      <c r="DO794">
        <v>0</v>
      </c>
    </row>
    <row r="795" spans="1:119">
      <c r="A795" t="s">
        <v>719</v>
      </c>
      <c r="B795">
        <v>1604465496</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0</v>
      </c>
      <c r="AW795">
        <v>0</v>
      </c>
      <c r="AX795">
        <v>0</v>
      </c>
      <c r="AY795">
        <v>0</v>
      </c>
      <c r="AZ795">
        <v>0</v>
      </c>
      <c r="BA795">
        <v>0</v>
      </c>
      <c r="BB795">
        <v>0</v>
      </c>
      <c r="BC795">
        <v>0</v>
      </c>
      <c r="BD795">
        <v>0</v>
      </c>
      <c r="BE795">
        <v>0</v>
      </c>
      <c r="BF795">
        <v>0</v>
      </c>
      <c r="BG795">
        <v>0</v>
      </c>
      <c r="BH795">
        <v>1604465496</v>
      </c>
      <c r="BI795">
        <v>0</v>
      </c>
      <c r="BJ795">
        <v>0</v>
      </c>
      <c r="BK795">
        <v>0</v>
      </c>
      <c r="BL795">
        <v>0</v>
      </c>
      <c r="BM795">
        <v>0</v>
      </c>
      <c r="BN795">
        <v>0</v>
      </c>
      <c r="BO795">
        <v>0</v>
      </c>
      <c r="BP795">
        <v>0</v>
      </c>
      <c r="BQ795">
        <v>0</v>
      </c>
      <c r="BR795">
        <v>0</v>
      </c>
      <c r="BS795">
        <v>0</v>
      </c>
      <c r="BT795">
        <v>0</v>
      </c>
      <c r="BU795">
        <v>0</v>
      </c>
      <c r="BV795">
        <v>0</v>
      </c>
      <c r="BW795">
        <v>0</v>
      </c>
      <c r="BX795">
        <v>0</v>
      </c>
      <c r="BY795">
        <v>0</v>
      </c>
      <c r="BZ795">
        <v>0</v>
      </c>
      <c r="CA795">
        <v>0</v>
      </c>
      <c r="CB795">
        <v>0</v>
      </c>
      <c r="CC795">
        <v>0</v>
      </c>
      <c r="CD795">
        <v>0</v>
      </c>
      <c r="CE795">
        <v>0</v>
      </c>
      <c r="CF795">
        <v>0</v>
      </c>
      <c r="CG795">
        <v>0</v>
      </c>
      <c r="CH795">
        <v>0</v>
      </c>
      <c r="CI795">
        <v>0</v>
      </c>
      <c r="CJ795">
        <v>0</v>
      </c>
      <c r="CK795">
        <v>0</v>
      </c>
      <c r="CL795">
        <v>0</v>
      </c>
      <c r="CM795">
        <v>0</v>
      </c>
      <c r="CN795">
        <v>0</v>
      </c>
      <c r="CO795">
        <v>0</v>
      </c>
      <c r="CP795">
        <v>0</v>
      </c>
      <c r="CQ795">
        <v>0</v>
      </c>
      <c r="CR795">
        <v>0</v>
      </c>
      <c r="CS795">
        <v>0</v>
      </c>
      <c r="CT795">
        <v>0</v>
      </c>
      <c r="CU795">
        <v>0</v>
      </c>
      <c r="CV795">
        <v>0</v>
      </c>
      <c r="CW795">
        <v>0</v>
      </c>
      <c r="CX795">
        <v>0</v>
      </c>
      <c r="CY795">
        <v>0</v>
      </c>
      <c r="CZ795">
        <v>0</v>
      </c>
      <c r="DA795">
        <v>0</v>
      </c>
      <c r="DB795">
        <v>0</v>
      </c>
      <c r="DC795">
        <v>0</v>
      </c>
      <c r="DD795">
        <v>0</v>
      </c>
      <c r="DE795">
        <v>0</v>
      </c>
      <c r="DF795">
        <v>0</v>
      </c>
      <c r="DG795">
        <v>0</v>
      </c>
      <c r="DH795">
        <v>0</v>
      </c>
      <c r="DI795">
        <v>0</v>
      </c>
      <c r="DJ795">
        <v>0</v>
      </c>
      <c r="DK795">
        <v>0</v>
      </c>
      <c r="DL795">
        <v>0</v>
      </c>
      <c r="DM795">
        <v>0</v>
      </c>
      <c r="DN795">
        <v>0</v>
      </c>
      <c r="DO795">
        <v>0</v>
      </c>
    </row>
    <row r="796" spans="1:119">
      <c r="A796" t="s">
        <v>720</v>
      </c>
      <c r="B796">
        <v>0</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BX796">
        <v>0</v>
      </c>
      <c r="BY796">
        <v>0</v>
      </c>
      <c r="BZ796">
        <v>0</v>
      </c>
      <c r="CA796">
        <v>0</v>
      </c>
      <c r="CB796">
        <v>0</v>
      </c>
      <c r="CC796">
        <v>0</v>
      </c>
      <c r="CD796">
        <v>0</v>
      </c>
      <c r="CE796">
        <v>0</v>
      </c>
      <c r="CF796">
        <v>0</v>
      </c>
      <c r="CG796">
        <v>0</v>
      </c>
      <c r="CH796">
        <v>0</v>
      </c>
      <c r="CI796">
        <v>0</v>
      </c>
      <c r="CJ796">
        <v>0</v>
      </c>
      <c r="CK796">
        <v>0</v>
      </c>
      <c r="CL796">
        <v>0</v>
      </c>
      <c r="CM796">
        <v>0</v>
      </c>
      <c r="CN796">
        <v>0</v>
      </c>
      <c r="CO796">
        <v>0</v>
      </c>
      <c r="CP796">
        <v>0</v>
      </c>
      <c r="CQ796">
        <v>0</v>
      </c>
      <c r="CR796">
        <v>0</v>
      </c>
      <c r="CS796">
        <v>0</v>
      </c>
      <c r="CT796">
        <v>0</v>
      </c>
      <c r="CU796">
        <v>0</v>
      </c>
      <c r="CV796">
        <v>0</v>
      </c>
      <c r="CW796">
        <v>0</v>
      </c>
      <c r="CX796">
        <v>0</v>
      </c>
      <c r="CY796">
        <v>0</v>
      </c>
      <c r="CZ796">
        <v>0</v>
      </c>
      <c r="DA796">
        <v>0</v>
      </c>
      <c r="DB796">
        <v>0</v>
      </c>
      <c r="DC796">
        <v>0</v>
      </c>
      <c r="DD796">
        <v>0</v>
      </c>
      <c r="DE796">
        <v>0</v>
      </c>
      <c r="DF796">
        <v>0</v>
      </c>
      <c r="DG796">
        <v>0</v>
      </c>
      <c r="DH796">
        <v>0</v>
      </c>
      <c r="DI796">
        <v>0</v>
      </c>
      <c r="DJ796">
        <v>0</v>
      </c>
      <c r="DK796">
        <v>0</v>
      </c>
      <c r="DL796">
        <v>0</v>
      </c>
      <c r="DM796">
        <v>0</v>
      </c>
      <c r="DN796">
        <v>0</v>
      </c>
      <c r="DO796">
        <v>0</v>
      </c>
    </row>
    <row r="797" spans="1:119">
      <c r="A797" t="s">
        <v>721</v>
      </c>
      <c r="B797">
        <v>0</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0</v>
      </c>
      <c r="BM797">
        <v>0</v>
      </c>
      <c r="BN797">
        <v>0</v>
      </c>
      <c r="BO797">
        <v>0</v>
      </c>
      <c r="BP797">
        <v>0</v>
      </c>
      <c r="BQ797">
        <v>0</v>
      </c>
      <c r="BR797">
        <v>0</v>
      </c>
      <c r="BS797">
        <v>0</v>
      </c>
      <c r="BT797">
        <v>0</v>
      </c>
      <c r="BU797">
        <v>0</v>
      </c>
      <c r="BV797">
        <v>0</v>
      </c>
      <c r="BW797">
        <v>0</v>
      </c>
      <c r="BX797">
        <v>0</v>
      </c>
      <c r="BY797">
        <v>0</v>
      </c>
      <c r="BZ797">
        <v>0</v>
      </c>
      <c r="CA797">
        <v>0</v>
      </c>
      <c r="CB797">
        <v>0</v>
      </c>
      <c r="CC797">
        <v>0</v>
      </c>
      <c r="CD797">
        <v>0</v>
      </c>
      <c r="CE797">
        <v>0</v>
      </c>
      <c r="CF797">
        <v>0</v>
      </c>
      <c r="CG797">
        <v>0</v>
      </c>
      <c r="CH797">
        <v>0</v>
      </c>
      <c r="CI797">
        <v>0</v>
      </c>
      <c r="CJ797">
        <v>0</v>
      </c>
      <c r="CK797">
        <v>0</v>
      </c>
      <c r="CL797">
        <v>0</v>
      </c>
      <c r="CM797">
        <v>0</v>
      </c>
      <c r="CN797">
        <v>0</v>
      </c>
      <c r="CO797">
        <v>0</v>
      </c>
      <c r="CP797">
        <v>0</v>
      </c>
      <c r="CQ797">
        <v>0</v>
      </c>
      <c r="CR797">
        <v>0</v>
      </c>
      <c r="CS797">
        <v>0</v>
      </c>
      <c r="CT797">
        <v>0</v>
      </c>
      <c r="CU797">
        <v>0</v>
      </c>
      <c r="CV797">
        <v>0</v>
      </c>
      <c r="CW797">
        <v>0</v>
      </c>
      <c r="CX797">
        <v>0</v>
      </c>
      <c r="CY797">
        <v>0</v>
      </c>
      <c r="CZ797">
        <v>0</v>
      </c>
      <c r="DA797">
        <v>0</v>
      </c>
      <c r="DB797">
        <v>0</v>
      </c>
      <c r="DC797">
        <v>0</v>
      </c>
      <c r="DD797">
        <v>0</v>
      </c>
      <c r="DE797">
        <v>0</v>
      </c>
      <c r="DF797">
        <v>0</v>
      </c>
      <c r="DG797">
        <v>0</v>
      </c>
      <c r="DH797">
        <v>0</v>
      </c>
      <c r="DI797">
        <v>0</v>
      </c>
      <c r="DJ797">
        <v>0</v>
      </c>
      <c r="DK797">
        <v>0</v>
      </c>
      <c r="DL797">
        <v>0</v>
      </c>
      <c r="DM797">
        <v>0</v>
      </c>
      <c r="DN797">
        <v>0</v>
      </c>
      <c r="DO797">
        <v>0</v>
      </c>
    </row>
    <row r="798" spans="1:119">
      <c r="A798" t="s">
        <v>722</v>
      </c>
      <c r="B798">
        <v>1112558364</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1112558364</v>
      </c>
      <c r="BI798">
        <v>0</v>
      </c>
      <c r="BJ798">
        <v>0</v>
      </c>
      <c r="BK798">
        <v>0</v>
      </c>
      <c r="BL798">
        <v>0</v>
      </c>
      <c r="BM798">
        <v>0</v>
      </c>
      <c r="BN798">
        <v>0</v>
      </c>
      <c r="BO798">
        <v>0</v>
      </c>
      <c r="BP798">
        <v>0</v>
      </c>
      <c r="BQ798">
        <v>0</v>
      </c>
      <c r="BR798">
        <v>0</v>
      </c>
      <c r="BS798">
        <v>0</v>
      </c>
      <c r="BT798">
        <v>0</v>
      </c>
      <c r="BU798">
        <v>0</v>
      </c>
      <c r="BV798">
        <v>0</v>
      </c>
      <c r="BW798">
        <v>0</v>
      </c>
      <c r="BX798">
        <v>0</v>
      </c>
      <c r="BY798">
        <v>0</v>
      </c>
      <c r="BZ798">
        <v>0</v>
      </c>
      <c r="CA798">
        <v>0</v>
      </c>
      <c r="CB798">
        <v>0</v>
      </c>
      <c r="CC798">
        <v>0</v>
      </c>
      <c r="CD798">
        <v>0</v>
      </c>
      <c r="CE798">
        <v>0</v>
      </c>
      <c r="CF798">
        <v>0</v>
      </c>
      <c r="CG798">
        <v>0</v>
      </c>
      <c r="CH798">
        <v>0</v>
      </c>
      <c r="CI798">
        <v>0</v>
      </c>
      <c r="CJ798">
        <v>0</v>
      </c>
      <c r="CK798">
        <v>0</v>
      </c>
      <c r="CL798">
        <v>0</v>
      </c>
      <c r="CM798">
        <v>0</v>
      </c>
      <c r="CN798">
        <v>0</v>
      </c>
      <c r="CO798">
        <v>0</v>
      </c>
      <c r="CP798">
        <v>0</v>
      </c>
      <c r="CQ798">
        <v>0</v>
      </c>
      <c r="CR798">
        <v>0</v>
      </c>
      <c r="CS798">
        <v>0</v>
      </c>
      <c r="CT798">
        <v>0</v>
      </c>
      <c r="CU798">
        <v>0</v>
      </c>
      <c r="CV798">
        <v>0</v>
      </c>
      <c r="CW798">
        <v>0</v>
      </c>
      <c r="CX798">
        <v>0</v>
      </c>
      <c r="CY798">
        <v>0</v>
      </c>
      <c r="CZ798">
        <v>0</v>
      </c>
      <c r="DA798">
        <v>0</v>
      </c>
      <c r="DB798">
        <v>0</v>
      </c>
      <c r="DC798">
        <v>0</v>
      </c>
      <c r="DD798">
        <v>0</v>
      </c>
      <c r="DE798">
        <v>0</v>
      </c>
      <c r="DF798">
        <v>0</v>
      </c>
      <c r="DG798">
        <v>0</v>
      </c>
      <c r="DH798">
        <v>0</v>
      </c>
      <c r="DI798">
        <v>0</v>
      </c>
      <c r="DJ798">
        <v>0</v>
      </c>
      <c r="DK798">
        <v>0</v>
      </c>
      <c r="DL798">
        <v>0</v>
      </c>
      <c r="DM798">
        <v>0</v>
      </c>
      <c r="DN798">
        <v>0</v>
      </c>
      <c r="DO798">
        <v>0</v>
      </c>
    </row>
    <row r="799" spans="1:119">
      <c r="A799" t="s">
        <v>723</v>
      </c>
      <c r="B799">
        <v>0</v>
      </c>
      <c r="C799">
        <v>0</v>
      </c>
      <c r="D799">
        <v>0</v>
      </c>
      <c r="E799">
        <v>0</v>
      </c>
      <c r="F799">
        <v>0</v>
      </c>
      <c r="G799">
        <v>0</v>
      </c>
      <c r="H799">
        <v>0</v>
      </c>
      <c r="I799">
        <v>0</v>
      </c>
      <c r="J799">
        <v>0</v>
      </c>
      <c r="K799">
        <v>0</v>
      </c>
      <c r="L799">
        <v>0</v>
      </c>
      <c r="M799">
        <v>0</v>
      </c>
      <c r="N799">
        <v>0</v>
      </c>
      <c r="O799">
        <v>0</v>
      </c>
      <c r="P799">
        <v>0</v>
      </c>
      <c r="Q799">
        <v>0</v>
      </c>
      <c r="R799">
        <v>134814960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v>0</v>
      </c>
      <c r="BQ799">
        <v>0</v>
      </c>
      <c r="BR799">
        <v>0</v>
      </c>
      <c r="BS799">
        <v>0</v>
      </c>
      <c r="BT799">
        <v>0</v>
      </c>
      <c r="BU799">
        <v>0</v>
      </c>
      <c r="BV799">
        <v>0</v>
      </c>
      <c r="BW799">
        <v>0</v>
      </c>
      <c r="BX799">
        <v>134814960</v>
      </c>
      <c r="BY799">
        <v>0</v>
      </c>
      <c r="BZ799">
        <v>0</v>
      </c>
      <c r="CA799">
        <v>0</v>
      </c>
      <c r="CB799">
        <v>0</v>
      </c>
      <c r="CC799">
        <v>0</v>
      </c>
      <c r="CD799">
        <v>0</v>
      </c>
      <c r="CE799">
        <v>0</v>
      </c>
      <c r="CF799">
        <v>0</v>
      </c>
      <c r="CG799">
        <v>0</v>
      </c>
      <c r="CH799">
        <v>0</v>
      </c>
      <c r="CI799">
        <v>0</v>
      </c>
      <c r="CJ799">
        <v>0</v>
      </c>
      <c r="CK799">
        <v>0</v>
      </c>
      <c r="CL799">
        <v>0</v>
      </c>
      <c r="CM799">
        <v>0</v>
      </c>
      <c r="CN799">
        <v>0</v>
      </c>
      <c r="CO799">
        <v>0</v>
      </c>
      <c r="CP799">
        <v>0</v>
      </c>
      <c r="CQ799">
        <v>0</v>
      </c>
      <c r="CR799">
        <v>0</v>
      </c>
      <c r="CS799">
        <v>0</v>
      </c>
      <c r="CT799">
        <v>0</v>
      </c>
      <c r="CU799">
        <v>0</v>
      </c>
      <c r="CV799">
        <v>0</v>
      </c>
      <c r="CW799">
        <v>0</v>
      </c>
      <c r="CX799">
        <v>0</v>
      </c>
      <c r="CY799">
        <v>0</v>
      </c>
      <c r="CZ799">
        <v>0</v>
      </c>
      <c r="DA799">
        <v>0</v>
      </c>
      <c r="DB799">
        <v>0</v>
      </c>
      <c r="DC799">
        <v>0</v>
      </c>
      <c r="DD799">
        <v>0</v>
      </c>
      <c r="DE799">
        <v>0</v>
      </c>
      <c r="DF799">
        <v>0</v>
      </c>
      <c r="DG799">
        <v>0</v>
      </c>
      <c r="DH799">
        <v>0</v>
      </c>
      <c r="DI799">
        <v>0</v>
      </c>
      <c r="DJ799">
        <v>0</v>
      </c>
      <c r="DK799">
        <v>0</v>
      </c>
      <c r="DL799">
        <v>0</v>
      </c>
      <c r="DM799">
        <v>0</v>
      </c>
      <c r="DN799">
        <v>0</v>
      </c>
      <c r="DO799">
        <v>0</v>
      </c>
    </row>
    <row r="800" spans="1:119">
      <c r="A800" t="s">
        <v>724</v>
      </c>
      <c r="B800">
        <v>0</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BO800">
        <v>0</v>
      </c>
      <c r="BP800">
        <v>0</v>
      </c>
      <c r="BQ800">
        <v>0</v>
      </c>
      <c r="BR800">
        <v>0</v>
      </c>
      <c r="BS800">
        <v>0</v>
      </c>
      <c r="BT800">
        <v>0</v>
      </c>
      <c r="BU800">
        <v>0</v>
      </c>
      <c r="BV800">
        <v>0</v>
      </c>
      <c r="BW800">
        <v>0</v>
      </c>
      <c r="BX800">
        <v>0</v>
      </c>
      <c r="BY800">
        <v>0</v>
      </c>
      <c r="BZ800">
        <v>0</v>
      </c>
      <c r="CA800">
        <v>0</v>
      </c>
      <c r="CB800">
        <v>0</v>
      </c>
      <c r="CC800">
        <v>0</v>
      </c>
      <c r="CD800">
        <v>0</v>
      </c>
      <c r="CE800">
        <v>0</v>
      </c>
      <c r="CF800">
        <v>0</v>
      </c>
      <c r="CG800">
        <v>0</v>
      </c>
      <c r="CH800">
        <v>0</v>
      </c>
      <c r="CI800">
        <v>0</v>
      </c>
      <c r="CJ800">
        <v>0</v>
      </c>
      <c r="CK800">
        <v>0</v>
      </c>
      <c r="CL800">
        <v>0</v>
      </c>
      <c r="CM800">
        <v>0</v>
      </c>
      <c r="CN800">
        <v>0</v>
      </c>
      <c r="CO800">
        <v>0</v>
      </c>
      <c r="CP800">
        <v>0</v>
      </c>
      <c r="CQ800">
        <v>0</v>
      </c>
      <c r="CR800">
        <v>0</v>
      </c>
      <c r="CS800">
        <v>0</v>
      </c>
      <c r="CT800">
        <v>0</v>
      </c>
      <c r="CU800">
        <v>0</v>
      </c>
      <c r="CV800">
        <v>0</v>
      </c>
      <c r="CW800">
        <v>0</v>
      </c>
      <c r="CX800">
        <v>0</v>
      </c>
      <c r="CY800">
        <v>0</v>
      </c>
      <c r="CZ800">
        <v>0</v>
      </c>
      <c r="DA800">
        <v>0</v>
      </c>
      <c r="DB800">
        <v>0</v>
      </c>
      <c r="DC800">
        <v>0</v>
      </c>
      <c r="DD800">
        <v>0</v>
      </c>
      <c r="DE800">
        <v>0</v>
      </c>
      <c r="DF800">
        <v>0</v>
      </c>
      <c r="DG800">
        <v>0</v>
      </c>
      <c r="DH800">
        <v>0</v>
      </c>
      <c r="DI800">
        <v>0</v>
      </c>
      <c r="DJ800">
        <v>0</v>
      </c>
      <c r="DK800">
        <v>0</v>
      </c>
      <c r="DL800">
        <v>0</v>
      </c>
      <c r="DM800">
        <v>0</v>
      </c>
    </row>
    <row r="801" spans="1:117">
      <c r="A801" t="s">
        <v>725</v>
      </c>
      <c r="B801">
        <v>0</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v>0</v>
      </c>
      <c r="BX801">
        <v>0</v>
      </c>
      <c r="BY801">
        <v>0</v>
      </c>
      <c r="BZ801">
        <v>0</v>
      </c>
      <c r="CA801">
        <v>0</v>
      </c>
      <c r="CB801">
        <v>0</v>
      </c>
      <c r="CC801">
        <v>0</v>
      </c>
      <c r="CD801">
        <v>0</v>
      </c>
      <c r="CE801">
        <v>0</v>
      </c>
      <c r="CF801">
        <v>0</v>
      </c>
      <c r="CG801">
        <v>0</v>
      </c>
      <c r="CH801">
        <v>0</v>
      </c>
      <c r="CI801">
        <v>0</v>
      </c>
      <c r="CJ801">
        <v>0</v>
      </c>
      <c r="CK801">
        <v>0</v>
      </c>
      <c r="CL801">
        <v>0</v>
      </c>
      <c r="CM801">
        <v>0</v>
      </c>
      <c r="CN801">
        <v>0</v>
      </c>
      <c r="CO801">
        <v>0</v>
      </c>
      <c r="CP801">
        <v>0</v>
      </c>
      <c r="CQ801">
        <v>0</v>
      </c>
      <c r="CR801">
        <v>0</v>
      </c>
      <c r="CS801">
        <v>0</v>
      </c>
      <c r="CT801">
        <v>0</v>
      </c>
      <c r="CU801">
        <v>0</v>
      </c>
      <c r="CV801">
        <v>0</v>
      </c>
      <c r="CW801">
        <v>0</v>
      </c>
      <c r="CX801">
        <v>0</v>
      </c>
      <c r="CY801">
        <v>0</v>
      </c>
      <c r="CZ801">
        <v>0</v>
      </c>
      <c r="DA801">
        <v>0</v>
      </c>
      <c r="DB801">
        <v>0</v>
      </c>
      <c r="DC801">
        <v>0</v>
      </c>
      <c r="DD801">
        <v>0</v>
      </c>
      <c r="DE801">
        <v>0</v>
      </c>
      <c r="DF801">
        <v>0</v>
      </c>
      <c r="DG801">
        <v>0</v>
      </c>
      <c r="DH801">
        <v>0</v>
      </c>
      <c r="DI801">
        <v>0</v>
      </c>
      <c r="DJ801">
        <v>0</v>
      </c>
      <c r="DK801">
        <v>0</v>
      </c>
      <c r="DL801">
        <v>0</v>
      </c>
      <c r="DM801">
        <v>0</v>
      </c>
    </row>
    <row r="802" spans="1:117">
      <c r="A802" t="s">
        <v>726</v>
      </c>
      <c r="B802">
        <v>0</v>
      </c>
      <c r="C802">
        <v>0</v>
      </c>
      <c r="D802">
        <v>0</v>
      </c>
      <c r="E802">
        <v>0</v>
      </c>
      <c r="F802">
        <v>0</v>
      </c>
      <c r="G802">
        <v>0</v>
      </c>
      <c r="H802">
        <v>0</v>
      </c>
      <c r="I802">
        <v>0</v>
      </c>
      <c r="J802">
        <v>0</v>
      </c>
      <c r="K802">
        <v>0</v>
      </c>
      <c r="L802">
        <v>0</v>
      </c>
      <c r="M802">
        <v>0</v>
      </c>
      <c r="N802">
        <v>0</v>
      </c>
      <c r="O802">
        <v>0</v>
      </c>
      <c r="P802">
        <v>0</v>
      </c>
      <c r="Q802">
        <v>0</v>
      </c>
      <c r="R802">
        <v>134814960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v>0</v>
      </c>
      <c r="BX802">
        <v>134814960</v>
      </c>
      <c r="BY802">
        <v>0</v>
      </c>
      <c r="BZ802">
        <v>0</v>
      </c>
      <c r="CA802">
        <v>0</v>
      </c>
      <c r="CB802">
        <v>0</v>
      </c>
      <c r="CC802">
        <v>0</v>
      </c>
      <c r="CD802">
        <v>0</v>
      </c>
      <c r="CE802">
        <v>0</v>
      </c>
      <c r="CF802">
        <v>0</v>
      </c>
      <c r="CG802">
        <v>0</v>
      </c>
      <c r="CH802">
        <v>0</v>
      </c>
      <c r="CI802">
        <v>0</v>
      </c>
      <c r="CJ802">
        <v>0</v>
      </c>
      <c r="CK802">
        <v>0</v>
      </c>
      <c r="CL802">
        <v>0</v>
      </c>
      <c r="CM802">
        <v>0</v>
      </c>
      <c r="CN802">
        <v>0</v>
      </c>
      <c r="CO802">
        <v>0</v>
      </c>
      <c r="CP802">
        <v>0</v>
      </c>
      <c r="CQ802">
        <v>0</v>
      </c>
      <c r="CR802">
        <v>0</v>
      </c>
      <c r="CS802">
        <v>0</v>
      </c>
      <c r="CT802">
        <v>0</v>
      </c>
      <c r="CU802">
        <v>0</v>
      </c>
      <c r="CV802">
        <v>0</v>
      </c>
      <c r="CW802">
        <v>0</v>
      </c>
      <c r="CX802">
        <v>0</v>
      </c>
      <c r="CY802">
        <v>0</v>
      </c>
      <c r="CZ802">
        <v>0</v>
      </c>
      <c r="DA802">
        <v>0</v>
      </c>
      <c r="DB802">
        <v>0</v>
      </c>
      <c r="DC802">
        <v>0</v>
      </c>
      <c r="DD802">
        <v>0</v>
      </c>
      <c r="DE802">
        <v>0</v>
      </c>
      <c r="DF802">
        <v>0</v>
      </c>
      <c r="DG802">
        <v>0</v>
      </c>
      <c r="DH802">
        <v>0</v>
      </c>
      <c r="DI802">
        <v>0</v>
      </c>
      <c r="DJ802">
        <v>0</v>
      </c>
      <c r="DK802">
        <v>0</v>
      </c>
      <c r="DL802">
        <v>0</v>
      </c>
      <c r="DM802">
        <v>0</v>
      </c>
    </row>
    <row r="803" spans="1:117">
      <c r="A803" t="s">
        <v>727</v>
      </c>
      <c r="B803">
        <v>0</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v>0</v>
      </c>
      <c r="BQ803">
        <v>0</v>
      </c>
      <c r="BR803">
        <v>0</v>
      </c>
      <c r="BS803">
        <v>0</v>
      </c>
      <c r="BT803">
        <v>0</v>
      </c>
      <c r="BU803">
        <v>0</v>
      </c>
      <c r="BV803">
        <v>0</v>
      </c>
      <c r="BW803">
        <v>0</v>
      </c>
      <c r="BX803">
        <v>0</v>
      </c>
      <c r="BY803">
        <v>0</v>
      </c>
      <c r="BZ803">
        <v>0</v>
      </c>
      <c r="CA803">
        <v>0</v>
      </c>
      <c r="CB803">
        <v>0</v>
      </c>
      <c r="CC803">
        <v>0</v>
      </c>
      <c r="CD803">
        <v>0</v>
      </c>
      <c r="CE803">
        <v>0</v>
      </c>
      <c r="CF803">
        <v>0</v>
      </c>
      <c r="CG803">
        <v>0</v>
      </c>
      <c r="CH803">
        <v>0</v>
      </c>
      <c r="CI803">
        <v>0</v>
      </c>
      <c r="CJ803">
        <v>0</v>
      </c>
      <c r="CK803">
        <v>0</v>
      </c>
      <c r="CL803">
        <v>0</v>
      </c>
      <c r="CM803">
        <v>0</v>
      </c>
      <c r="CN803">
        <v>0</v>
      </c>
      <c r="CO803">
        <v>0</v>
      </c>
      <c r="CP803">
        <v>0</v>
      </c>
      <c r="CQ803">
        <v>0</v>
      </c>
      <c r="CR803">
        <v>0</v>
      </c>
      <c r="CS803">
        <v>0</v>
      </c>
      <c r="CT803">
        <v>0</v>
      </c>
      <c r="CU803">
        <v>0</v>
      </c>
      <c r="CV803">
        <v>0</v>
      </c>
      <c r="CW803">
        <v>0</v>
      </c>
      <c r="CX803">
        <v>0</v>
      </c>
      <c r="CY803">
        <v>0</v>
      </c>
      <c r="CZ803">
        <v>0</v>
      </c>
      <c r="DA803">
        <v>0</v>
      </c>
      <c r="DB803">
        <v>0</v>
      </c>
      <c r="DC803">
        <v>0</v>
      </c>
      <c r="DD803">
        <v>0</v>
      </c>
      <c r="DE803">
        <v>0</v>
      </c>
      <c r="DF803">
        <v>0</v>
      </c>
      <c r="DG803">
        <v>0</v>
      </c>
      <c r="DH803">
        <v>0</v>
      </c>
      <c r="DI803">
        <v>0</v>
      </c>
      <c r="DJ803">
        <v>0</v>
      </c>
      <c r="DK803">
        <v>0</v>
      </c>
      <c r="DL803">
        <v>0</v>
      </c>
      <c r="DM803">
        <v>0</v>
      </c>
    </row>
    <row r="804" spans="1:117">
      <c r="A804" t="s">
        <v>728</v>
      </c>
      <c r="B804">
        <v>0</v>
      </c>
      <c r="C804">
        <v>0</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v>0</v>
      </c>
      <c r="BQ804">
        <v>0</v>
      </c>
      <c r="BR804">
        <v>0</v>
      </c>
      <c r="BS804">
        <v>0</v>
      </c>
      <c r="BT804">
        <v>0</v>
      </c>
      <c r="BU804">
        <v>0</v>
      </c>
      <c r="BV804">
        <v>0</v>
      </c>
      <c r="BW804">
        <v>0</v>
      </c>
      <c r="BX804">
        <v>0</v>
      </c>
      <c r="BY804">
        <v>0</v>
      </c>
      <c r="BZ804">
        <v>0</v>
      </c>
      <c r="CA804">
        <v>0</v>
      </c>
      <c r="CB804">
        <v>0</v>
      </c>
      <c r="CC804">
        <v>0</v>
      </c>
      <c r="CD804">
        <v>0</v>
      </c>
      <c r="CE804">
        <v>0</v>
      </c>
      <c r="CF804">
        <v>0</v>
      </c>
      <c r="CG804">
        <v>0</v>
      </c>
      <c r="CH804">
        <v>0</v>
      </c>
      <c r="CI804">
        <v>0</v>
      </c>
      <c r="CJ804">
        <v>0</v>
      </c>
      <c r="CK804">
        <v>0</v>
      </c>
      <c r="CL804">
        <v>0</v>
      </c>
      <c r="CM804">
        <v>0</v>
      </c>
      <c r="CN804">
        <v>0</v>
      </c>
      <c r="CO804">
        <v>0</v>
      </c>
      <c r="CP804">
        <v>0</v>
      </c>
      <c r="CQ804">
        <v>0</v>
      </c>
      <c r="CR804">
        <v>0</v>
      </c>
      <c r="CS804">
        <v>0</v>
      </c>
      <c r="CT804">
        <v>0</v>
      </c>
      <c r="CU804">
        <v>0</v>
      </c>
      <c r="CV804">
        <v>0</v>
      </c>
      <c r="CW804">
        <v>0</v>
      </c>
      <c r="CX804">
        <v>0</v>
      </c>
      <c r="CY804">
        <v>0</v>
      </c>
      <c r="CZ804">
        <v>0</v>
      </c>
      <c r="DA804">
        <v>0</v>
      </c>
      <c r="DB804">
        <v>0</v>
      </c>
      <c r="DC804">
        <v>0</v>
      </c>
      <c r="DD804">
        <v>0</v>
      </c>
      <c r="DE804">
        <v>0</v>
      </c>
      <c r="DF804">
        <v>0</v>
      </c>
      <c r="DG804">
        <v>0</v>
      </c>
      <c r="DH804">
        <v>0</v>
      </c>
      <c r="DI804">
        <v>0</v>
      </c>
      <c r="DJ804">
        <v>0</v>
      </c>
      <c r="DK804">
        <v>0</v>
      </c>
      <c r="DL804">
        <v>0</v>
      </c>
      <c r="DM804">
        <v>0</v>
      </c>
    </row>
    <row r="805" spans="1:117">
      <c r="A805" t="s">
        <v>729</v>
      </c>
      <c r="B805">
        <v>0</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BO805">
        <v>0</v>
      </c>
      <c r="BP805">
        <v>0</v>
      </c>
      <c r="BQ805">
        <v>0</v>
      </c>
      <c r="BR805">
        <v>0</v>
      </c>
      <c r="BS805">
        <v>0</v>
      </c>
      <c r="BT805">
        <v>0</v>
      </c>
      <c r="BU805">
        <v>0</v>
      </c>
      <c r="BV805">
        <v>0</v>
      </c>
      <c r="BW805">
        <v>0</v>
      </c>
      <c r="BX805">
        <v>0</v>
      </c>
      <c r="BY805">
        <v>0</v>
      </c>
      <c r="BZ805">
        <v>0</v>
      </c>
      <c r="CA805">
        <v>0</v>
      </c>
      <c r="CB805">
        <v>0</v>
      </c>
      <c r="CC805">
        <v>0</v>
      </c>
      <c r="CD805">
        <v>0</v>
      </c>
      <c r="CE805">
        <v>0</v>
      </c>
      <c r="CF805">
        <v>0</v>
      </c>
      <c r="CG805">
        <v>0</v>
      </c>
      <c r="CH805">
        <v>0</v>
      </c>
      <c r="CI805">
        <v>0</v>
      </c>
      <c r="CJ805">
        <v>0</v>
      </c>
      <c r="CK805">
        <v>0</v>
      </c>
      <c r="CL805">
        <v>0</v>
      </c>
      <c r="CM805">
        <v>0</v>
      </c>
      <c r="CN805">
        <v>0</v>
      </c>
      <c r="CO805">
        <v>0</v>
      </c>
      <c r="CP805">
        <v>0</v>
      </c>
      <c r="CQ805">
        <v>0</v>
      </c>
      <c r="CR805">
        <v>0</v>
      </c>
      <c r="CS805">
        <v>0</v>
      </c>
      <c r="CT805">
        <v>0</v>
      </c>
      <c r="CU805">
        <v>0</v>
      </c>
      <c r="CV805">
        <v>0</v>
      </c>
      <c r="CW805">
        <v>0</v>
      </c>
      <c r="CX805">
        <v>0</v>
      </c>
      <c r="CY805">
        <v>0</v>
      </c>
      <c r="CZ805">
        <v>0</v>
      </c>
      <c r="DA805">
        <v>0</v>
      </c>
      <c r="DB805">
        <v>0</v>
      </c>
      <c r="DC805">
        <v>0</v>
      </c>
      <c r="DD805">
        <v>0</v>
      </c>
      <c r="DE805">
        <v>0</v>
      </c>
      <c r="DF805">
        <v>0</v>
      </c>
      <c r="DG805">
        <v>0</v>
      </c>
      <c r="DH805">
        <v>0</v>
      </c>
      <c r="DI805">
        <v>0</v>
      </c>
      <c r="DJ805">
        <v>0</v>
      </c>
      <c r="DK805">
        <v>0</v>
      </c>
      <c r="DL805">
        <v>0</v>
      </c>
      <c r="DM805">
        <v>0</v>
      </c>
    </row>
    <row r="806" spans="1:117">
      <c r="A806" t="s">
        <v>730</v>
      </c>
      <c r="B806">
        <v>1604465496</v>
      </c>
      <c r="C806">
        <v>0</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c r="BJ806">
        <v>0</v>
      </c>
      <c r="BK806">
        <v>0</v>
      </c>
      <c r="BL806">
        <v>0</v>
      </c>
      <c r="BM806">
        <v>1604465496</v>
      </c>
      <c r="BN806">
        <v>0</v>
      </c>
      <c r="BO806">
        <v>0</v>
      </c>
      <c r="BP806">
        <v>0</v>
      </c>
      <c r="BQ806">
        <v>0</v>
      </c>
      <c r="BR806">
        <v>0</v>
      </c>
      <c r="BS806">
        <v>0</v>
      </c>
      <c r="BT806">
        <v>0</v>
      </c>
      <c r="BU806">
        <v>0</v>
      </c>
      <c r="BV806">
        <v>0</v>
      </c>
      <c r="BW806">
        <v>0</v>
      </c>
      <c r="BX806">
        <v>0</v>
      </c>
      <c r="BY806">
        <v>0</v>
      </c>
      <c r="BZ806">
        <v>0</v>
      </c>
      <c r="CA806">
        <v>0</v>
      </c>
      <c r="CB806">
        <v>0</v>
      </c>
      <c r="CC806">
        <v>0</v>
      </c>
      <c r="CD806">
        <v>0</v>
      </c>
      <c r="CE806">
        <v>0</v>
      </c>
      <c r="CF806">
        <v>0</v>
      </c>
      <c r="CG806">
        <v>0</v>
      </c>
      <c r="CH806">
        <v>0</v>
      </c>
      <c r="CI806">
        <v>0</v>
      </c>
      <c r="CJ806">
        <v>0</v>
      </c>
      <c r="CK806">
        <v>0</v>
      </c>
      <c r="CL806">
        <v>0</v>
      </c>
      <c r="CM806">
        <v>0</v>
      </c>
      <c r="CN806">
        <v>0</v>
      </c>
      <c r="CO806">
        <v>0</v>
      </c>
      <c r="CP806">
        <v>0</v>
      </c>
      <c r="CQ806">
        <v>0</v>
      </c>
      <c r="CR806">
        <v>0</v>
      </c>
      <c r="CS806">
        <v>0</v>
      </c>
      <c r="CT806">
        <v>0</v>
      </c>
      <c r="CU806">
        <v>0</v>
      </c>
      <c r="CV806">
        <v>0</v>
      </c>
      <c r="CW806">
        <v>0</v>
      </c>
      <c r="CX806">
        <v>0</v>
      </c>
      <c r="CY806">
        <v>0</v>
      </c>
      <c r="CZ806">
        <v>0</v>
      </c>
      <c r="DA806">
        <v>0</v>
      </c>
      <c r="DB806">
        <v>0</v>
      </c>
      <c r="DC806">
        <v>0</v>
      </c>
      <c r="DD806">
        <v>0</v>
      </c>
      <c r="DE806">
        <v>0</v>
      </c>
      <c r="DF806">
        <v>0</v>
      </c>
      <c r="DG806">
        <v>0</v>
      </c>
      <c r="DH806">
        <v>0</v>
      </c>
      <c r="DI806">
        <v>0</v>
      </c>
      <c r="DJ806">
        <v>0</v>
      </c>
      <c r="DK806">
        <v>0</v>
      </c>
      <c r="DL806">
        <v>0</v>
      </c>
      <c r="DM806">
        <v>0</v>
      </c>
    </row>
    <row r="807" spans="1:117">
      <c r="A807" t="s">
        <v>731</v>
      </c>
      <c r="B807">
        <v>0</v>
      </c>
      <c r="C807">
        <v>0</v>
      </c>
      <c r="D807">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c r="AS807">
        <v>0</v>
      </c>
      <c r="AT807">
        <v>0</v>
      </c>
      <c r="AU807">
        <v>0</v>
      </c>
      <c r="AV807">
        <v>0</v>
      </c>
      <c r="AW807">
        <v>0</v>
      </c>
      <c r="AX807">
        <v>0</v>
      </c>
      <c r="AY807">
        <v>0</v>
      </c>
      <c r="AZ807">
        <v>0</v>
      </c>
      <c r="BA807">
        <v>0</v>
      </c>
      <c r="BB807">
        <v>0</v>
      </c>
      <c r="BC807">
        <v>0</v>
      </c>
      <c r="BD807">
        <v>0</v>
      </c>
      <c r="BE807">
        <v>0</v>
      </c>
      <c r="BF807">
        <v>0</v>
      </c>
      <c r="BG807">
        <v>0</v>
      </c>
      <c r="BH807">
        <v>0</v>
      </c>
      <c r="BI807">
        <v>0</v>
      </c>
      <c r="BJ807">
        <v>0</v>
      </c>
      <c r="BK807">
        <v>0</v>
      </c>
      <c r="BL807">
        <v>0</v>
      </c>
      <c r="BM807">
        <v>0</v>
      </c>
      <c r="BN807">
        <v>0</v>
      </c>
      <c r="BO807">
        <v>0</v>
      </c>
      <c r="BP807">
        <v>0</v>
      </c>
      <c r="BQ807">
        <v>0</v>
      </c>
      <c r="BR807">
        <v>0</v>
      </c>
      <c r="BS807">
        <v>0</v>
      </c>
      <c r="BT807">
        <v>0</v>
      </c>
      <c r="BU807">
        <v>0</v>
      </c>
      <c r="BV807">
        <v>0</v>
      </c>
      <c r="BW807">
        <v>0</v>
      </c>
      <c r="BX807">
        <v>0</v>
      </c>
      <c r="BY807">
        <v>0</v>
      </c>
      <c r="BZ807">
        <v>0</v>
      </c>
      <c r="CA807">
        <v>0</v>
      </c>
      <c r="CB807">
        <v>0</v>
      </c>
      <c r="CC807">
        <v>0</v>
      </c>
      <c r="CD807">
        <v>0</v>
      </c>
      <c r="CE807">
        <v>0</v>
      </c>
      <c r="CF807">
        <v>0</v>
      </c>
      <c r="CG807">
        <v>0</v>
      </c>
      <c r="CH807">
        <v>0</v>
      </c>
      <c r="CI807">
        <v>0</v>
      </c>
      <c r="CJ807">
        <v>0</v>
      </c>
      <c r="CK807">
        <v>0</v>
      </c>
      <c r="CL807">
        <v>0</v>
      </c>
      <c r="CM807">
        <v>0</v>
      </c>
      <c r="CN807">
        <v>0</v>
      </c>
      <c r="CO807">
        <v>0</v>
      </c>
      <c r="CP807">
        <v>0</v>
      </c>
      <c r="CQ807">
        <v>0</v>
      </c>
      <c r="CR807">
        <v>0</v>
      </c>
      <c r="CS807">
        <v>0</v>
      </c>
      <c r="CT807">
        <v>0</v>
      </c>
      <c r="CU807">
        <v>0</v>
      </c>
      <c r="CV807">
        <v>0</v>
      </c>
      <c r="CW807">
        <v>0</v>
      </c>
      <c r="CX807">
        <v>0</v>
      </c>
      <c r="CY807">
        <v>0</v>
      </c>
      <c r="CZ807">
        <v>0</v>
      </c>
      <c r="DA807">
        <v>0</v>
      </c>
      <c r="DB807">
        <v>0</v>
      </c>
      <c r="DC807">
        <v>0</v>
      </c>
      <c r="DD807">
        <v>0</v>
      </c>
      <c r="DE807">
        <v>0</v>
      </c>
      <c r="DF807">
        <v>0</v>
      </c>
      <c r="DG807">
        <v>0</v>
      </c>
      <c r="DH807">
        <v>0</v>
      </c>
      <c r="DI807">
        <v>0</v>
      </c>
      <c r="DJ807">
        <v>0</v>
      </c>
      <c r="DK807">
        <v>0</v>
      </c>
      <c r="DL807">
        <v>0</v>
      </c>
      <c r="DM807">
        <v>0</v>
      </c>
    </row>
    <row r="808" spans="1:117">
      <c r="A808" t="s">
        <v>732</v>
      </c>
      <c r="B808">
        <v>0</v>
      </c>
      <c r="C808">
        <v>0</v>
      </c>
      <c r="D808">
        <v>0</v>
      </c>
      <c r="E808">
        <v>0</v>
      </c>
      <c r="F808">
        <v>0</v>
      </c>
      <c r="G808">
        <v>0</v>
      </c>
      <c r="H808">
        <v>998763513.95876205</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998763513.95876205</v>
      </c>
      <c r="BN808">
        <v>0</v>
      </c>
      <c r="BO808">
        <v>0</v>
      </c>
      <c r="BP808">
        <v>0</v>
      </c>
      <c r="BQ808">
        <v>0</v>
      </c>
      <c r="BR808">
        <v>0</v>
      </c>
      <c r="BS808">
        <v>0</v>
      </c>
      <c r="BT808">
        <v>0</v>
      </c>
      <c r="BU808">
        <v>0</v>
      </c>
      <c r="BV808">
        <v>0</v>
      </c>
      <c r="BW808">
        <v>0</v>
      </c>
      <c r="BX808">
        <v>0</v>
      </c>
      <c r="BY808">
        <v>0</v>
      </c>
      <c r="BZ808">
        <v>0</v>
      </c>
      <c r="CA808">
        <v>0</v>
      </c>
      <c r="CB808">
        <v>0</v>
      </c>
      <c r="CC808">
        <v>0</v>
      </c>
      <c r="CD808">
        <v>0</v>
      </c>
      <c r="CE808">
        <v>0</v>
      </c>
      <c r="CF808">
        <v>0</v>
      </c>
      <c r="CG808">
        <v>0</v>
      </c>
      <c r="CH808">
        <v>0</v>
      </c>
      <c r="CI808">
        <v>0</v>
      </c>
      <c r="CJ808">
        <v>0</v>
      </c>
      <c r="CK808">
        <v>0</v>
      </c>
      <c r="CL808">
        <v>0</v>
      </c>
      <c r="CM808">
        <v>0</v>
      </c>
      <c r="CN808">
        <v>0</v>
      </c>
      <c r="CO808">
        <v>0</v>
      </c>
      <c r="CP808">
        <v>0</v>
      </c>
      <c r="CQ808">
        <v>0</v>
      </c>
      <c r="CR808">
        <v>0</v>
      </c>
      <c r="CS808">
        <v>0</v>
      </c>
      <c r="CT808">
        <v>0</v>
      </c>
      <c r="CU808">
        <v>0</v>
      </c>
      <c r="CV808">
        <v>0</v>
      </c>
      <c r="CW808">
        <v>0</v>
      </c>
      <c r="CX808">
        <v>0</v>
      </c>
      <c r="CY808">
        <v>0</v>
      </c>
      <c r="CZ808">
        <v>0</v>
      </c>
      <c r="DA808">
        <v>0</v>
      </c>
      <c r="DB808">
        <v>0</v>
      </c>
      <c r="DC808">
        <v>0</v>
      </c>
      <c r="DD808">
        <v>0</v>
      </c>
      <c r="DE808">
        <v>0</v>
      </c>
      <c r="DF808">
        <v>0</v>
      </c>
      <c r="DG808">
        <v>0</v>
      </c>
      <c r="DH808">
        <v>0</v>
      </c>
      <c r="DI808">
        <v>0</v>
      </c>
      <c r="DJ808">
        <v>0</v>
      </c>
      <c r="DK808">
        <v>0</v>
      </c>
      <c r="DL808">
        <v>0</v>
      </c>
      <c r="DM808">
        <v>0</v>
      </c>
    </row>
    <row r="809" spans="1:117">
      <c r="A809" t="s">
        <v>733</v>
      </c>
      <c r="B809">
        <v>0</v>
      </c>
      <c r="C809">
        <v>0</v>
      </c>
      <c r="D809">
        <v>0</v>
      </c>
      <c r="E809">
        <v>0</v>
      </c>
      <c r="F809">
        <v>0</v>
      </c>
      <c r="G809">
        <v>0</v>
      </c>
      <c r="H809">
        <v>0</v>
      </c>
      <c r="I809">
        <v>0</v>
      </c>
      <c r="J809">
        <v>0</v>
      </c>
      <c r="K809">
        <v>0</v>
      </c>
      <c r="L809">
        <v>0</v>
      </c>
      <c r="M809">
        <v>0</v>
      </c>
      <c r="N809">
        <v>19746101.246320799</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-544428220.07713103</v>
      </c>
      <c r="BN809">
        <v>0</v>
      </c>
      <c r="BO809">
        <v>0</v>
      </c>
      <c r="BP809">
        <v>0</v>
      </c>
      <c r="BQ809">
        <v>0</v>
      </c>
      <c r="BR809">
        <v>0</v>
      </c>
      <c r="BS809">
        <v>0</v>
      </c>
      <c r="BT809">
        <v>0</v>
      </c>
      <c r="BU809">
        <v>0</v>
      </c>
      <c r="BV809">
        <v>0</v>
      </c>
      <c r="BW809">
        <v>0</v>
      </c>
      <c r="BX809">
        <v>0</v>
      </c>
      <c r="BY809">
        <v>0</v>
      </c>
      <c r="BZ809">
        <v>0</v>
      </c>
      <c r="CA809">
        <v>0</v>
      </c>
      <c r="CB809">
        <v>0</v>
      </c>
      <c r="CC809">
        <v>0</v>
      </c>
      <c r="CD809">
        <v>0</v>
      </c>
      <c r="CE809">
        <v>0</v>
      </c>
      <c r="CF809">
        <v>0</v>
      </c>
      <c r="CG809">
        <v>0</v>
      </c>
      <c r="CH809">
        <v>0</v>
      </c>
      <c r="CI809">
        <v>0</v>
      </c>
      <c r="CJ809">
        <v>0</v>
      </c>
      <c r="CK809">
        <v>0</v>
      </c>
      <c r="CL809">
        <v>0</v>
      </c>
      <c r="CM809">
        <v>0</v>
      </c>
      <c r="CN809">
        <v>0</v>
      </c>
      <c r="CO809">
        <v>0</v>
      </c>
      <c r="CP809">
        <v>0</v>
      </c>
      <c r="CQ809">
        <v>0</v>
      </c>
      <c r="CR809">
        <v>0</v>
      </c>
      <c r="CS809">
        <v>0</v>
      </c>
      <c r="CT809">
        <v>0</v>
      </c>
      <c r="CU809">
        <v>0</v>
      </c>
      <c r="CV809">
        <v>0</v>
      </c>
      <c r="CW809">
        <v>0</v>
      </c>
      <c r="CX809">
        <v>0</v>
      </c>
      <c r="CY809">
        <v>0</v>
      </c>
      <c r="CZ809">
        <v>0</v>
      </c>
      <c r="DA809">
        <v>0</v>
      </c>
      <c r="DB809">
        <v>0</v>
      </c>
      <c r="DC809">
        <v>0</v>
      </c>
      <c r="DD809">
        <v>0</v>
      </c>
      <c r="DE809">
        <v>0</v>
      </c>
      <c r="DF809">
        <v>0</v>
      </c>
      <c r="DG809">
        <v>0</v>
      </c>
      <c r="DH809">
        <v>564174321.323452</v>
      </c>
      <c r="DI809">
        <v>0</v>
      </c>
      <c r="DJ809">
        <v>0</v>
      </c>
      <c r="DK809">
        <v>0</v>
      </c>
      <c r="DL809">
        <v>0</v>
      </c>
      <c r="DM809">
        <v>0</v>
      </c>
    </row>
    <row r="810" spans="1:117">
      <c r="A810" t="s">
        <v>734</v>
      </c>
      <c r="B810">
        <v>0</v>
      </c>
      <c r="C810">
        <v>0</v>
      </c>
      <c r="D810">
        <v>0</v>
      </c>
      <c r="E810">
        <v>0</v>
      </c>
      <c r="F810">
        <v>0</v>
      </c>
      <c r="G810">
        <v>17035825678.6765</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v>0</v>
      </c>
      <c r="BX810">
        <v>0</v>
      </c>
      <c r="BY810">
        <v>0</v>
      </c>
      <c r="BZ810">
        <v>0</v>
      </c>
      <c r="CA810">
        <v>0</v>
      </c>
      <c r="CB810">
        <v>0</v>
      </c>
      <c r="CC810">
        <v>0</v>
      </c>
      <c r="CD810">
        <v>0</v>
      </c>
      <c r="CE810">
        <v>0</v>
      </c>
      <c r="CF810">
        <v>0</v>
      </c>
      <c r="CG810">
        <v>0</v>
      </c>
      <c r="CH810">
        <v>0</v>
      </c>
      <c r="CI810">
        <v>0</v>
      </c>
      <c r="CJ810">
        <v>0</v>
      </c>
      <c r="CK810">
        <v>0</v>
      </c>
      <c r="CL810">
        <v>0</v>
      </c>
      <c r="CM810">
        <v>0</v>
      </c>
      <c r="CN810">
        <v>0</v>
      </c>
      <c r="CO810">
        <v>0</v>
      </c>
      <c r="CP810">
        <v>0</v>
      </c>
      <c r="CQ810">
        <v>0</v>
      </c>
      <c r="CR810">
        <v>0</v>
      </c>
      <c r="CS810">
        <v>0</v>
      </c>
      <c r="CT810">
        <v>0</v>
      </c>
      <c r="CU810">
        <v>0</v>
      </c>
      <c r="CV810">
        <v>0</v>
      </c>
      <c r="CW810">
        <v>0</v>
      </c>
      <c r="CX810">
        <v>0</v>
      </c>
      <c r="CY810">
        <v>0</v>
      </c>
      <c r="CZ810">
        <v>0</v>
      </c>
      <c r="DA810">
        <v>0</v>
      </c>
      <c r="DB810">
        <v>0</v>
      </c>
      <c r="DC810">
        <v>0</v>
      </c>
      <c r="DD810">
        <v>0</v>
      </c>
      <c r="DE810">
        <v>0</v>
      </c>
      <c r="DF810">
        <v>0</v>
      </c>
      <c r="DG810">
        <v>0</v>
      </c>
      <c r="DH810">
        <v>17035825678.6765</v>
      </c>
      <c r="DI810">
        <v>0</v>
      </c>
      <c r="DJ810">
        <v>0</v>
      </c>
      <c r="DK810">
        <v>0</v>
      </c>
      <c r="DL810">
        <v>0</v>
      </c>
      <c r="DM810">
        <v>0</v>
      </c>
    </row>
    <row r="811" spans="1:117">
      <c r="A811" t="s">
        <v>735</v>
      </c>
      <c r="B811">
        <v>0</v>
      </c>
      <c r="C811">
        <v>0</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0</v>
      </c>
      <c r="AR811">
        <v>0</v>
      </c>
      <c r="AS811">
        <v>0</v>
      </c>
      <c r="AT811">
        <v>0</v>
      </c>
      <c r="AU811">
        <v>0</v>
      </c>
      <c r="AV811">
        <v>0</v>
      </c>
      <c r="AW811">
        <v>0</v>
      </c>
      <c r="AX811">
        <v>0</v>
      </c>
      <c r="AY811">
        <v>0</v>
      </c>
      <c r="AZ811">
        <v>7914106.4533332903</v>
      </c>
      <c r="BA811">
        <v>0</v>
      </c>
      <c r="BB811">
        <v>0</v>
      </c>
      <c r="BC811">
        <v>0</v>
      </c>
      <c r="BD811">
        <v>0</v>
      </c>
      <c r="BE811">
        <v>0</v>
      </c>
      <c r="BF811">
        <v>0</v>
      </c>
      <c r="BG811">
        <v>0</v>
      </c>
      <c r="BH811">
        <v>0</v>
      </c>
      <c r="BI811">
        <v>0</v>
      </c>
      <c r="BJ811">
        <v>0</v>
      </c>
      <c r="BK811">
        <v>0</v>
      </c>
      <c r="BL811">
        <v>0</v>
      </c>
      <c r="BM811">
        <v>-3024128.0002545002</v>
      </c>
      <c r="BN811">
        <v>0</v>
      </c>
      <c r="BO811">
        <v>0</v>
      </c>
      <c r="BP811">
        <v>0</v>
      </c>
      <c r="BQ811">
        <v>0</v>
      </c>
      <c r="BR811">
        <v>0</v>
      </c>
      <c r="BS811">
        <v>0</v>
      </c>
      <c r="BT811">
        <v>0</v>
      </c>
      <c r="BU811">
        <v>0</v>
      </c>
      <c r="BV811">
        <v>0</v>
      </c>
      <c r="BW811">
        <v>0</v>
      </c>
      <c r="BX811">
        <v>0</v>
      </c>
      <c r="BY811">
        <v>0</v>
      </c>
      <c r="BZ811">
        <v>0</v>
      </c>
      <c r="CA811">
        <v>0</v>
      </c>
      <c r="CB811">
        <v>0</v>
      </c>
      <c r="CC811">
        <v>0</v>
      </c>
      <c r="CD811">
        <v>0</v>
      </c>
      <c r="CE811">
        <v>0</v>
      </c>
      <c r="CF811">
        <v>0</v>
      </c>
      <c r="CG811">
        <v>0</v>
      </c>
      <c r="CH811">
        <v>0</v>
      </c>
      <c r="CI811">
        <v>0</v>
      </c>
      <c r="CJ811">
        <v>0</v>
      </c>
      <c r="CK811">
        <v>0</v>
      </c>
      <c r="CL811">
        <v>0</v>
      </c>
      <c r="CM811">
        <v>0</v>
      </c>
      <c r="CN811">
        <v>0</v>
      </c>
      <c r="CO811">
        <v>0</v>
      </c>
      <c r="CP811">
        <v>0</v>
      </c>
      <c r="CQ811">
        <v>0</v>
      </c>
      <c r="CR811">
        <v>0</v>
      </c>
      <c r="CS811">
        <v>0</v>
      </c>
      <c r="CT811">
        <v>0</v>
      </c>
      <c r="CU811">
        <v>0</v>
      </c>
      <c r="CV811">
        <v>0</v>
      </c>
      <c r="CW811">
        <v>0</v>
      </c>
      <c r="CX811">
        <v>0</v>
      </c>
      <c r="CY811">
        <v>0</v>
      </c>
      <c r="CZ811">
        <v>0</v>
      </c>
      <c r="DA811">
        <v>0</v>
      </c>
      <c r="DB811">
        <v>0</v>
      </c>
      <c r="DC811">
        <v>0</v>
      </c>
      <c r="DD811">
        <v>0</v>
      </c>
      <c r="DE811">
        <v>0</v>
      </c>
      <c r="DF811">
        <v>0</v>
      </c>
      <c r="DG811">
        <v>0</v>
      </c>
      <c r="DH811">
        <v>10938234.4535878</v>
      </c>
      <c r="DI811">
        <v>0</v>
      </c>
      <c r="DJ811">
        <v>0</v>
      </c>
      <c r="DK811">
        <v>0</v>
      </c>
      <c r="DL811">
        <v>0</v>
      </c>
      <c r="DM811">
        <v>0</v>
      </c>
    </row>
    <row r="812" spans="1:117">
      <c r="A812" t="s">
        <v>736</v>
      </c>
      <c r="B812">
        <v>0</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7318720988.84091</v>
      </c>
      <c r="BF812">
        <v>0</v>
      </c>
      <c r="BG812">
        <v>0</v>
      </c>
      <c r="BH812">
        <v>0</v>
      </c>
      <c r="BI812">
        <v>0</v>
      </c>
      <c r="BJ812">
        <v>0</v>
      </c>
      <c r="BK812">
        <v>0</v>
      </c>
      <c r="BL812">
        <v>0</v>
      </c>
      <c r="BM812">
        <v>-1785085978.31917</v>
      </c>
      <c r="BN812">
        <v>0</v>
      </c>
      <c r="BO812">
        <v>0</v>
      </c>
      <c r="BP812">
        <v>0</v>
      </c>
      <c r="BQ812">
        <v>0</v>
      </c>
      <c r="BR812">
        <v>0</v>
      </c>
      <c r="BS812">
        <v>0</v>
      </c>
      <c r="BT812">
        <v>0</v>
      </c>
      <c r="BU812">
        <v>0</v>
      </c>
      <c r="BV812">
        <v>0</v>
      </c>
      <c r="BW812">
        <v>0</v>
      </c>
      <c r="BX812">
        <v>0</v>
      </c>
      <c r="BY812">
        <v>0</v>
      </c>
      <c r="BZ812">
        <v>0</v>
      </c>
      <c r="CA812">
        <v>0</v>
      </c>
      <c r="CB812">
        <v>0</v>
      </c>
      <c r="CC812">
        <v>0</v>
      </c>
      <c r="CD812">
        <v>0</v>
      </c>
      <c r="CE812">
        <v>0</v>
      </c>
      <c r="CF812">
        <v>0</v>
      </c>
      <c r="CG812">
        <v>0</v>
      </c>
      <c r="CH812">
        <v>0</v>
      </c>
      <c r="CI812">
        <v>0</v>
      </c>
      <c r="CJ812">
        <v>0</v>
      </c>
      <c r="CK812">
        <v>0</v>
      </c>
      <c r="CL812">
        <v>0</v>
      </c>
      <c r="CM812">
        <v>0</v>
      </c>
      <c r="CN812">
        <v>0</v>
      </c>
      <c r="CO812">
        <v>0</v>
      </c>
      <c r="CP812">
        <v>0</v>
      </c>
      <c r="CQ812">
        <v>0</v>
      </c>
      <c r="CR812">
        <v>0</v>
      </c>
      <c r="CS812">
        <v>0</v>
      </c>
      <c r="CT812">
        <v>0</v>
      </c>
      <c r="CU812">
        <v>0</v>
      </c>
      <c r="CV812">
        <v>0</v>
      </c>
      <c r="CW812">
        <v>0</v>
      </c>
      <c r="CX812">
        <v>0</v>
      </c>
      <c r="CY812">
        <v>0</v>
      </c>
      <c r="CZ812">
        <v>0</v>
      </c>
      <c r="DA812">
        <v>0</v>
      </c>
      <c r="DB812">
        <v>0</v>
      </c>
      <c r="DC812">
        <v>0</v>
      </c>
      <c r="DD812">
        <v>0</v>
      </c>
      <c r="DE812">
        <v>0</v>
      </c>
      <c r="DF812">
        <v>0</v>
      </c>
      <c r="DG812">
        <v>0</v>
      </c>
      <c r="DH812">
        <v>9103806967.16008</v>
      </c>
      <c r="DI812">
        <v>0</v>
      </c>
      <c r="DJ812">
        <v>0</v>
      </c>
      <c r="DK812">
        <v>0</v>
      </c>
      <c r="DL812">
        <v>0</v>
      </c>
      <c r="DM812">
        <v>0</v>
      </c>
    </row>
    <row r="813" spans="1:117">
      <c r="A813" t="s">
        <v>737</v>
      </c>
      <c r="B813">
        <v>0</v>
      </c>
      <c r="C813">
        <v>0</v>
      </c>
      <c r="D813">
        <v>0</v>
      </c>
      <c r="E813">
        <v>0</v>
      </c>
      <c r="F813">
        <v>0</v>
      </c>
      <c r="G813">
        <v>0</v>
      </c>
      <c r="H813">
        <v>0</v>
      </c>
      <c r="I813">
        <v>0</v>
      </c>
      <c r="J813">
        <v>0</v>
      </c>
      <c r="K813">
        <v>0</v>
      </c>
      <c r="L813">
        <v>0</v>
      </c>
      <c r="M813">
        <v>0</v>
      </c>
      <c r="N813">
        <v>489089598.92910498</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0</v>
      </c>
      <c r="AX813">
        <v>0</v>
      </c>
      <c r="AY813">
        <v>0</v>
      </c>
      <c r="AZ813">
        <v>0</v>
      </c>
      <c r="BA813">
        <v>0</v>
      </c>
      <c r="BB813">
        <v>0</v>
      </c>
      <c r="BC813">
        <v>0</v>
      </c>
      <c r="BD813">
        <v>0</v>
      </c>
      <c r="BE813">
        <v>0</v>
      </c>
      <c r="BF813">
        <v>0</v>
      </c>
      <c r="BG813">
        <v>0</v>
      </c>
      <c r="BH813">
        <v>0</v>
      </c>
      <c r="BI813">
        <v>0</v>
      </c>
      <c r="BJ813">
        <v>0</v>
      </c>
      <c r="BK813">
        <v>0</v>
      </c>
      <c r="BL813">
        <v>0</v>
      </c>
      <c r="BM813">
        <v>-898021107.38071299</v>
      </c>
      <c r="BN813">
        <v>0</v>
      </c>
      <c r="BO813">
        <v>0</v>
      </c>
      <c r="BP813">
        <v>0</v>
      </c>
      <c r="BQ813">
        <v>0</v>
      </c>
      <c r="BR813">
        <v>0</v>
      </c>
      <c r="BS813">
        <v>0</v>
      </c>
      <c r="BT813">
        <v>0</v>
      </c>
      <c r="BU813">
        <v>0</v>
      </c>
      <c r="BV813">
        <v>0</v>
      </c>
      <c r="BW813">
        <v>0</v>
      </c>
      <c r="BX813">
        <v>0</v>
      </c>
      <c r="BY813">
        <v>0</v>
      </c>
      <c r="BZ813">
        <v>0</v>
      </c>
      <c r="CA813">
        <v>0</v>
      </c>
      <c r="CB813">
        <v>0</v>
      </c>
      <c r="CC813">
        <v>0</v>
      </c>
      <c r="CD813">
        <v>0</v>
      </c>
      <c r="CE813">
        <v>0</v>
      </c>
      <c r="CF813">
        <v>0</v>
      </c>
      <c r="CG813">
        <v>0</v>
      </c>
      <c r="CH813">
        <v>0</v>
      </c>
      <c r="CI813">
        <v>0</v>
      </c>
      <c r="CJ813">
        <v>0</v>
      </c>
      <c r="CK813">
        <v>0</v>
      </c>
      <c r="CL813">
        <v>0</v>
      </c>
      <c r="CM813">
        <v>0</v>
      </c>
      <c r="CN813">
        <v>0</v>
      </c>
      <c r="CO813">
        <v>0</v>
      </c>
      <c r="CP813">
        <v>0</v>
      </c>
      <c r="CQ813">
        <v>0</v>
      </c>
      <c r="CR813">
        <v>0</v>
      </c>
      <c r="CS813">
        <v>0</v>
      </c>
      <c r="CT813">
        <v>0</v>
      </c>
      <c r="CU813">
        <v>0</v>
      </c>
      <c r="CV813">
        <v>0</v>
      </c>
      <c r="CW813">
        <v>0</v>
      </c>
      <c r="CX813">
        <v>0</v>
      </c>
      <c r="CY813">
        <v>0</v>
      </c>
      <c r="CZ813">
        <v>0</v>
      </c>
      <c r="DA813">
        <v>0</v>
      </c>
      <c r="DB813">
        <v>0</v>
      </c>
      <c r="DC813">
        <v>0</v>
      </c>
      <c r="DD813">
        <v>0</v>
      </c>
      <c r="DE813">
        <v>0</v>
      </c>
      <c r="DF813">
        <v>0</v>
      </c>
      <c r="DG813">
        <v>0</v>
      </c>
      <c r="DH813">
        <v>1387110706.3098099</v>
      </c>
      <c r="DI813">
        <v>0</v>
      </c>
      <c r="DJ813">
        <v>0</v>
      </c>
      <c r="DK813">
        <v>0</v>
      </c>
      <c r="DL813">
        <v>0</v>
      </c>
      <c r="DM813">
        <v>0</v>
      </c>
    </row>
    <row r="814" spans="1:117">
      <c r="A814" t="s">
        <v>738</v>
      </c>
      <c r="B814">
        <v>0</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0</v>
      </c>
      <c r="BC814">
        <v>0</v>
      </c>
      <c r="BD814">
        <v>0</v>
      </c>
      <c r="BE814">
        <v>0</v>
      </c>
      <c r="BF814">
        <v>27198753.694012601</v>
      </c>
      <c r="BG814">
        <v>0</v>
      </c>
      <c r="BH814">
        <v>0</v>
      </c>
      <c r="BI814">
        <v>0</v>
      </c>
      <c r="BJ814">
        <v>0</v>
      </c>
      <c r="BK814">
        <v>0</v>
      </c>
      <c r="BL814">
        <v>0</v>
      </c>
      <c r="BM814">
        <v>-3498170.0970718898</v>
      </c>
      <c r="BN814">
        <v>0</v>
      </c>
      <c r="BO814">
        <v>0</v>
      </c>
      <c r="BP814">
        <v>0</v>
      </c>
      <c r="BQ814">
        <v>0</v>
      </c>
      <c r="BR814">
        <v>0</v>
      </c>
      <c r="BS814">
        <v>0</v>
      </c>
      <c r="BT814">
        <v>0</v>
      </c>
      <c r="BU814">
        <v>0</v>
      </c>
      <c r="BV814">
        <v>0</v>
      </c>
      <c r="BW814">
        <v>0</v>
      </c>
      <c r="BX814">
        <v>0</v>
      </c>
      <c r="BY814">
        <v>0</v>
      </c>
      <c r="BZ814">
        <v>0</v>
      </c>
      <c r="CA814">
        <v>0</v>
      </c>
      <c r="CB814">
        <v>0</v>
      </c>
      <c r="CC814">
        <v>0</v>
      </c>
      <c r="CD814">
        <v>0</v>
      </c>
      <c r="CE814">
        <v>0</v>
      </c>
      <c r="CF814">
        <v>0</v>
      </c>
      <c r="CG814">
        <v>0</v>
      </c>
      <c r="CH814">
        <v>0</v>
      </c>
      <c r="CI814">
        <v>0</v>
      </c>
      <c r="CJ814">
        <v>0</v>
      </c>
      <c r="CK814">
        <v>0</v>
      </c>
      <c r="CL814">
        <v>0</v>
      </c>
      <c r="CM814">
        <v>0</v>
      </c>
      <c r="CN814">
        <v>0</v>
      </c>
      <c r="CO814">
        <v>0</v>
      </c>
      <c r="CP814">
        <v>0</v>
      </c>
      <c r="CQ814">
        <v>0</v>
      </c>
      <c r="CR814">
        <v>0</v>
      </c>
      <c r="CS814">
        <v>0</v>
      </c>
      <c r="CT814">
        <v>0</v>
      </c>
      <c r="CU814">
        <v>0</v>
      </c>
      <c r="CV814">
        <v>0</v>
      </c>
      <c r="CW814">
        <v>0</v>
      </c>
      <c r="CX814">
        <v>0</v>
      </c>
      <c r="CY814">
        <v>0</v>
      </c>
      <c r="CZ814">
        <v>0</v>
      </c>
      <c r="DA814">
        <v>0</v>
      </c>
      <c r="DB814">
        <v>0</v>
      </c>
      <c r="DC814">
        <v>0</v>
      </c>
      <c r="DD814">
        <v>0</v>
      </c>
      <c r="DE814">
        <v>0</v>
      </c>
      <c r="DF814">
        <v>0</v>
      </c>
      <c r="DG814">
        <v>0</v>
      </c>
      <c r="DH814">
        <v>30696923.791084498</v>
      </c>
      <c r="DI814">
        <v>0</v>
      </c>
      <c r="DJ814">
        <v>0</v>
      </c>
      <c r="DK814">
        <v>0</v>
      </c>
      <c r="DL814">
        <v>0</v>
      </c>
      <c r="DM814">
        <v>0</v>
      </c>
    </row>
    <row r="815" spans="1:117">
      <c r="A815" t="s">
        <v>739</v>
      </c>
      <c r="B815">
        <v>0</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c r="BJ815">
        <v>0</v>
      </c>
      <c r="BK815">
        <v>0</v>
      </c>
      <c r="BL815">
        <v>0</v>
      </c>
      <c r="BM815">
        <v>0</v>
      </c>
      <c r="BN815">
        <v>0</v>
      </c>
      <c r="BO815">
        <v>0</v>
      </c>
      <c r="BP815">
        <v>0</v>
      </c>
      <c r="BQ815">
        <v>0</v>
      </c>
      <c r="BR815">
        <v>0</v>
      </c>
      <c r="BS815">
        <v>0</v>
      </c>
      <c r="BT815">
        <v>0</v>
      </c>
      <c r="BU815">
        <v>0</v>
      </c>
      <c r="BV815">
        <v>0</v>
      </c>
      <c r="BW815">
        <v>0</v>
      </c>
      <c r="BX815">
        <v>0</v>
      </c>
      <c r="BY815">
        <v>0</v>
      </c>
      <c r="BZ815">
        <v>0</v>
      </c>
      <c r="CA815">
        <v>0</v>
      </c>
      <c r="CB815">
        <v>0</v>
      </c>
      <c r="CC815">
        <v>0</v>
      </c>
      <c r="CD815">
        <v>0</v>
      </c>
      <c r="CE815">
        <v>0</v>
      </c>
      <c r="CF815">
        <v>0</v>
      </c>
      <c r="CG815">
        <v>0</v>
      </c>
      <c r="CH815">
        <v>0</v>
      </c>
      <c r="CI815">
        <v>0</v>
      </c>
      <c r="CJ815">
        <v>0</v>
      </c>
      <c r="CK815">
        <v>0</v>
      </c>
      <c r="CL815">
        <v>0</v>
      </c>
      <c r="CM815">
        <v>0</v>
      </c>
      <c r="CN815">
        <v>0</v>
      </c>
      <c r="CO815">
        <v>0</v>
      </c>
      <c r="CP815">
        <v>0</v>
      </c>
      <c r="CQ815">
        <v>0</v>
      </c>
      <c r="CR815">
        <v>0</v>
      </c>
      <c r="CS815">
        <v>0</v>
      </c>
      <c r="CT815">
        <v>0</v>
      </c>
      <c r="CU815">
        <v>0</v>
      </c>
      <c r="CV815">
        <v>0</v>
      </c>
      <c r="CW815">
        <v>0</v>
      </c>
      <c r="CX815">
        <v>0</v>
      </c>
      <c r="CY815">
        <v>0</v>
      </c>
      <c r="CZ815">
        <v>0</v>
      </c>
      <c r="DA815">
        <v>0</v>
      </c>
      <c r="DB815">
        <v>0</v>
      </c>
      <c r="DC815">
        <v>0</v>
      </c>
      <c r="DD815">
        <v>0</v>
      </c>
      <c r="DE815">
        <v>0</v>
      </c>
      <c r="DF815">
        <v>0</v>
      </c>
      <c r="DG815">
        <v>0</v>
      </c>
      <c r="DH815">
        <v>0</v>
      </c>
      <c r="DI815">
        <v>0</v>
      </c>
      <c r="DJ815">
        <v>0</v>
      </c>
      <c r="DK815">
        <v>0</v>
      </c>
      <c r="DL815">
        <v>0</v>
      </c>
      <c r="DM815">
        <v>0</v>
      </c>
    </row>
    <row r="816" spans="1:117">
      <c r="A816" t="s">
        <v>740</v>
      </c>
      <c r="B816">
        <v>0</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c r="BA816">
        <v>0</v>
      </c>
      <c r="BB816">
        <v>0</v>
      </c>
      <c r="BC816">
        <v>0</v>
      </c>
      <c r="BD816">
        <v>2663096821.5466599</v>
      </c>
      <c r="BE816">
        <v>0</v>
      </c>
      <c r="BF816">
        <v>0</v>
      </c>
      <c r="BG816">
        <v>0</v>
      </c>
      <c r="BH816">
        <v>0</v>
      </c>
      <c r="BI816">
        <v>0</v>
      </c>
      <c r="BJ816">
        <v>0</v>
      </c>
      <c r="BK816">
        <v>0</v>
      </c>
      <c r="BL816">
        <v>0</v>
      </c>
      <c r="BM816">
        <v>-1017619072.08564</v>
      </c>
      <c r="BN816">
        <v>0</v>
      </c>
      <c r="BO816">
        <v>0</v>
      </c>
      <c r="BP816">
        <v>0</v>
      </c>
      <c r="BQ816">
        <v>0</v>
      </c>
      <c r="BR816">
        <v>0</v>
      </c>
      <c r="BS816">
        <v>0</v>
      </c>
      <c r="BT816">
        <v>0</v>
      </c>
      <c r="BU816">
        <v>0</v>
      </c>
      <c r="BV816">
        <v>0</v>
      </c>
      <c r="BW816">
        <v>0</v>
      </c>
      <c r="BX816">
        <v>0</v>
      </c>
      <c r="BY816">
        <v>0</v>
      </c>
      <c r="BZ816">
        <v>0</v>
      </c>
      <c r="CA816">
        <v>0</v>
      </c>
      <c r="CB816">
        <v>0</v>
      </c>
      <c r="CC816">
        <v>0</v>
      </c>
      <c r="CD816">
        <v>0</v>
      </c>
      <c r="CE816">
        <v>0</v>
      </c>
      <c r="CF816">
        <v>0</v>
      </c>
      <c r="CG816">
        <v>0</v>
      </c>
      <c r="CH816">
        <v>0</v>
      </c>
      <c r="CI816">
        <v>0</v>
      </c>
      <c r="CJ816">
        <v>0</v>
      </c>
      <c r="CK816">
        <v>0</v>
      </c>
      <c r="CL816">
        <v>0</v>
      </c>
      <c r="CM816">
        <v>0</v>
      </c>
      <c r="CN816">
        <v>0</v>
      </c>
      <c r="CO816">
        <v>0</v>
      </c>
      <c r="CP816">
        <v>0</v>
      </c>
      <c r="CQ816">
        <v>0</v>
      </c>
      <c r="CR816">
        <v>0</v>
      </c>
      <c r="CS816">
        <v>0</v>
      </c>
      <c r="CT816">
        <v>0</v>
      </c>
      <c r="CU816">
        <v>0</v>
      </c>
      <c r="CV816">
        <v>0</v>
      </c>
      <c r="CW816">
        <v>0</v>
      </c>
      <c r="CX816">
        <v>0</v>
      </c>
      <c r="CY816">
        <v>0</v>
      </c>
      <c r="CZ816">
        <v>0</v>
      </c>
      <c r="DA816">
        <v>0</v>
      </c>
      <c r="DB816">
        <v>0</v>
      </c>
      <c r="DC816">
        <v>0</v>
      </c>
      <c r="DD816">
        <v>0</v>
      </c>
      <c r="DE816">
        <v>0</v>
      </c>
      <c r="DF816">
        <v>0</v>
      </c>
      <c r="DG816">
        <v>0</v>
      </c>
      <c r="DH816">
        <v>3680715893.6323099</v>
      </c>
      <c r="DI816">
        <v>0</v>
      </c>
      <c r="DJ816">
        <v>0</v>
      </c>
      <c r="DK816">
        <v>0</v>
      </c>
      <c r="DL816">
        <v>0</v>
      </c>
      <c r="DM816">
        <v>0</v>
      </c>
    </row>
    <row r="817" spans="1:117">
      <c r="A817" t="s">
        <v>741</v>
      </c>
      <c r="B817">
        <v>0</v>
      </c>
      <c r="C817">
        <v>0</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v>0</v>
      </c>
      <c r="BK817">
        <v>0</v>
      </c>
      <c r="BL817">
        <v>0</v>
      </c>
      <c r="BM817">
        <v>0</v>
      </c>
      <c r="BN817">
        <v>0</v>
      </c>
      <c r="BO817">
        <v>0</v>
      </c>
      <c r="BP817">
        <v>0</v>
      </c>
      <c r="BQ817">
        <v>0</v>
      </c>
      <c r="BR817">
        <v>0</v>
      </c>
      <c r="BS817">
        <v>0</v>
      </c>
      <c r="BT817">
        <v>0</v>
      </c>
      <c r="BU817">
        <v>0</v>
      </c>
      <c r="BV817">
        <v>0</v>
      </c>
      <c r="BW817">
        <v>0</v>
      </c>
      <c r="BX817">
        <v>0</v>
      </c>
      <c r="BY817">
        <v>0</v>
      </c>
      <c r="BZ817">
        <v>0</v>
      </c>
      <c r="CA817">
        <v>0</v>
      </c>
      <c r="CB817">
        <v>0</v>
      </c>
      <c r="CC817">
        <v>0</v>
      </c>
      <c r="CD817">
        <v>0</v>
      </c>
      <c r="CE817">
        <v>0</v>
      </c>
      <c r="CF817">
        <v>0</v>
      </c>
      <c r="CG817">
        <v>0</v>
      </c>
      <c r="CH817">
        <v>0</v>
      </c>
      <c r="CI817">
        <v>0</v>
      </c>
      <c r="CJ817">
        <v>0</v>
      </c>
      <c r="CK817">
        <v>0</v>
      </c>
      <c r="CL817">
        <v>0</v>
      </c>
      <c r="CM817">
        <v>0</v>
      </c>
      <c r="CN817">
        <v>0</v>
      </c>
      <c r="CO817">
        <v>0</v>
      </c>
      <c r="CP817">
        <v>0</v>
      </c>
      <c r="CQ817">
        <v>0</v>
      </c>
      <c r="CR817">
        <v>0</v>
      </c>
      <c r="CS817">
        <v>0</v>
      </c>
      <c r="CT817">
        <v>0</v>
      </c>
      <c r="CU817">
        <v>0</v>
      </c>
      <c r="CV817">
        <v>0</v>
      </c>
      <c r="CW817">
        <v>0</v>
      </c>
      <c r="CX817">
        <v>0</v>
      </c>
      <c r="CY817">
        <v>0</v>
      </c>
      <c r="CZ817">
        <v>0</v>
      </c>
      <c r="DA817">
        <v>0</v>
      </c>
      <c r="DB817">
        <v>0</v>
      </c>
      <c r="DC817">
        <v>0</v>
      </c>
      <c r="DD817">
        <v>0</v>
      </c>
      <c r="DE817">
        <v>0</v>
      </c>
      <c r="DF817">
        <v>0</v>
      </c>
      <c r="DG817">
        <v>0</v>
      </c>
      <c r="DH817">
        <v>0</v>
      </c>
      <c r="DI817">
        <v>0</v>
      </c>
      <c r="DJ817">
        <v>0</v>
      </c>
      <c r="DK817">
        <v>0</v>
      </c>
      <c r="DL817">
        <v>0</v>
      </c>
      <c r="DM817">
        <v>0</v>
      </c>
    </row>
    <row r="818" spans="1:117">
      <c r="A818" t="s">
        <v>742</v>
      </c>
      <c r="B818">
        <v>0</v>
      </c>
      <c r="C818">
        <v>0</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0</v>
      </c>
      <c r="BP818">
        <v>0</v>
      </c>
      <c r="BQ818">
        <v>0</v>
      </c>
      <c r="BR818">
        <v>0</v>
      </c>
      <c r="BS818">
        <v>0</v>
      </c>
      <c r="BT818">
        <v>0</v>
      </c>
      <c r="BU818">
        <v>0</v>
      </c>
      <c r="BV818">
        <v>0</v>
      </c>
      <c r="BW818">
        <v>0</v>
      </c>
      <c r="BX818">
        <v>0</v>
      </c>
      <c r="BY818">
        <v>0</v>
      </c>
      <c r="BZ818">
        <v>0</v>
      </c>
      <c r="CA818">
        <v>0</v>
      </c>
      <c r="CB818">
        <v>0</v>
      </c>
      <c r="CC818">
        <v>0</v>
      </c>
      <c r="CD818">
        <v>0</v>
      </c>
      <c r="CE818">
        <v>0</v>
      </c>
      <c r="CF818">
        <v>0</v>
      </c>
      <c r="CG818">
        <v>0</v>
      </c>
      <c r="CH818">
        <v>0</v>
      </c>
      <c r="CI818">
        <v>0</v>
      </c>
      <c r="CJ818">
        <v>0</v>
      </c>
      <c r="CK818">
        <v>0</v>
      </c>
      <c r="CL818">
        <v>0</v>
      </c>
      <c r="CM818">
        <v>0</v>
      </c>
      <c r="CN818">
        <v>0</v>
      </c>
      <c r="CO818">
        <v>0</v>
      </c>
      <c r="CP818">
        <v>0</v>
      </c>
      <c r="CQ818">
        <v>0</v>
      </c>
      <c r="CR818">
        <v>0</v>
      </c>
      <c r="CS818">
        <v>0</v>
      </c>
      <c r="CT818">
        <v>0</v>
      </c>
      <c r="CU818">
        <v>0</v>
      </c>
      <c r="CV818">
        <v>0</v>
      </c>
      <c r="CW818">
        <v>0</v>
      </c>
      <c r="CX818">
        <v>0</v>
      </c>
      <c r="CY818">
        <v>0</v>
      </c>
      <c r="CZ818">
        <v>0</v>
      </c>
      <c r="DA818">
        <v>0</v>
      </c>
      <c r="DB818">
        <v>0</v>
      </c>
      <c r="DC818">
        <v>0</v>
      </c>
      <c r="DD818">
        <v>0</v>
      </c>
      <c r="DE818">
        <v>0</v>
      </c>
      <c r="DF818">
        <v>0</v>
      </c>
      <c r="DG818">
        <v>0</v>
      </c>
      <c r="DH818">
        <v>0</v>
      </c>
      <c r="DI818">
        <v>0</v>
      </c>
      <c r="DJ818">
        <v>0</v>
      </c>
      <c r="DK818">
        <v>0</v>
      </c>
      <c r="DL818">
        <v>0</v>
      </c>
      <c r="DM818">
        <v>0</v>
      </c>
    </row>
    <row r="819" spans="1:117">
      <c r="A819" t="s">
        <v>743</v>
      </c>
      <c r="B819">
        <v>0</v>
      </c>
      <c r="C819">
        <v>0</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0</v>
      </c>
      <c r="AT819">
        <v>0</v>
      </c>
      <c r="AU819">
        <v>0</v>
      </c>
      <c r="AV819">
        <v>0</v>
      </c>
      <c r="AW819">
        <v>0</v>
      </c>
      <c r="AX819">
        <v>0</v>
      </c>
      <c r="AY819">
        <v>0</v>
      </c>
      <c r="AZ819">
        <v>0</v>
      </c>
      <c r="BA819">
        <v>0</v>
      </c>
      <c r="BB819">
        <v>0</v>
      </c>
      <c r="BC819">
        <v>0</v>
      </c>
      <c r="BD819">
        <v>0</v>
      </c>
      <c r="BE819">
        <v>74984395443.285507</v>
      </c>
      <c r="BF819">
        <v>0</v>
      </c>
      <c r="BG819">
        <v>0</v>
      </c>
      <c r="BH819">
        <v>0</v>
      </c>
      <c r="BI819">
        <v>0</v>
      </c>
      <c r="BJ819">
        <v>0</v>
      </c>
      <c r="BK819">
        <v>0</v>
      </c>
      <c r="BL819">
        <v>0</v>
      </c>
      <c r="BM819">
        <v>22596053340.66</v>
      </c>
      <c r="BN819">
        <v>0</v>
      </c>
      <c r="BO819">
        <v>0</v>
      </c>
      <c r="BP819">
        <v>0</v>
      </c>
      <c r="BQ819">
        <v>0</v>
      </c>
      <c r="BR819">
        <v>0</v>
      </c>
      <c r="BS819">
        <v>0</v>
      </c>
      <c r="BT819">
        <v>0</v>
      </c>
      <c r="BU819">
        <v>0</v>
      </c>
      <c r="BV819">
        <v>0</v>
      </c>
      <c r="BW819">
        <v>0</v>
      </c>
      <c r="BX819">
        <v>0</v>
      </c>
      <c r="BY819">
        <v>0</v>
      </c>
      <c r="BZ819">
        <v>0</v>
      </c>
      <c r="CA819">
        <v>0</v>
      </c>
      <c r="CB819">
        <v>0</v>
      </c>
      <c r="CC819">
        <v>0</v>
      </c>
      <c r="CD819">
        <v>0</v>
      </c>
      <c r="CE819">
        <v>0</v>
      </c>
      <c r="CF819">
        <v>0</v>
      </c>
      <c r="CG819">
        <v>0</v>
      </c>
      <c r="CH819">
        <v>0</v>
      </c>
      <c r="CI819">
        <v>0</v>
      </c>
      <c r="CJ819">
        <v>0</v>
      </c>
      <c r="CK819">
        <v>0</v>
      </c>
      <c r="CL819">
        <v>0</v>
      </c>
      <c r="CM819">
        <v>0</v>
      </c>
      <c r="CN819">
        <v>0</v>
      </c>
      <c r="CO819">
        <v>0</v>
      </c>
      <c r="CP819">
        <v>0</v>
      </c>
      <c r="CQ819">
        <v>0</v>
      </c>
      <c r="CR819">
        <v>0</v>
      </c>
      <c r="CS819">
        <v>0</v>
      </c>
      <c r="CT819">
        <v>0</v>
      </c>
      <c r="CU819">
        <v>0</v>
      </c>
      <c r="CV819">
        <v>0</v>
      </c>
      <c r="CW819">
        <v>0</v>
      </c>
      <c r="CX819">
        <v>0</v>
      </c>
      <c r="CY819">
        <v>0</v>
      </c>
      <c r="CZ819">
        <v>0</v>
      </c>
      <c r="DA819">
        <v>0</v>
      </c>
      <c r="DB819">
        <v>0</v>
      </c>
      <c r="DC819">
        <v>0</v>
      </c>
      <c r="DD819">
        <v>0</v>
      </c>
      <c r="DE819">
        <v>0</v>
      </c>
      <c r="DF819">
        <v>0</v>
      </c>
      <c r="DG819">
        <v>0</v>
      </c>
      <c r="DH819">
        <v>52388342102.625397</v>
      </c>
      <c r="DI819">
        <v>0</v>
      </c>
      <c r="DJ819">
        <v>0</v>
      </c>
      <c r="DK819">
        <v>0</v>
      </c>
      <c r="DL819">
        <v>0</v>
      </c>
      <c r="DM819">
        <v>0</v>
      </c>
    </row>
    <row r="820" spans="1:117">
      <c r="A820" t="s">
        <v>744</v>
      </c>
      <c r="B820">
        <v>0</v>
      </c>
      <c r="C820">
        <v>0</v>
      </c>
      <c r="D820">
        <v>0</v>
      </c>
      <c r="E820">
        <v>0</v>
      </c>
      <c r="F820">
        <v>0</v>
      </c>
      <c r="G820">
        <v>0</v>
      </c>
      <c r="H820">
        <v>0</v>
      </c>
      <c r="I820">
        <v>0</v>
      </c>
      <c r="J820">
        <v>0</v>
      </c>
      <c r="K820">
        <v>0</v>
      </c>
      <c r="L820">
        <v>0</v>
      </c>
      <c r="M820">
        <v>0</v>
      </c>
      <c r="N820">
        <v>918246442.00774801</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v>0</v>
      </c>
      <c r="BK820">
        <v>0</v>
      </c>
      <c r="BL820">
        <v>0</v>
      </c>
      <c r="BM820">
        <v>-957021196.37462401</v>
      </c>
      <c r="BN820">
        <v>0</v>
      </c>
      <c r="BO820">
        <v>0</v>
      </c>
      <c r="BP820">
        <v>0</v>
      </c>
      <c r="BQ820">
        <v>0</v>
      </c>
      <c r="BR820">
        <v>0</v>
      </c>
      <c r="BS820">
        <v>0</v>
      </c>
      <c r="BT820">
        <v>0</v>
      </c>
      <c r="BU820">
        <v>0</v>
      </c>
      <c r="BV820">
        <v>0</v>
      </c>
      <c r="BW820">
        <v>0</v>
      </c>
      <c r="BX820">
        <v>0</v>
      </c>
      <c r="BY820">
        <v>0</v>
      </c>
      <c r="BZ820">
        <v>0</v>
      </c>
      <c r="CA820">
        <v>0</v>
      </c>
      <c r="CB820">
        <v>0</v>
      </c>
      <c r="CC820">
        <v>0</v>
      </c>
      <c r="CD820">
        <v>0</v>
      </c>
      <c r="CE820">
        <v>0</v>
      </c>
      <c r="CF820">
        <v>0</v>
      </c>
      <c r="CG820">
        <v>0</v>
      </c>
      <c r="CH820">
        <v>0</v>
      </c>
      <c r="CI820">
        <v>0</v>
      </c>
      <c r="CJ820">
        <v>0</v>
      </c>
      <c r="CK820">
        <v>0</v>
      </c>
      <c r="CL820">
        <v>0</v>
      </c>
      <c r="CM820">
        <v>0</v>
      </c>
      <c r="CN820">
        <v>0</v>
      </c>
      <c r="CO820">
        <v>0</v>
      </c>
      <c r="CP820">
        <v>0</v>
      </c>
      <c r="CQ820">
        <v>0</v>
      </c>
      <c r="CR820">
        <v>0</v>
      </c>
      <c r="CS820">
        <v>0</v>
      </c>
      <c r="CT820">
        <v>0</v>
      </c>
      <c r="CU820">
        <v>0</v>
      </c>
      <c r="CV820">
        <v>0</v>
      </c>
      <c r="CW820">
        <v>0</v>
      </c>
      <c r="CX820">
        <v>0</v>
      </c>
      <c r="CY820">
        <v>0</v>
      </c>
      <c r="CZ820">
        <v>0</v>
      </c>
      <c r="DA820">
        <v>0</v>
      </c>
      <c r="DB820">
        <v>0</v>
      </c>
      <c r="DC820">
        <v>0</v>
      </c>
      <c r="DD820">
        <v>0</v>
      </c>
      <c r="DE820">
        <v>0</v>
      </c>
      <c r="DF820">
        <v>0</v>
      </c>
      <c r="DG820">
        <v>0</v>
      </c>
      <c r="DH820">
        <v>1875267638.38237</v>
      </c>
      <c r="DI820">
        <v>0</v>
      </c>
      <c r="DJ820">
        <v>0</v>
      </c>
      <c r="DK820">
        <v>0</v>
      </c>
      <c r="DL820">
        <v>0</v>
      </c>
      <c r="DM820">
        <v>0</v>
      </c>
    </row>
    <row r="821" spans="1:117">
      <c r="A821" t="s">
        <v>745</v>
      </c>
      <c r="B821">
        <v>0</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c r="AS821">
        <v>0</v>
      </c>
      <c r="AT821">
        <v>0</v>
      </c>
      <c r="AU821">
        <v>0</v>
      </c>
      <c r="AV821">
        <v>0</v>
      </c>
      <c r="AW821">
        <v>0</v>
      </c>
      <c r="AX821">
        <v>0</v>
      </c>
      <c r="AY821">
        <v>0</v>
      </c>
      <c r="AZ821">
        <v>0</v>
      </c>
      <c r="BA821">
        <v>0</v>
      </c>
      <c r="BB821">
        <v>0</v>
      </c>
      <c r="BC821">
        <v>0</v>
      </c>
      <c r="BD821">
        <v>0</v>
      </c>
      <c r="BE821">
        <v>0</v>
      </c>
      <c r="BF821">
        <v>176356787526.202</v>
      </c>
      <c r="BG821">
        <v>0</v>
      </c>
      <c r="BH821">
        <v>0</v>
      </c>
      <c r="BI821">
        <v>0</v>
      </c>
      <c r="BJ821">
        <v>0</v>
      </c>
      <c r="BK821">
        <v>0</v>
      </c>
      <c r="BL821">
        <v>0</v>
      </c>
      <c r="BM821">
        <v>64878510970.850601</v>
      </c>
      <c r="BN821">
        <v>0</v>
      </c>
      <c r="BO821">
        <v>0</v>
      </c>
      <c r="BP821">
        <v>0</v>
      </c>
      <c r="BQ821">
        <v>0</v>
      </c>
      <c r="BR821">
        <v>0</v>
      </c>
      <c r="BS821">
        <v>0</v>
      </c>
      <c r="BT821">
        <v>0</v>
      </c>
      <c r="BU821">
        <v>0</v>
      </c>
      <c r="BV821">
        <v>0</v>
      </c>
      <c r="BW821">
        <v>0</v>
      </c>
      <c r="BX821">
        <v>0</v>
      </c>
      <c r="BY821">
        <v>0</v>
      </c>
      <c r="BZ821">
        <v>0</v>
      </c>
      <c r="CA821">
        <v>0</v>
      </c>
      <c r="CB821">
        <v>0</v>
      </c>
      <c r="CC821">
        <v>0</v>
      </c>
      <c r="CD821">
        <v>0</v>
      </c>
      <c r="CE821">
        <v>0</v>
      </c>
      <c r="CF821">
        <v>0</v>
      </c>
      <c r="CG821">
        <v>0</v>
      </c>
      <c r="CH821">
        <v>0</v>
      </c>
      <c r="CI821">
        <v>0</v>
      </c>
      <c r="CJ821">
        <v>0</v>
      </c>
      <c r="CK821">
        <v>0</v>
      </c>
      <c r="CL821">
        <v>0</v>
      </c>
      <c r="CM821">
        <v>0</v>
      </c>
      <c r="CN821">
        <v>0</v>
      </c>
      <c r="CO821">
        <v>0</v>
      </c>
      <c r="CP821">
        <v>0</v>
      </c>
      <c r="CQ821">
        <v>0</v>
      </c>
      <c r="CR821">
        <v>0</v>
      </c>
      <c r="CS821">
        <v>0</v>
      </c>
      <c r="CT821">
        <v>0</v>
      </c>
      <c r="CU821">
        <v>0</v>
      </c>
      <c r="CV821">
        <v>0</v>
      </c>
      <c r="CW821">
        <v>0</v>
      </c>
      <c r="CX821">
        <v>0</v>
      </c>
      <c r="CY821">
        <v>0</v>
      </c>
      <c r="CZ821">
        <v>0</v>
      </c>
      <c r="DA821">
        <v>0</v>
      </c>
      <c r="DB821">
        <v>0</v>
      </c>
      <c r="DC821">
        <v>0</v>
      </c>
      <c r="DD821">
        <v>0</v>
      </c>
      <c r="DE821">
        <v>0</v>
      </c>
      <c r="DF821">
        <v>0</v>
      </c>
      <c r="DG821">
        <v>0</v>
      </c>
      <c r="DH821">
        <v>111478276555.35201</v>
      </c>
      <c r="DI821">
        <v>0</v>
      </c>
      <c r="DJ821">
        <v>0</v>
      </c>
      <c r="DK821">
        <v>0</v>
      </c>
      <c r="DL821">
        <v>0</v>
      </c>
      <c r="DM821">
        <v>0</v>
      </c>
    </row>
    <row r="822" spans="1:117">
      <c r="A822" t="s">
        <v>746</v>
      </c>
      <c r="B822">
        <v>0</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0</v>
      </c>
      <c r="AT822">
        <v>0</v>
      </c>
      <c r="AU822">
        <v>0</v>
      </c>
      <c r="AV822">
        <v>0</v>
      </c>
      <c r="AW822">
        <v>0</v>
      </c>
      <c r="AX822">
        <v>0</v>
      </c>
      <c r="AY822">
        <v>0</v>
      </c>
      <c r="AZ822">
        <v>0</v>
      </c>
      <c r="BA822">
        <v>0</v>
      </c>
      <c r="BB822">
        <v>0</v>
      </c>
      <c r="BC822">
        <v>0</v>
      </c>
      <c r="BD822">
        <v>0</v>
      </c>
      <c r="BE822">
        <v>0</v>
      </c>
      <c r="BF822">
        <v>0</v>
      </c>
      <c r="BG822">
        <v>0</v>
      </c>
      <c r="BH822">
        <v>0</v>
      </c>
      <c r="BI822">
        <v>0</v>
      </c>
      <c r="BJ822">
        <v>0</v>
      </c>
      <c r="BK822">
        <v>0</v>
      </c>
      <c r="BL822">
        <v>0</v>
      </c>
      <c r="BM822">
        <v>0</v>
      </c>
      <c r="BN822">
        <v>0</v>
      </c>
      <c r="BO822">
        <v>0</v>
      </c>
      <c r="BP822">
        <v>0</v>
      </c>
      <c r="BQ822">
        <v>0</v>
      </c>
      <c r="BR822">
        <v>0</v>
      </c>
      <c r="BS822">
        <v>0</v>
      </c>
      <c r="BT822">
        <v>0</v>
      </c>
      <c r="BU822">
        <v>0</v>
      </c>
      <c r="BV822">
        <v>0</v>
      </c>
      <c r="BW822">
        <v>0</v>
      </c>
      <c r="BX822">
        <v>0</v>
      </c>
      <c r="BY822">
        <v>0</v>
      </c>
      <c r="BZ822">
        <v>0</v>
      </c>
      <c r="CA822">
        <v>0</v>
      </c>
      <c r="CB822">
        <v>0</v>
      </c>
      <c r="CC822">
        <v>0</v>
      </c>
      <c r="CD822">
        <v>0</v>
      </c>
      <c r="CE822">
        <v>0</v>
      </c>
      <c r="CF822">
        <v>0</v>
      </c>
      <c r="CG822">
        <v>0</v>
      </c>
      <c r="CH822">
        <v>0</v>
      </c>
      <c r="CI822">
        <v>0</v>
      </c>
      <c r="CJ822">
        <v>0</v>
      </c>
      <c r="CK822">
        <v>0</v>
      </c>
      <c r="CL822">
        <v>0</v>
      </c>
      <c r="CM822">
        <v>0</v>
      </c>
      <c r="CN822">
        <v>0</v>
      </c>
      <c r="CO822">
        <v>0</v>
      </c>
      <c r="CP822">
        <v>0</v>
      </c>
      <c r="CQ822">
        <v>0</v>
      </c>
      <c r="CR822">
        <v>0</v>
      </c>
      <c r="CS822">
        <v>0</v>
      </c>
      <c r="CT822">
        <v>0</v>
      </c>
      <c r="CU822">
        <v>0</v>
      </c>
      <c r="CV822">
        <v>0</v>
      </c>
      <c r="CW822">
        <v>0</v>
      </c>
      <c r="CX822">
        <v>0</v>
      </c>
      <c r="CY822">
        <v>0</v>
      </c>
      <c r="CZ822">
        <v>0</v>
      </c>
      <c r="DA822">
        <v>0</v>
      </c>
      <c r="DB822">
        <v>0</v>
      </c>
      <c r="DC822">
        <v>0</v>
      </c>
      <c r="DD822">
        <v>0</v>
      </c>
      <c r="DE822">
        <v>0</v>
      </c>
      <c r="DF822">
        <v>0</v>
      </c>
      <c r="DG822">
        <v>0</v>
      </c>
      <c r="DH822">
        <v>0</v>
      </c>
      <c r="DI822">
        <v>0</v>
      </c>
      <c r="DJ822">
        <v>0</v>
      </c>
      <c r="DK822">
        <v>0</v>
      </c>
      <c r="DL822">
        <v>0</v>
      </c>
      <c r="DM822">
        <v>0</v>
      </c>
    </row>
    <row r="823" spans="1:117">
      <c r="A823" t="s">
        <v>747</v>
      </c>
      <c r="B823">
        <v>0</v>
      </c>
      <c r="C823">
        <v>0</v>
      </c>
      <c r="D823">
        <v>0</v>
      </c>
      <c r="E823">
        <v>10799477246.456499</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0</v>
      </c>
      <c r="AT823">
        <v>0</v>
      </c>
      <c r="AU823">
        <v>0</v>
      </c>
      <c r="AV823">
        <v>0</v>
      </c>
      <c r="AW823">
        <v>0</v>
      </c>
      <c r="AX823">
        <v>0</v>
      </c>
      <c r="AY823">
        <v>0</v>
      </c>
      <c r="AZ823">
        <v>0</v>
      </c>
      <c r="BA823">
        <v>0</v>
      </c>
      <c r="BB823">
        <v>0</v>
      </c>
      <c r="BC823">
        <v>0</v>
      </c>
      <c r="BD823">
        <v>0</v>
      </c>
      <c r="BE823">
        <v>0</v>
      </c>
      <c r="BF823">
        <v>0</v>
      </c>
      <c r="BG823">
        <v>0</v>
      </c>
      <c r="BH823">
        <v>0</v>
      </c>
      <c r="BI823">
        <v>0</v>
      </c>
      <c r="BJ823">
        <v>0</v>
      </c>
      <c r="BK823">
        <v>0</v>
      </c>
      <c r="BL823">
        <v>0</v>
      </c>
      <c r="BM823">
        <v>3631607586.19418</v>
      </c>
      <c r="BN823">
        <v>0</v>
      </c>
      <c r="BO823">
        <v>0</v>
      </c>
      <c r="BP823">
        <v>0</v>
      </c>
      <c r="BQ823">
        <v>0</v>
      </c>
      <c r="BR823">
        <v>0</v>
      </c>
      <c r="BS823">
        <v>0</v>
      </c>
      <c r="BT823">
        <v>0</v>
      </c>
      <c r="BU823">
        <v>0</v>
      </c>
      <c r="BV823">
        <v>0</v>
      </c>
      <c r="BW823">
        <v>0</v>
      </c>
      <c r="BX823">
        <v>0</v>
      </c>
      <c r="BY823">
        <v>0</v>
      </c>
      <c r="BZ823">
        <v>0</v>
      </c>
      <c r="CA823">
        <v>0</v>
      </c>
      <c r="CB823">
        <v>0</v>
      </c>
      <c r="CC823">
        <v>0</v>
      </c>
      <c r="CD823">
        <v>0</v>
      </c>
      <c r="CE823">
        <v>0</v>
      </c>
      <c r="CF823">
        <v>0</v>
      </c>
      <c r="CG823">
        <v>0</v>
      </c>
      <c r="CH823">
        <v>0</v>
      </c>
      <c r="CI823">
        <v>0</v>
      </c>
      <c r="CJ823">
        <v>0</v>
      </c>
      <c r="CK823">
        <v>0</v>
      </c>
      <c r="CL823">
        <v>0</v>
      </c>
      <c r="CM823">
        <v>0</v>
      </c>
      <c r="CN823">
        <v>0</v>
      </c>
      <c r="CO823">
        <v>0</v>
      </c>
      <c r="CP823">
        <v>0</v>
      </c>
      <c r="CQ823">
        <v>0</v>
      </c>
      <c r="CR823">
        <v>0</v>
      </c>
      <c r="CS823">
        <v>0</v>
      </c>
      <c r="CT823">
        <v>0</v>
      </c>
      <c r="CU823">
        <v>0</v>
      </c>
      <c r="CV823">
        <v>0</v>
      </c>
      <c r="CW823">
        <v>0</v>
      </c>
      <c r="CX823">
        <v>0</v>
      </c>
      <c r="CY823">
        <v>0</v>
      </c>
      <c r="CZ823">
        <v>0</v>
      </c>
      <c r="DA823">
        <v>0</v>
      </c>
      <c r="DB823">
        <v>0</v>
      </c>
      <c r="DC823">
        <v>0</v>
      </c>
      <c r="DD823">
        <v>0</v>
      </c>
      <c r="DE823">
        <v>0</v>
      </c>
      <c r="DF823">
        <v>0</v>
      </c>
      <c r="DG823">
        <v>0</v>
      </c>
      <c r="DH823">
        <v>7167869660.2623196</v>
      </c>
      <c r="DI823">
        <v>0</v>
      </c>
      <c r="DJ823">
        <v>0</v>
      </c>
      <c r="DK823">
        <v>0</v>
      </c>
      <c r="DL823">
        <v>0</v>
      </c>
      <c r="DM823">
        <v>0</v>
      </c>
    </row>
    <row r="824" spans="1:117">
      <c r="A824" t="s">
        <v>748</v>
      </c>
      <c r="B824">
        <v>0</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8320888187.9999905</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c r="BJ824">
        <v>0</v>
      </c>
      <c r="BK824">
        <v>0</v>
      </c>
      <c r="BL824">
        <v>0</v>
      </c>
      <c r="BM824">
        <v>0</v>
      </c>
      <c r="BN824">
        <v>0</v>
      </c>
      <c r="BO824">
        <v>0</v>
      </c>
      <c r="BP824">
        <v>0</v>
      </c>
      <c r="BQ824">
        <v>0</v>
      </c>
      <c r="BR824">
        <v>0</v>
      </c>
      <c r="BS824">
        <v>0</v>
      </c>
      <c r="BT824">
        <v>0</v>
      </c>
      <c r="BU824">
        <v>0</v>
      </c>
      <c r="BV824">
        <v>0</v>
      </c>
      <c r="BW824">
        <v>0</v>
      </c>
      <c r="BX824">
        <v>0</v>
      </c>
      <c r="BY824">
        <v>0</v>
      </c>
      <c r="BZ824">
        <v>0</v>
      </c>
      <c r="CA824">
        <v>0</v>
      </c>
      <c r="CB824">
        <v>0</v>
      </c>
      <c r="CC824">
        <v>0</v>
      </c>
      <c r="CD824">
        <v>0</v>
      </c>
      <c r="CE824">
        <v>0</v>
      </c>
      <c r="CF824">
        <v>0</v>
      </c>
      <c r="CG824">
        <v>0</v>
      </c>
      <c r="CH824">
        <v>0</v>
      </c>
      <c r="CI824">
        <v>0</v>
      </c>
      <c r="CJ824">
        <v>0</v>
      </c>
      <c r="CK824">
        <v>0</v>
      </c>
      <c r="CL824">
        <v>0</v>
      </c>
      <c r="CM824">
        <v>0</v>
      </c>
      <c r="CN824">
        <v>0</v>
      </c>
      <c r="CO824">
        <v>0</v>
      </c>
      <c r="CP824">
        <v>0</v>
      </c>
      <c r="CQ824">
        <v>0</v>
      </c>
      <c r="CR824">
        <v>0</v>
      </c>
      <c r="CS824">
        <v>0</v>
      </c>
      <c r="CT824">
        <v>0</v>
      </c>
      <c r="CU824">
        <v>8320888187.9999905</v>
      </c>
      <c r="CV824">
        <v>0</v>
      </c>
      <c r="CW824">
        <v>0</v>
      </c>
      <c r="CX824">
        <v>0</v>
      </c>
      <c r="CY824">
        <v>0</v>
      </c>
      <c r="CZ824">
        <v>0</v>
      </c>
      <c r="DA824">
        <v>0</v>
      </c>
      <c r="DB824">
        <v>0</v>
      </c>
      <c r="DC824">
        <v>0</v>
      </c>
      <c r="DD824">
        <v>0</v>
      </c>
      <c r="DE824">
        <v>0</v>
      </c>
      <c r="DF824">
        <v>0</v>
      </c>
      <c r="DG824">
        <v>0</v>
      </c>
      <c r="DH824">
        <v>0</v>
      </c>
      <c r="DI824">
        <v>0</v>
      </c>
      <c r="DJ824">
        <v>0</v>
      </c>
      <c r="DK824">
        <v>0</v>
      </c>
      <c r="DL824">
        <v>0</v>
      </c>
      <c r="DM824">
        <v>0</v>
      </c>
    </row>
    <row r="825" spans="1:117">
      <c r="A825" t="s">
        <v>749</v>
      </c>
      <c r="B825">
        <v>0</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0</v>
      </c>
      <c r="BJ825">
        <v>0</v>
      </c>
      <c r="BK825">
        <v>0</v>
      </c>
      <c r="BL825">
        <v>0</v>
      </c>
      <c r="BM825">
        <v>0</v>
      </c>
      <c r="BN825">
        <v>0</v>
      </c>
      <c r="BO825">
        <v>0</v>
      </c>
      <c r="BP825">
        <v>0</v>
      </c>
      <c r="BQ825">
        <v>0</v>
      </c>
      <c r="BR825">
        <v>0</v>
      </c>
      <c r="BS825">
        <v>0</v>
      </c>
      <c r="BT825">
        <v>0</v>
      </c>
      <c r="BU825">
        <v>0</v>
      </c>
      <c r="BV825">
        <v>0</v>
      </c>
      <c r="BW825">
        <v>0</v>
      </c>
      <c r="BX825">
        <v>0</v>
      </c>
      <c r="BY825">
        <v>0</v>
      </c>
      <c r="BZ825">
        <v>0</v>
      </c>
      <c r="CA825">
        <v>0</v>
      </c>
      <c r="CB825">
        <v>0</v>
      </c>
      <c r="CC825">
        <v>0</v>
      </c>
      <c r="CD825">
        <v>0</v>
      </c>
      <c r="CE825">
        <v>0</v>
      </c>
      <c r="CF825">
        <v>0</v>
      </c>
      <c r="CG825">
        <v>0</v>
      </c>
      <c r="CH825">
        <v>0</v>
      </c>
      <c r="CI825">
        <v>0</v>
      </c>
      <c r="CJ825">
        <v>0</v>
      </c>
      <c r="CK825">
        <v>0</v>
      </c>
      <c r="CL825">
        <v>0</v>
      </c>
      <c r="CM825">
        <v>0</v>
      </c>
      <c r="CN825">
        <v>0</v>
      </c>
      <c r="CO825">
        <v>0</v>
      </c>
      <c r="CP825">
        <v>0</v>
      </c>
      <c r="CQ825">
        <v>0</v>
      </c>
      <c r="CR825">
        <v>0</v>
      </c>
      <c r="CS825">
        <v>0</v>
      </c>
      <c r="CT825">
        <v>0</v>
      </c>
      <c r="CU825">
        <v>0</v>
      </c>
      <c r="CV825">
        <v>0</v>
      </c>
      <c r="CW825">
        <v>0</v>
      </c>
      <c r="CX825">
        <v>0</v>
      </c>
      <c r="CY825">
        <v>0</v>
      </c>
      <c r="CZ825">
        <v>0</v>
      </c>
      <c r="DA825">
        <v>0</v>
      </c>
      <c r="DB825">
        <v>0</v>
      </c>
      <c r="DC825">
        <v>0</v>
      </c>
      <c r="DD825">
        <v>0</v>
      </c>
      <c r="DE825">
        <v>0</v>
      </c>
      <c r="DF825">
        <v>0</v>
      </c>
      <c r="DG825">
        <v>0</v>
      </c>
      <c r="DH825">
        <v>0</v>
      </c>
      <c r="DI825">
        <v>0</v>
      </c>
      <c r="DJ825">
        <v>0</v>
      </c>
      <c r="DK825">
        <v>0</v>
      </c>
      <c r="DL825">
        <v>0</v>
      </c>
      <c r="DM825">
        <v>0</v>
      </c>
    </row>
    <row r="826" spans="1:117">
      <c r="A826" t="s">
        <v>750</v>
      </c>
      <c r="B826">
        <v>0</v>
      </c>
      <c r="C826">
        <v>0</v>
      </c>
      <c r="D826">
        <v>0</v>
      </c>
      <c r="E826">
        <v>0</v>
      </c>
      <c r="F826">
        <v>0</v>
      </c>
      <c r="G826">
        <v>0</v>
      </c>
      <c r="H826">
        <v>0</v>
      </c>
      <c r="I826">
        <v>0</v>
      </c>
      <c r="J826">
        <v>0</v>
      </c>
      <c r="K826">
        <v>20082759206.861698</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c r="AS826">
        <v>0</v>
      </c>
      <c r="AT826">
        <v>0</v>
      </c>
      <c r="AU826">
        <v>0</v>
      </c>
      <c r="AV826">
        <v>0</v>
      </c>
      <c r="AW826">
        <v>0</v>
      </c>
      <c r="AX826">
        <v>0</v>
      </c>
      <c r="AY826">
        <v>0</v>
      </c>
      <c r="AZ826">
        <v>0</v>
      </c>
      <c r="BA826">
        <v>0</v>
      </c>
      <c r="BB826">
        <v>0</v>
      </c>
      <c r="BC826">
        <v>0</v>
      </c>
      <c r="BD826">
        <v>0</v>
      </c>
      <c r="BE826">
        <v>0</v>
      </c>
      <c r="BF826">
        <v>0</v>
      </c>
      <c r="BG826">
        <v>0</v>
      </c>
      <c r="BH826">
        <v>0</v>
      </c>
      <c r="BI826">
        <v>0</v>
      </c>
      <c r="BJ826">
        <v>0</v>
      </c>
      <c r="BK826">
        <v>0</v>
      </c>
      <c r="BL826">
        <v>0</v>
      </c>
      <c r="BM826">
        <v>0</v>
      </c>
      <c r="BN826">
        <v>0</v>
      </c>
      <c r="BO826">
        <v>0</v>
      </c>
      <c r="BP826">
        <v>0</v>
      </c>
      <c r="BQ826">
        <v>20082759206.861698</v>
      </c>
      <c r="BR826">
        <v>0</v>
      </c>
      <c r="BS826">
        <v>0</v>
      </c>
      <c r="BT826">
        <v>0</v>
      </c>
      <c r="BU826">
        <v>0</v>
      </c>
      <c r="BV826">
        <v>0</v>
      </c>
      <c r="BW826">
        <v>0</v>
      </c>
      <c r="BX826">
        <v>0</v>
      </c>
      <c r="BY826">
        <v>0</v>
      </c>
      <c r="BZ826">
        <v>0</v>
      </c>
      <c r="CA826">
        <v>0</v>
      </c>
      <c r="CB826">
        <v>0</v>
      </c>
      <c r="CC826">
        <v>0</v>
      </c>
      <c r="CD826">
        <v>0</v>
      </c>
      <c r="CE826">
        <v>0</v>
      </c>
      <c r="CF826">
        <v>0</v>
      </c>
      <c r="CG826">
        <v>0</v>
      </c>
      <c r="CH826">
        <v>0</v>
      </c>
      <c r="CI826">
        <v>0</v>
      </c>
      <c r="CJ826">
        <v>0</v>
      </c>
      <c r="CK826">
        <v>0</v>
      </c>
      <c r="CL826">
        <v>0</v>
      </c>
      <c r="CM826">
        <v>0</v>
      </c>
      <c r="CN826">
        <v>0</v>
      </c>
      <c r="CO826">
        <v>0</v>
      </c>
      <c r="CP826">
        <v>0</v>
      </c>
      <c r="CQ826">
        <v>0</v>
      </c>
      <c r="CR826">
        <v>0</v>
      </c>
      <c r="CS826">
        <v>0</v>
      </c>
      <c r="CT826">
        <v>0</v>
      </c>
      <c r="CU826">
        <v>0</v>
      </c>
      <c r="CV826">
        <v>0</v>
      </c>
      <c r="CW826">
        <v>0</v>
      </c>
      <c r="CX826">
        <v>0</v>
      </c>
      <c r="CY826">
        <v>0</v>
      </c>
      <c r="CZ826">
        <v>0</v>
      </c>
      <c r="DA826">
        <v>0</v>
      </c>
      <c r="DB826">
        <v>0</v>
      </c>
      <c r="DC826">
        <v>0</v>
      </c>
      <c r="DD826">
        <v>0</v>
      </c>
      <c r="DE826">
        <v>0</v>
      </c>
      <c r="DF826">
        <v>0</v>
      </c>
      <c r="DG826">
        <v>0</v>
      </c>
      <c r="DH826">
        <v>0</v>
      </c>
      <c r="DI826">
        <v>0</v>
      </c>
      <c r="DJ826">
        <v>0</v>
      </c>
      <c r="DK826">
        <v>0</v>
      </c>
      <c r="DL826">
        <v>0</v>
      </c>
      <c r="DM826">
        <v>0</v>
      </c>
    </row>
    <row r="827" spans="1:117">
      <c r="A827" t="s">
        <v>751</v>
      </c>
      <c r="B827">
        <v>0</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0</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v>0</v>
      </c>
      <c r="CZ827">
        <v>0</v>
      </c>
      <c r="DA827">
        <v>0</v>
      </c>
      <c r="DB827">
        <v>0</v>
      </c>
      <c r="DC827">
        <v>0</v>
      </c>
      <c r="DD827">
        <v>0</v>
      </c>
      <c r="DE827">
        <v>0</v>
      </c>
      <c r="DF827">
        <v>0</v>
      </c>
      <c r="DG827">
        <v>0</v>
      </c>
      <c r="DH827">
        <v>0</v>
      </c>
      <c r="DI827">
        <v>0</v>
      </c>
      <c r="DJ827">
        <v>0</v>
      </c>
      <c r="DK827">
        <v>0</v>
      </c>
      <c r="DL827">
        <v>0</v>
      </c>
      <c r="DM827">
        <v>0</v>
      </c>
    </row>
    <row r="828" spans="1:117">
      <c r="A828" t="s">
        <v>752</v>
      </c>
      <c r="B828">
        <v>0</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0</v>
      </c>
      <c r="AU828">
        <v>0</v>
      </c>
      <c r="AV828">
        <v>0</v>
      </c>
      <c r="AW828">
        <v>0</v>
      </c>
      <c r="AX828">
        <v>0</v>
      </c>
      <c r="AY828">
        <v>0</v>
      </c>
      <c r="AZ828">
        <v>7914106.4533332903</v>
      </c>
      <c r="BA828">
        <v>0</v>
      </c>
      <c r="BB828">
        <v>0</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v>0</v>
      </c>
      <c r="BX828">
        <v>0</v>
      </c>
      <c r="BY828">
        <v>0</v>
      </c>
      <c r="BZ828">
        <v>0</v>
      </c>
      <c r="CA828">
        <v>0</v>
      </c>
      <c r="CB828">
        <v>0</v>
      </c>
      <c r="CC828">
        <v>0</v>
      </c>
      <c r="CD828">
        <v>0</v>
      </c>
      <c r="CE828">
        <v>0</v>
      </c>
      <c r="CF828">
        <v>0</v>
      </c>
      <c r="CG828">
        <v>0</v>
      </c>
      <c r="CH828">
        <v>0</v>
      </c>
      <c r="CI828">
        <v>0</v>
      </c>
      <c r="CJ828">
        <v>0</v>
      </c>
      <c r="CK828">
        <v>0</v>
      </c>
      <c r="CL828">
        <v>0</v>
      </c>
      <c r="CM828">
        <v>0</v>
      </c>
      <c r="CN828">
        <v>0</v>
      </c>
      <c r="CO828">
        <v>0</v>
      </c>
      <c r="CP828">
        <v>0</v>
      </c>
      <c r="CQ828">
        <v>0</v>
      </c>
      <c r="CR828">
        <v>0</v>
      </c>
      <c r="CS828">
        <v>0</v>
      </c>
      <c r="CT828">
        <v>0</v>
      </c>
      <c r="CU828">
        <v>0</v>
      </c>
      <c r="CV828">
        <v>0</v>
      </c>
      <c r="CW828">
        <v>0</v>
      </c>
      <c r="CX828">
        <v>0</v>
      </c>
      <c r="CY828">
        <v>0</v>
      </c>
      <c r="CZ828">
        <v>0</v>
      </c>
      <c r="DA828">
        <v>0</v>
      </c>
      <c r="DB828">
        <v>0</v>
      </c>
      <c r="DC828">
        <v>0</v>
      </c>
      <c r="DD828">
        <v>0</v>
      </c>
      <c r="DE828">
        <v>0</v>
      </c>
      <c r="DF828">
        <v>7914106.4533332903</v>
      </c>
      <c r="DG828">
        <v>0</v>
      </c>
      <c r="DH828">
        <v>0</v>
      </c>
      <c r="DI828">
        <v>0</v>
      </c>
      <c r="DJ828">
        <v>0</v>
      </c>
      <c r="DK828">
        <v>0</v>
      </c>
      <c r="DL828">
        <v>0</v>
      </c>
      <c r="DM828">
        <v>0</v>
      </c>
    </row>
    <row r="829" spans="1:117">
      <c r="A829" t="s">
        <v>753</v>
      </c>
      <c r="B829">
        <v>2786524740</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c r="AS829">
        <v>0</v>
      </c>
      <c r="AT829">
        <v>0</v>
      </c>
      <c r="AU829">
        <v>0</v>
      </c>
      <c r="AV829">
        <v>0</v>
      </c>
      <c r="AW829">
        <v>0</v>
      </c>
      <c r="AX829">
        <v>0</v>
      </c>
      <c r="AY829">
        <v>0</v>
      </c>
      <c r="AZ829">
        <v>0</v>
      </c>
      <c r="BA829">
        <v>0</v>
      </c>
      <c r="BB829">
        <v>0</v>
      </c>
      <c r="BC829">
        <v>0</v>
      </c>
      <c r="BD829">
        <v>0</v>
      </c>
      <c r="BE829">
        <v>0</v>
      </c>
      <c r="BF829">
        <v>0</v>
      </c>
      <c r="BG829">
        <v>0</v>
      </c>
      <c r="BH829">
        <v>2786524740</v>
      </c>
      <c r="BI829">
        <v>0</v>
      </c>
      <c r="BJ829">
        <v>0</v>
      </c>
      <c r="BK829">
        <v>0</v>
      </c>
      <c r="BL829">
        <v>0</v>
      </c>
      <c r="BM829">
        <v>0</v>
      </c>
      <c r="BN829">
        <v>0</v>
      </c>
      <c r="BO829">
        <v>0</v>
      </c>
      <c r="BP829">
        <v>0</v>
      </c>
      <c r="BQ829">
        <v>0</v>
      </c>
      <c r="BR829">
        <v>0</v>
      </c>
      <c r="BS829">
        <v>0</v>
      </c>
      <c r="BT829">
        <v>0</v>
      </c>
      <c r="BU829">
        <v>0</v>
      </c>
      <c r="BV829">
        <v>0</v>
      </c>
      <c r="BW829">
        <v>0</v>
      </c>
      <c r="BX829">
        <v>0</v>
      </c>
      <c r="BY829">
        <v>0</v>
      </c>
      <c r="BZ829">
        <v>0</v>
      </c>
      <c r="CA829">
        <v>0</v>
      </c>
      <c r="CB829">
        <v>0</v>
      </c>
      <c r="CC829">
        <v>0</v>
      </c>
      <c r="CD829">
        <v>0</v>
      </c>
      <c r="CE829">
        <v>0</v>
      </c>
      <c r="CF829">
        <v>0</v>
      </c>
      <c r="CG829">
        <v>0</v>
      </c>
      <c r="CH829">
        <v>0</v>
      </c>
      <c r="CI829">
        <v>0</v>
      </c>
      <c r="CJ829">
        <v>0</v>
      </c>
      <c r="CK829">
        <v>0</v>
      </c>
      <c r="CL829">
        <v>0</v>
      </c>
      <c r="CM829">
        <v>0</v>
      </c>
      <c r="CN829">
        <v>0</v>
      </c>
      <c r="CO829">
        <v>0</v>
      </c>
      <c r="CP829">
        <v>0</v>
      </c>
      <c r="CQ829">
        <v>0</v>
      </c>
      <c r="CR829">
        <v>0</v>
      </c>
      <c r="CS829">
        <v>0</v>
      </c>
      <c r="CT829">
        <v>0</v>
      </c>
      <c r="CU829">
        <v>0</v>
      </c>
      <c r="CV829">
        <v>0</v>
      </c>
      <c r="CW829">
        <v>0</v>
      </c>
      <c r="CX829">
        <v>0</v>
      </c>
      <c r="CY829">
        <v>0</v>
      </c>
      <c r="CZ829">
        <v>0</v>
      </c>
      <c r="DA829">
        <v>0</v>
      </c>
      <c r="DB829">
        <v>0</v>
      </c>
      <c r="DC829">
        <v>0</v>
      </c>
      <c r="DD829">
        <v>0</v>
      </c>
      <c r="DE829">
        <v>0</v>
      </c>
      <c r="DF829">
        <v>0</v>
      </c>
      <c r="DG829">
        <v>0</v>
      </c>
      <c r="DH829">
        <v>0</v>
      </c>
      <c r="DI829">
        <v>0</v>
      </c>
      <c r="DJ829">
        <v>0</v>
      </c>
      <c r="DK829">
        <v>0</v>
      </c>
      <c r="DL829">
        <v>0</v>
      </c>
      <c r="DM829">
        <v>0</v>
      </c>
    </row>
    <row r="830" spans="1:117">
      <c r="A830" t="s">
        <v>754</v>
      </c>
      <c r="B830">
        <v>0</v>
      </c>
      <c r="C830">
        <v>0</v>
      </c>
      <c r="D830">
        <v>0</v>
      </c>
      <c r="E830">
        <v>0</v>
      </c>
      <c r="F830">
        <v>0</v>
      </c>
      <c r="G830">
        <v>0</v>
      </c>
      <c r="H830">
        <v>0</v>
      </c>
      <c r="I830">
        <v>0</v>
      </c>
      <c r="J830">
        <v>0</v>
      </c>
      <c r="K830">
        <v>0</v>
      </c>
      <c r="L830">
        <v>0</v>
      </c>
      <c r="M830">
        <v>280364084941.36298</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0</v>
      </c>
      <c r="AU830">
        <v>0</v>
      </c>
      <c r="AV830">
        <v>0</v>
      </c>
      <c r="AW830">
        <v>0</v>
      </c>
      <c r="AX830">
        <v>0</v>
      </c>
      <c r="AY830">
        <v>0</v>
      </c>
      <c r="AZ830">
        <v>0</v>
      </c>
      <c r="BA830">
        <v>0</v>
      </c>
      <c r="BB830">
        <v>0</v>
      </c>
      <c r="BC830">
        <v>0</v>
      </c>
      <c r="BD830">
        <v>0</v>
      </c>
      <c r="BE830">
        <v>0</v>
      </c>
      <c r="BF830">
        <v>0</v>
      </c>
      <c r="BG830">
        <v>0</v>
      </c>
      <c r="BH830">
        <v>0</v>
      </c>
      <c r="BI830">
        <v>0</v>
      </c>
      <c r="BJ830">
        <v>0</v>
      </c>
      <c r="BK830">
        <v>0</v>
      </c>
      <c r="BL830">
        <v>0</v>
      </c>
      <c r="BM830">
        <v>0</v>
      </c>
      <c r="BN830">
        <v>0</v>
      </c>
      <c r="BO830">
        <v>0</v>
      </c>
      <c r="BP830">
        <v>0</v>
      </c>
      <c r="BQ830">
        <v>0</v>
      </c>
      <c r="BR830">
        <v>0</v>
      </c>
      <c r="BS830">
        <v>280364084941.36298</v>
      </c>
      <c r="BT830">
        <v>0</v>
      </c>
      <c r="BU830">
        <v>0</v>
      </c>
      <c r="BV830">
        <v>0</v>
      </c>
      <c r="BW830">
        <v>0</v>
      </c>
      <c r="BX830">
        <v>0</v>
      </c>
      <c r="BY830">
        <v>0</v>
      </c>
      <c r="BZ830">
        <v>0</v>
      </c>
      <c r="CA830">
        <v>0</v>
      </c>
      <c r="CB830">
        <v>0</v>
      </c>
      <c r="CC830">
        <v>0</v>
      </c>
      <c r="CD830">
        <v>0</v>
      </c>
      <c r="CE830">
        <v>0</v>
      </c>
      <c r="CF830">
        <v>0</v>
      </c>
      <c r="CG830">
        <v>0</v>
      </c>
      <c r="CH830">
        <v>0</v>
      </c>
      <c r="CI830">
        <v>0</v>
      </c>
      <c r="CJ830">
        <v>0</v>
      </c>
      <c r="CK830">
        <v>0</v>
      </c>
      <c r="CL830">
        <v>0</v>
      </c>
      <c r="CM830">
        <v>0</v>
      </c>
      <c r="CN830">
        <v>0</v>
      </c>
      <c r="CO830">
        <v>0</v>
      </c>
      <c r="CP830">
        <v>0</v>
      </c>
      <c r="CQ830">
        <v>0</v>
      </c>
      <c r="CR830">
        <v>0</v>
      </c>
      <c r="CS830">
        <v>0</v>
      </c>
      <c r="CT830">
        <v>0</v>
      </c>
      <c r="CU830">
        <v>0</v>
      </c>
      <c r="CV830">
        <v>0</v>
      </c>
      <c r="CW830">
        <v>0</v>
      </c>
      <c r="CX830">
        <v>0</v>
      </c>
      <c r="CY830">
        <v>0</v>
      </c>
      <c r="CZ830">
        <v>0</v>
      </c>
      <c r="DA830">
        <v>0</v>
      </c>
      <c r="DB830">
        <v>0</v>
      </c>
      <c r="DC830">
        <v>0</v>
      </c>
      <c r="DD830">
        <v>0</v>
      </c>
      <c r="DE830">
        <v>0</v>
      </c>
      <c r="DF830">
        <v>0</v>
      </c>
      <c r="DG830">
        <v>0</v>
      </c>
      <c r="DH830">
        <v>0</v>
      </c>
      <c r="DI830">
        <v>0</v>
      </c>
      <c r="DJ830">
        <v>0</v>
      </c>
      <c r="DK830">
        <v>0</v>
      </c>
      <c r="DL830">
        <v>0</v>
      </c>
      <c r="DM830">
        <v>0</v>
      </c>
    </row>
    <row r="831" spans="1:117">
      <c r="A831" t="s">
        <v>755</v>
      </c>
      <c r="B831">
        <v>0</v>
      </c>
      <c r="C831">
        <v>0</v>
      </c>
      <c r="D831">
        <v>0</v>
      </c>
      <c r="E831">
        <v>0</v>
      </c>
      <c r="F831">
        <v>0</v>
      </c>
      <c r="G831">
        <v>0</v>
      </c>
      <c r="H831">
        <v>0</v>
      </c>
      <c r="I831">
        <v>0</v>
      </c>
      <c r="J831">
        <v>0</v>
      </c>
      <c r="K831">
        <v>0</v>
      </c>
      <c r="L831">
        <v>0</v>
      </c>
      <c r="M831">
        <v>0</v>
      </c>
      <c r="N831">
        <v>8508917376</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c r="AS831">
        <v>0</v>
      </c>
      <c r="AT831">
        <v>0</v>
      </c>
      <c r="AU831">
        <v>0</v>
      </c>
      <c r="AV831">
        <v>0</v>
      </c>
      <c r="AW831">
        <v>0</v>
      </c>
      <c r="AX831">
        <v>0</v>
      </c>
      <c r="AY831">
        <v>0</v>
      </c>
      <c r="AZ831">
        <v>0</v>
      </c>
      <c r="BA831">
        <v>0</v>
      </c>
      <c r="BB831">
        <v>0</v>
      </c>
      <c r="BC831">
        <v>0</v>
      </c>
      <c r="BD831">
        <v>0</v>
      </c>
      <c r="BE831">
        <v>0</v>
      </c>
      <c r="BF831">
        <v>0</v>
      </c>
      <c r="BG831">
        <v>0</v>
      </c>
      <c r="BH831">
        <v>0</v>
      </c>
      <c r="BI831">
        <v>0</v>
      </c>
      <c r="BJ831">
        <v>0</v>
      </c>
      <c r="BK831">
        <v>0</v>
      </c>
      <c r="BL831">
        <v>0</v>
      </c>
      <c r="BM831">
        <v>0</v>
      </c>
      <c r="BN831">
        <v>0</v>
      </c>
      <c r="BO831">
        <v>0</v>
      </c>
      <c r="BP831">
        <v>0</v>
      </c>
      <c r="BQ831">
        <v>0</v>
      </c>
      <c r="BR831">
        <v>0</v>
      </c>
      <c r="BS831">
        <v>0</v>
      </c>
      <c r="BT831">
        <v>8508917376</v>
      </c>
      <c r="BU831">
        <v>0</v>
      </c>
      <c r="BV831">
        <v>0</v>
      </c>
      <c r="BW831">
        <v>0</v>
      </c>
      <c r="BX831">
        <v>0</v>
      </c>
      <c r="BY831">
        <v>0</v>
      </c>
      <c r="BZ831">
        <v>0</v>
      </c>
      <c r="CA831">
        <v>0</v>
      </c>
      <c r="CB831">
        <v>0</v>
      </c>
      <c r="CC831">
        <v>0</v>
      </c>
      <c r="CD831">
        <v>0</v>
      </c>
      <c r="CE831">
        <v>0</v>
      </c>
      <c r="CF831">
        <v>0</v>
      </c>
      <c r="CG831">
        <v>0</v>
      </c>
      <c r="CH831">
        <v>0</v>
      </c>
      <c r="CI831">
        <v>0</v>
      </c>
      <c r="CJ831">
        <v>0</v>
      </c>
      <c r="CK831">
        <v>0</v>
      </c>
      <c r="CL831">
        <v>0</v>
      </c>
      <c r="CM831">
        <v>0</v>
      </c>
      <c r="CN831">
        <v>0</v>
      </c>
      <c r="CO831">
        <v>0</v>
      </c>
      <c r="CP831">
        <v>0</v>
      </c>
      <c r="CQ831">
        <v>0</v>
      </c>
      <c r="CR831">
        <v>0</v>
      </c>
      <c r="CS831">
        <v>0</v>
      </c>
      <c r="CT831">
        <v>0</v>
      </c>
      <c r="CU831">
        <v>0</v>
      </c>
      <c r="CV831">
        <v>0</v>
      </c>
      <c r="CW831">
        <v>0</v>
      </c>
      <c r="CX831">
        <v>0</v>
      </c>
      <c r="CY831">
        <v>0</v>
      </c>
      <c r="CZ831">
        <v>0</v>
      </c>
      <c r="DA831">
        <v>0</v>
      </c>
      <c r="DB831">
        <v>0</v>
      </c>
      <c r="DC831">
        <v>0</v>
      </c>
      <c r="DD831">
        <v>0</v>
      </c>
      <c r="DE831">
        <v>0</v>
      </c>
      <c r="DF831">
        <v>0</v>
      </c>
      <c r="DG831">
        <v>0</v>
      </c>
      <c r="DH831">
        <v>0</v>
      </c>
      <c r="DI831">
        <v>0</v>
      </c>
      <c r="DJ831">
        <v>0</v>
      </c>
      <c r="DK831">
        <v>0</v>
      </c>
      <c r="DL831">
        <v>0</v>
      </c>
      <c r="DM831">
        <v>0</v>
      </c>
    </row>
    <row r="832" spans="1:117">
      <c r="A832" t="s">
        <v>756</v>
      </c>
      <c r="B832">
        <v>0</v>
      </c>
      <c r="C832">
        <v>0</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v>0</v>
      </c>
      <c r="BX832">
        <v>0</v>
      </c>
      <c r="BY832">
        <v>0</v>
      </c>
      <c r="BZ832">
        <v>0</v>
      </c>
      <c r="CA832">
        <v>0</v>
      </c>
      <c r="CB832">
        <v>0</v>
      </c>
      <c r="CC832">
        <v>0</v>
      </c>
      <c r="CD832">
        <v>0</v>
      </c>
      <c r="CE832">
        <v>0</v>
      </c>
      <c r="CF832">
        <v>0</v>
      </c>
      <c r="CG832">
        <v>0</v>
      </c>
      <c r="CH832">
        <v>0</v>
      </c>
      <c r="CI832">
        <v>0</v>
      </c>
      <c r="CJ832">
        <v>0</v>
      </c>
      <c r="CK832">
        <v>0</v>
      </c>
      <c r="CL832">
        <v>0</v>
      </c>
      <c r="CM832">
        <v>0</v>
      </c>
      <c r="CN832">
        <v>0</v>
      </c>
      <c r="CO832">
        <v>0</v>
      </c>
      <c r="CP832">
        <v>0</v>
      </c>
      <c r="CQ832">
        <v>0</v>
      </c>
      <c r="CR832">
        <v>0</v>
      </c>
      <c r="CS832">
        <v>0</v>
      </c>
      <c r="CT832">
        <v>0</v>
      </c>
      <c r="CU832">
        <v>0</v>
      </c>
      <c r="CV832">
        <v>0</v>
      </c>
      <c r="CW832">
        <v>0</v>
      </c>
      <c r="CX832">
        <v>0</v>
      </c>
      <c r="CY832">
        <v>0</v>
      </c>
      <c r="CZ832">
        <v>0</v>
      </c>
      <c r="DA832">
        <v>0</v>
      </c>
      <c r="DB832">
        <v>0</v>
      </c>
      <c r="DC832">
        <v>0</v>
      </c>
      <c r="DD832">
        <v>0</v>
      </c>
      <c r="DE832">
        <v>0</v>
      </c>
      <c r="DF832">
        <v>0</v>
      </c>
      <c r="DG832">
        <v>0</v>
      </c>
      <c r="DH832">
        <v>0</v>
      </c>
      <c r="DI832">
        <v>0</v>
      </c>
      <c r="DJ832">
        <v>0</v>
      </c>
      <c r="DK832">
        <v>0</v>
      </c>
      <c r="DL832">
        <v>0</v>
      </c>
      <c r="DM832">
        <v>0</v>
      </c>
    </row>
    <row r="833" spans="1:117">
      <c r="A833" t="s">
        <v>757</v>
      </c>
      <c r="B833">
        <v>0</v>
      </c>
      <c r="C833">
        <v>0</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c r="AS833">
        <v>0</v>
      </c>
      <c r="AT833">
        <v>29600676.0000006</v>
      </c>
      <c r="AU833">
        <v>0</v>
      </c>
      <c r="AV833">
        <v>0</v>
      </c>
      <c r="AW833">
        <v>0</v>
      </c>
      <c r="AX833">
        <v>0</v>
      </c>
      <c r="AY833">
        <v>0</v>
      </c>
      <c r="AZ833">
        <v>0</v>
      </c>
      <c r="BA833">
        <v>0</v>
      </c>
      <c r="BB833">
        <v>0</v>
      </c>
      <c r="BC833">
        <v>0</v>
      </c>
      <c r="BD833">
        <v>0</v>
      </c>
      <c r="BE833">
        <v>0</v>
      </c>
      <c r="BF833">
        <v>0</v>
      </c>
      <c r="BG833">
        <v>0</v>
      </c>
      <c r="BH833">
        <v>0</v>
      </c>
      <c r="BI833">
        <v>0</v>
      </c>
      <c r="BJ833">
        <v>0</v>
      </c>
      <c r="BK833">
        <v>0</v>
      </c>
      <c r="BL833">
        <v>0</v>
      </c>
      <c r="BM833">
        <v>0</v>
      </c>
      <c r="BN833">
        <v>0</v>
      </c>
      <c r="BO833">
        <v>0</v>
      </c>
      <c r="BP833">
        <v>0</v>
      </c>
      <c r="BQ833">
        <v>0</v>
      </c>
      <c r="BR833">
        <v>0</v>
      </c>
      <c r="BS833">
        <v>0</v>
      </c>
      <c r="BT833">
        <v>0</v>
      </c>
      <c r="BU833">
        <v>0</v>
      </c>
      <c r="BV833">
        <v>0</v>
      </c>
      <c r="BW833">
        <v>0</v>
      </c>
      <c r="BX833">
        <v>0</v>
      </c>
      <c r="BY833">
        <v>0</v>
      </c>
      <c r="BZ833">
        <v>0</v>
      </c>
      <c r="CA833">
        <v>0</v>
      </c>
      <c r="CB833">
        <v>0</v>
      </c>
      <c r="CC833">
        <v>0</v>
      </c>
      <c r="CD833">
        <v>0</v>
      </c>
      <c r="CE833">
        <v>0</v>
      </c>
      <c r="CF833">
        <v>0</v>
      </c>
      <c r="CG833">
        <v>0</v>
      </c>
      <c r="CH833">
        <v>0</v>
      </c>
      <c r="CI833">
        <v>0</v>
      </c>
      <c r="CJ833">
        <v>0</v>
      </c>
      <c r="CK833">
        <v>0</v>
      </c>
      <c r="CL833">
        <v>0</v>
      </c>
      <c r="CM833">
        <v>0</v>
      </c>
      <c r="CN833">
        <v>0</v>
      </c>
      <c r="CO833">
        <v>0</v>
      </c>
      <c r="CP833">
        <v>0</v>
      </c>
      <c r="CQ833">
        <v>0</v>
      </c>
      <c r="CR833">
        <v>0</v>
      </c>
      <c r="CS833">
        <v>0</v>
      </c>
      <c r="CT833">
        <v>0</v>
      </c>
      <c r="CU833">
        <v>0</v>
      </c>
      <c r="CV833">
        <v>0</v>
      </c>
      <c r="CW833">
        <v>0</v>
      </c>
      <c r="CX833">
        <v>0</v>
      </c>
      <c r="CY833">
        <v>0</v>
      </c>
      <c r="CZ833">
        <v>29600676.0000006</v>
      </c>
      <c r="DA833">
        <v>0</v>
      </c>
      <c r="DB833">
        <v>0</v>
      </c>
      <c r="DC833">
        <v>0</v>
      </c>
      <c r="DD833">
        <v>0</v>
      </c>
      <c r="DE833">
        <v>0</v>
      </c>
      <c r="DF833">
        <v>0</v>
      </c>
      <c r="DG833">
        <v>0</v>
      </c>
      <c r="DH833">
        <v>0</v>
      </c>
      <c r="DI833">
        <v>0</v>
      </c>
      <c r="DJ833">
        <v>0</v>
      </c>
      <c r="DK833">
        <v>0</v>
      </c>
      <c r="DL833">
        <v>0</v>
      </c>
      <c r="DM833">
        <v>0</v>
      </c>
    </row>
    <row r="834" spans="1:117">
      <c r="A834" t="s">
        <v>758</v>
      </c>
      <c r="B834">
        <v>0</v>
      </c>
      <c r="C834">
        <v>0</v>
      </c>
      <c r="D834">
        <v>0</v>
      </c>
      <c r="E834">
        <v>0</v>
      </c>
      <c r="F834">
        <v>0</v>
      </c>
      <c r="G834">
        <v>0</v>
      </c>
      <c r="H834">
        <v>0</v>
      </c>
      <c r="I834">
        <v>0</v>
      </c>
      <c r="J834">
        <v>0</v>
      </c>
      <c r="K834">
        <v>0</v>
      </c>
      <c r="L834">
        <v>610556223.27357304</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v>0</v>
      </c>
      <c r="BK834">
        <v>0</v>
      </c>
      <c r="BL834">
        <v>0</v>
      </c>
      <c r="BM834">
        <v>0</v>
      </c>
      <c r="BN834">
        <v>0</v>
      </c>
      <c r="BO834">
        <v>0</v>
      </c>
      <c r="BP834">
        <v>0</v>
      </c>
      <c r="BQ834">
        <v>0</v>
      </c>
      <c r="BR834">
        <v>610556223.27357304</v>
      </c>
      <c r="BS834">
        <v>0</v>
      </c>
      <c r="BT834">
        <v>0</v>
      </c>
      <c r="BU834">
        <v>0</v>
      </c>
      <c r="BV834">
        <v>0</v>
      </c>
      <c r="BW834">
        <v>0</v>
      </c>
      <c r="BX834">
        <v>0</v>
      </c>
      <c r="BY834">
        <v>0</v>
      </c>
      <c r="BZ834">
        <v>0</v>
      </c>
      <c r="CA834">
        <v>0</v>
      </c>
      <c r="CB834">
        <v>0</v>
      </c>
      <c r="CC834">
        <v>0</v>
      </c>
      <c r="CD834">
        <v>0</v>
      </c>
      <c r="CE834">
        <v>0</v>
      </c>
      <c r="CF834">
        <v>0</v>
      </c>
      <c r="CG834">
        <v>0</v>
      </c>
      <c r="CH834">
        <v>0</v>
      </c>
      <c r="CI834">
        <v>0</v>
      </c>
      <c r="CJ834">
        <v>0</v>
      </c>
      <c r="CK834">
        <v>0</v>
      </c>
      <c r="CL834">
        <v>0</v>
      </c>
      <c r="CM834">
        <v>0</v>
      </c>
      <c r="CN834">
        <v>0</v>
      </c>
      <c r="CO834">
        <v>0</v>
      </c>
      <c r="CP834">
        <v>0</v>
      </c>
      <c r="CQ834">
        <v>0</v>
      </c>
      <c r="CR834">
        <v>0</v>
      </c>
      <c r="CS834">
        <v>0</v>
      </c>
      <c r="CT834">
        <v>0</v>
      </c>
      <c r="CU834">
        <v>0</v>
      </c>
      <c r="CV834">
        <v>0</v>
      </c>
      <c r="CW834">
        <v>0</v>
      </c>
      <c r="CX834">
        <v>0</v>
      </c>
      <c r="CY834">
        <v>0</v>
      </c>
      <c r="CZ834">
        <v>0</v>
      </c>
      <c r="DA834">
        <v>0</v>
      </c>
      <c r="DB834">
        <v>0</v>
      </c>
      <c r="DC834">
        <v>0</v>
      </c>
      <c r="DD834">
        <v>0</v>
      </c>
      <c r="DE834">
        <v>0</v>
      </c>
      <c r="DF834">
        <v>0</v>
      </c>
      <c r="DG834">
        <v>0</v>
      </c>
      <c r="DH834">
        <v>0</v>
      </c>
      <c r="DI834">
        <v>0</v>
      </c>
      <c r="DJ834">
        <v>0</v>
      </c>
      <c r="DK834">
        <v>0</v>
      </c>
      <c r="DL834">
        <v>0</v>
      </c>
      <c r="DM834">
        <v>0</v>
      </c>
    </row>
    <row r="835" spans="1:117">
      <c r="A835" t="s">
        <v>759</v>
      </c>
      <c r="B835">
        <v>0</v>
      </c>
      <c r="C835">
        <v>0</v>
      </c>
      <c r="D835">
        <v>0</v>
      </c>
      <c r="E835">
        <v>0</v>
      </c>
      <c r="F835">
        <v>0</v>
      </c>
      <c r="G835">
        <v>0</v>
      </c>
      <c r="H835">
        <v>0</v>
      </c>
      <c r="I835">
        <v>0</v>
      </c>
      <c r="J835">
        <v>0</v>
      </c>
      <c r="K835">
        <v>68872860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0</v>
      </c>
      <c r="AT835">
        <v>0</v>
      </c>
      <c r="AU835">
        <v>0</v>
      </c>
      <c r="AV835">
        <v>0</v>
      </c>
      <c r="AW835">
        <v>0</v>
      </c>
      <c r="AX835">
        <v>0</v>
      </c>
      <c r="AY835">
        <v>0</v>
      </c>
      <c r="AZ835">
        <v>0</v>
      </c>
      <c r="BA835">
        <v>0</v>
      </c>
      <c r="BB835">
        <v>0</v>
      </c>
      <c r="BC835">
        <v>0</v>
      </c>
      <c r="BD835">
        <v>0</v>
      </c>
      <c r="BE835">
        <v>0</v>
      </c>
      <c r="BF835">
        <v>0</v>
      </c>
      <c r="BG835">
        <v>0</v>
      </c>
      <c r="BH835">
        <v>0</v>
      </c>
      <c r="BI835">
        <v>0</v>
      </c>
      <c r="BJ835">
        <v>0</v>
      </c>
      <c r="BK835">
        <v>0</v>
      </c>
      <c r="BL835">
        <v>0</v>
      </c>
      <c r="BM835">
        <v>0</v>
      </c>
      <c r="BN835">
        <v>0</v>
      </c>
      <c r="BO835">
        <v>0</v>
      </c>
      <c r="BP835">
        <v>0</v>
      </c>
      <c r="BQ835">
        <v>68872860</v>
      </c>
      <c r="BR835">
        <v>0</v>
      </c>
      <c r="BS835">
        <v>0</v>
      </c>
      <c r="BT835">
        <v>0</v>
      </c>
      <c r="BU835">
        <v>0</v>
      </c>
      <c r="BV835">
        <v>0</v>
      </c>
      <c r="BW835">
        <v>0</v>
      </c>
      <c r="BX835">
        <v>0</v>
      </c>
      <c r="BY835">
        <v>0</v>
      </c>
      <c r="BZ835">
        <v>0</v>
      </c>
      <c r="CA835">
        <v>0</v>
      </c>
      <c r="CB835">
        <v>0</v>
      </c>
      <c r="CC835">
        <v>0</v>
      </c>
      <c r="CD835">
        <v>0</v>
      </c>
      <c r="CE835">
        <v>0</v>
      </c>
      <c r="CF835">
        <v>0</v>
      </c>
      <c r="CG835">
        <v>0</v>
      </c>
      <c r="CH835">
        <v>0</v>
      </c>
      <c r="CI835">
        <v>0</v>
      </c>
      <c r="CJ835">
        <v>0</v>
      </c>
      <c r="CK835">
        <v>0</v>
      </c>
      <c r="CL835">
        <v>0</v>
      </c>
      <c r="CM835">
        <v>0</v>
      </c>
      <c r="CN835">
        <v>0</v>
      </c>
      <c r="CO835">
        <v>0</v>
      </c>
      <c r="CP835">
        <v>0</v>
      </c>
      <c r="CQ835">
        <v>0</v>
      </c>
      <c r="CR835">
        <v>0</v>
      </c>
      <c r="CS835">
        <v>0</v>
      </c>
      <c r="CT835">
        <v>0</v>
      </c>
      <c r="CU835">
        <v>0</v>
      </c>
      <c r="CV835">
        <v>0</v>
      </c>
      <c r="CW835">
        <v>0</v>
      </c>
      <c r="CX835">
        <v>0</v>
      </c>
      <c r="CY835">
        <v>0</v>
      </c>
      <c r="CZ835">
        <v>0</v>
      </c>
      <c r="DA835">
        <v>0</v>
      </c>
      <c r="DB835">
        <v>0</v>
      </c>
      <c r="DC835">
        <v>0</v>
      </c>
      <c r="DD835">
        <v>0</v>
      </c>
      <c r="DE835">
        <v>0</v>
      </c>
      <c r="DF835">
        <v>0</v>
      </c>
      <c r="DG835">
        <v>0</v>
      </c>
      <c r="DH835">
        <v>0</v>
      </c>
      <c r="DI835">
        <v>0</v>
      </c>
      <c r="DJ835">
        <v>0</v>
      </c>
      <c r="DK835">
        <v>0</v>
      </c>
      <c r="DL835">
        <v>0</v>
      </c>
      <c r="DM835">
        <v>0</v>
      </c>
    </row>
    <row r="836" spans="1:117">
      <c r="A836" t="s">
        <v>760</v>
      </c>
      <c r="B836">
        <v>0</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c r="BJ836">
        <v>0</v>
      </c>
      <c r="BK836">
        <v>0</v>
      </c>
      <c r="BL836">
        <v>0</v>
      </c>
      <c r="BM836">
        <v>0</v>
      </c>
      <c r="BN836">
        <v>0</v>
      </c>
      <c r="BO836">
        <v>0</v>
      </c>
      <c r="BP836">
        <v>0</v>
      </c>
      <c r="BQ836">
        <v>0</v>
      </c>
      <c r="BR836">
        <v>0</v>
      </c>
      <c r="BS836">
        <v>0</v>
      </c>
      <c r="BT836">
        <v>0</v>
      </c>
      <c r="BU836">
        <v>0</v>
      </c>
      <c r="BV836">
        <v>0</v>
      </c>
      <c r="BW836">
        <v>0</v>
      </c>
      <c r="BX836">
        <v>0</v>
      </c>
      <c r="BY836">
        <v>0</v>
      </c>
      <c r="BZ836">
        <v>0</v>
      </c>
      <c r="CA836">
        <v>0</v>
      </c>
      <c r="CB836">
        <v>0</v>
      </c>
      <c r="CC836">
        <v>0</v>
      </c>
      <c r="CD836">
        <v>0</v>
      </c>
      <c r="CE836">
        <v>0</v>
      </c>
      <c r="CF836">
        <v>0</v>
      </c>
      <c r="CG836">
        <v>0</v>
      </c>
      <c r="CH836">
        <v>0</v>
      </c>
      <c r="CI836">
        <v>0</v>
      </c>
      <c r="CJ836">
        <v>0</v>
      </c>
      <c r="CK836">
        <v>0</v>
      </c>
      <c r="CL836">
        <v>0</v>
      </c>
      <c r="CM836">
        <v>0</v>
      </c>
      <c r="CN836">
        <v>0</v>
      </c>
      <c r="CO836">
        <v>0</v>
      </c>
      <c r="CP836">
        <v>0</v>
      </c>
      <c r="CQ836">
        <v>0</v>
      </c>
      <c r="CR836">
        <v>0</v>
      </c>
      <c r="CS836">
        <v>0</v>
      </c>
      <c r="CT836">
        <v>0</v>
      </c>
      <c r="CU836">
        <v>0</v>
      </c>
      <c r="CV836">
        <v>0</v>
      </c>
      <c r="CW836">
        <v>0</v>
      </c>
      <c r="CX836">
        <v>0</v>
      </c>
      <c r="CY836">
        <v>0</v>
      </c>
      <c r="CZ836">
        <v>0</v>
      </c>
      <c r="DA836">
        <v>0</v>
      </c>
      <c r="DB836">
        <v>0</v>
      </c>
      <c r="DC836">
        <v>0</v>
      </c>
      <c r="DD836">
        <v>0</v>
      </c>
      <c r="DE836">
        <v>0</v>
      </c>
      <c r="DF836">
        <v>0</v>
      </c>
      <c r="DG836">
        <v>0</v>
      </c>
      <c r="DH836">
        <v>0</v>
      </c>
      <c r="DI836">
        <v>0</v>
      </c>
      <c r="DJ836">
        <v>0</v>
      </c>
      <c r="DK836">
        <v>0</v>
      </c>
      <c r="DL836">
        <v>0</v>
      </c>
      <c r="DM836">
        <v>0</v>
      </c>
    </row>
    <row r="837" spans="1:117">
      <c r="A837" t="s">
        <v>761</v>
      </c>
      <c r="B837">
        <v>0</v>
      </c>
      <c r="C837">
        <v>0</v>
      </c>
      <c r="D837">
        <v>0</v>
      </c>
      <c r="E837">
        <v>0</v>
      </c>
      <c r="F837">
        <v>0</v>
      </c>
      <c r="G837">
        <v>0</v>
      </c>
      <c r="H837">
        <v>0</v>
      </c>
      <c r="I837">
        <v>0</v>
      </c>
      <c r="J837">
        <v>0</v>
      </c>
      <c r="K837">
        <v>0</v>
      </c>
      <c r="L837">
        <v>0</v>
      </c>
      <c r="M837">
        <v>904767479.99999905</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0</v>
      </c>
      <c r="BL837">
        <v>0</v>
      </c>
      <c r="BM837">
        <v>0</v>
      </c>
      <c r="BN837">
        <v>0</v>
      </c>
      <c r="BO837">
        <v>0</v>
      </c>
      <c r="BP837">
        <v>0</v>
      </c>
      <c r="BQ837">
        <v>0</v>
      </c>
      <c r="BR837">
        <v>0</v>
      </c>
      <c r="BS837">
        <v>904767479.99999905</v>
      </c>
      <c r="BT837">
        <v>0</v>
      </c>
      <c r="BU837">
        <v>0</v>
      </c>
      <c r="BV837">
        <v>0</v>
      </c>
      <c r="BW837">
        <v>0</v>
      </c>
      <c r="BX837">
        <v>0</v>
      </c>
      <c r="BY837">
        <v>0</v>
      </c>
      <c r="BZ837">
        <v>0</v>
      </c>
      <c r="CA837">
        <v>0</v>
      </c>
      <c r="CB837">
        <v>0</v>
      </c>
      <c r="CC837">
        <v>0</v>
      </c>
      <c r="CD837">
        <v>0</v>
      </c>
      <c r="CE837">
        <v>0</v>
      </c>
      <c r="CF837">
        <v>0</v>
      </c>
      <c r="CG837">
        <v>0</v>
      </c>
      <c r="CH837">
        <v>0</v>
      </c>
      <c r="CI837">
        <v>0</v>
      </c>
      <c r="CJ837">
        <v>0</v>
      </c>
      <c r="CK837">
        <v>0</v>
      </c>
      <c r="CL837">
        <v>0</v>
      </c>
      <c r="CM837">
        <v>0</v>
      </c>
      <c r="CN837">
        <v>0</v>
      </c>
      <c r="CO837">
        <v>0</v>
      </c>
      <c r="CP837">
        <v>0</v>
      </c>
      <c r="CQ837">
        <v>0</v>
      </c>
      <c r="CR837">
        <v>0</v>
      </c>
      <c r="CS837">
        <v>0</v>
      </c>
      <c r="CT837">
        <v>0</v>
      </c>
      <c r="CU837">
        <v>0</v>
      </c>
      <c r="CV837">
        <v>0</v>
      </c>
      <c r="CW837">
        <v>0</v>
      </c>
      <c r="CX837">
        <v>0</v>
      </c>
      <c r="CY837">
        <v>0</v>
      </c>
      <c r="CZ837">
        <v>0</v>
      </c>
      <c r="DA837">
        <v>0</v>
      </c>
      <c r="DB837">
        <v>0</v>
      </c>
      <c r="DC837">
        <v>0</v>
      </c>
      <c r="DD837">
        <v>0</v>
      </c>
      <c r="DE837">
        <v>0</v>
      </c>
      <c r="DF837">
        <v>0</v>
      </c>
      <c r="DG837">
        <v>0</v>
      </c>
      <c r="DH837">
        <v>0</v>
      </c>
      <c r="DI837">
        <v>0</v>
      </c>
      <c r="DJ837">
        <v>0</v>
      </c>
      <c r="DK837">
        <v>0</v>
      </c>
      <c r="DL837">
        <v>0</v>
      </c>
      <c r="DM837">
        <v>0</v>
      </c>
    </row>
    <row r="838" spans="1:117">
      <c r="A838" t="s">
        <v>762</v>
      </c>
      <c r="B838">
        <v>0</v>
      </c>
      <c r="C838">
        <v>0</v>
      </c>
      <c r="D838">
        <v>0</v>
      </c>
      <c r="E838">
        <v>0</v>
      </c>
      <c r="F838">
        <v>0</v>
      </c>
      <c r="G838">
        <v>0</v>
      </c>
      <c r="H838">
        <v>0</v>
      </c>
      <c r="I838">
        <v>0</v>
      </c>
      <c r="J838">
        <v>0</v>
      </c>
      <c r="K838">
        <v>0</v>
      </c>
      <c r="L838">
        <v>0</v>
      </c>
      <c r="M838">
        <v>0</v>
      </c>
      <c r="N838">
        <v>5814041688</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5814041688</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c r="CN838">
        <v>0</v>
      </c>
      <c r="CO838">
        <v>0</v>
      </c>
      <c r="CP838">
        <v>0</v>
      </c>
      <c r="CQ838">
        <v>0</v>
      </c>
      <c r="CR838">
        <v>0</v>
      </c>
      <c r="CS838">
        <v>0</v>
      </c>
      <c r="CT838">
        <v>0</v>
      </c>
      <c r="CU838">
        <v>0</v>
      </c>
      <c r="CV838">
        <v>0</v>
      </c>
      <c r="CW838">
        <v>0</v>
      </c>
      <c r="CX838">
        <v>0</v>
      </c>
      <c r="CY838">
        <v>0</v>
      </c>
      <c r="CZ838">
        <v>0</v>
      </c>
      <c r="DA838">
        <v>0</v>
      </c>
      <c r="DB838">
        <v>0</v>
      </c>
      <c r="DC838">
        <v>0</v>
      </c>
      <c r="DD838">
        <v>0</v>
      </c>
      <c r="DE838">
        <v>0</v>
      </c>
      <c r="DF838">
        <v>0</v>
      </c>
      <c r="DG838">
        <v>0</v>
      </c>
      <c r="DH838">
        <v>0</v>
      </c>
      <c r="DI838">
        <v>0</v>
      </c>
      <c r="DJ838">
        <v>0</v>
      </c>
      <c r="DK838">
        <v>0</v>
      </c>
      <c r="DL838">
        <v>0</v>
      </c>
      <c r="DM838">
        <v>0</v>
      </c>
    </row>
    <row r="839" spans="1:117">
      <c r="A839" t="s">
        <v>1682</v>
      </c>
      <c r="B839">
        <v>0</v>
      </c>
      <c r="C839">
        <v>0</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0</v>
      </c>
      <c r="BM839">
        <v>0</v>
      </c>
      <c r="BN839">
        <v>0</v>
      </c>
      <c r="BO839">
        <v>0</v>
      </c>
      <c r="BP839">
        <v>0</v>
      </c>
      <c r="BQ839">
        <v>0</v>
      </c>
      <c r="BR839">
        <v>0</v>
      </c>
      <c r="BS839">
        <v>0</v>
      </c>
      <c r="BT839">
        <v>0</v>
      </c>
      <c r="BU839">
        <v>0</v>
      </c>
      <c r="BV839">
        <v>0</v>
      </c>
      <c r="BW839">
        <v>0</v>
      </c>
      <c r="BX839">
        <v>0</v>
      </c>
      <c r="BY839">
        <v>0</v>
      </c>
      <c r="BZ839">
        <v>0</v>
      </c>
      <c r="CA839">
        <v>0</v>
      </c>
      <c r="CB839">
        <v>0</v>
      </c>
      <c r="CC839">
        <v>0</v>
      </c>
      <c r="CD839">
        <v>0</v>
      </c>
      <c r="CE839">
        <v>0</v>
      </c>
      <c r="CF839">
        <v>0</v>
      </c>
      <c r="CG839">
        <v>0</v>
      </c>
      <c r="CH839">
        <v>0</v>
      </c>
      <c r="CI839">
        <v>0</v>
      </c>
      <c r="CJ839">
        <v>0</v>
      </c>
      <c r="CK839">
        <v>0</v>
      </c>
      <c r="CL839">
        <v>0</v>
      </c>
      <c r="CM839">
        <v>0</v>
      </c>
      <c r="CN839">
        <v>0</v>
      </c>
      <c r="CO839">
        <v>0</v>
      </c>
      <c r="CP839">
        <v>0</v>
      </c>
      <c r="CQ839">
        <v>0</v>
      </c>
      <c r="CR839">
        <v>0</v>
      </c>
      <c r="CS839">
        <v>0</v>
      </c>
      <c r="CT839">
        <v>0</v>
      </c>
      <c r="CU839">
        <v>0</v>
      </c>
      <c r="CV839">
        <v>0</v>
      </c>
      <c r="CW839">
        <v>0</v>
      </c>
      <c r="CX839">
        <v>0</v>
      </c>
      <c r="CY839">
        <v>0</v>
      </c>
      <c r="CZ839">
        <v>0</v>
      </c>
      <c r="DA839">
        <v>0</v>
      </c>
      <c r="DB839">
        <v>0</v>
      </c>
      <c r="DC839">
        <v>0</v>
      </c>
      <c r="DD839">
        <v>0</v>
      </c>
      <c r="DE839">
        <v>0</v>
      </c>
      <c r="DF839">
        <v>0</v>
      </c>
      <c r="DG839">
        <v>0</v>
      </c>
      <c r="DH839">
        <v>0</v>
      </c>
      <c r="DI839">
        <v>0</v>
      </c>
      <c r="DJ839">
        <v>0</v>
      </c>
      <c r="DK839">
        <v>0</v>
      </c>
      <c r="DL839">
        <v>0</v>
      </c>
      <c r="DM839">
        <v>0</v>
      </c>
    </row>
    <row r="840" spans="1:117">
      <c r="A840" t="s">
        <v>763</v>
      </c>
      <c r="B840">
        <v>0</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8320888187.9999905</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0</v>
      </c>
      <c r="BO840">
        <v>0</v>
      </c>
      <c r="BP840">
        <v>0</v>
      </c>
      <c r="BQ840">
        <v>0</v>
      </c>
      <c r="BR840">
        <v>0</v>
      </c>
      <c r="BS840">
        <v>0</v>
      </c>
      <c r="BT840">
        <v>0</v>
      </c>
      <c r="BU840">
        <v>0</v>
      </c>
      <c r="BV840">
        <v>0</v>
      </c>
      <c r="BW840">
        <v>0</v>
      </c>
      <c r="BX840">
        <v>0</v>
      </c>
      <c r="BY840">
        <v>0</v>
      </c>
      <c r="BZ840">
        <v>0</v>
      </c>
      <c r="CA840">
        <v>0</v>
      </c>
      <c r="CB840">
        <v>0</v>
      </c>
      <c r="CC840">
        <v>0</v>
      </c>
      <c r="CD840">
        <v>0</v>
      </c>
      <c r="CE840">
        <v>0</v>
      </c>
      <c r="CF840">
        <v>0</v>
      </c>
      <c r="CG840">
        <v>0</v>
      </c>
      <c r="CH840">
        <v>0</v>
      </c>
      <c r="CI840">
        <v>0</v>
      </c>
      <c r="CJ840">
        <v>0</v>
      </c>
      <c r="CK840">
        <v>0</v>
      </c>
      <c r="CL840">
        <v>0</v>
      </c>
      <c r="CM840">
        <v>0</v>
      </c>
      <c r="CN840">
        <v>0</v>
      </c>
      <c r="CO840">
        <v>0</v>
      </c>
      <c r="CP840">
        <v>0</v>
      </c>
      <c r="CQ840">
        <v>0</v>
      </c>
      <c r="CR840">
        <v>0</v>
      </c>
      <c r="CS840">
        <v>0</v>
      </c>
      <c r="CT840">
        <v>0</v>
      </c>
      <c r="CU840">
        <v>8320888187.9999905</v>
      </c>
      <c r="CV840">
        <v>0</v>
      </c>
      <c r="CW840">
        <v>0</v>
      </c>
      <c r="CX840">
        <v>0</v>
      </c>
      <c r="CY840">
        <v>0</v>
      </c>
      <c r="CZ840">
        <v>0</v>
      </c>
      <c r="DA840">
        <v>0</v>
      </c>
      <c r="DB840">
        <v>0</v>
      </c>
      <c r="DC840">
        <v>0</v>
      </c>
      <c r="DD840">
        <v>0</v>
      </c>
      <c r="DE840">
        <v>0</v>
      </c>
      <c r="DF840">
        <v>0</v>
      </c>
      <c r="DG840">
        <v>0</v>
      </c>
      <c r="DH840">
        <v>0</v>
      </c>
      <c r="DI840">
        <v>0</v>
      </c>
      <c r="DJ840">
        <v>0</v>
      </c>
      <c r="DK840">
        <v>0</v>
      </c>
      <c r="DL840">
        <v>0</v>
      </c>
      <c r="DM840">
        <v>0</v>
      </c>
    </row>
    <row r="841" spans="1:117">
      <c r="A841" t="s">
        <v>764</v>
      </c>
      <c r="B841">
        <v>0</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c r="BJ841">
        <v>0</v>
      </c>
      <c r="BK841">
        <v>0</v>
      </c>
      <c r="BL841">
        <v>0</v>
      </c>
      <c r="BM841">
        <v>0</v>
      </c>
      <c r="BN841">
        <v>0</v>
      </c>
      <c r="BO841">
        <v>0</v>
      </c>
      <c r="BP841">
        <v>0</v>
      </c>
      <c r="BQ841">
        <v>0</v>
      </c>
      <c r="BR841">
        <v>0</v>
      </c>
      <c r="BS841">
        <v>0</v>
      </c>
      <c r="BT841">
        <v>0</v>
      </c>
      <c r="BU841">
        <v>0</v>
      </c>
      <c r="BV841">
        <v>0</v>
      </c>
      <c r="BW841">
        <v>0</v>
      </c>
      <c r="BX841">
        <v>0</v>
      </c>
      <c r="BY841">
        <v>0</v>
      </c>
      <c r="BZ841">
        <v>0</v>
      </c>
      <c r="CA841">
        <v>0</v>
      </c>
      <c r="CB841">
        <v>0</v>
      </c>
      <c r="CC841">
        <v>0</v>
      </c>
      <c r="CD841">
        <v>0</v>
      </c>
      <c r="CE841">
        <v>0</v>
      </c>
      <c r="CF841">
        <v>0</v>
      </c>
      <c r="CG841">
        <v>0</v>
      </c>
      <c r="CH841">
        <v>0</v>
      </c>
      <c r="CI841">
        <v>0</v>
      </c>
      <c r="CJ841">
        <v>0</v>
      </c>
      <c r="CK841">
        <v>0</v>
      </c>
      <c r="CL841">
        <v>0</v>
      </c>
      <c r="CM841">
        <v>0</v>
      </c>
      <c r="CN841">
        <v>0</v>
      </c>
      <c r="CO841">
        <v>0</v>
      </c>
      <c r="CP841">
        <v>0</v>
      </c>
      <c r="CQ841">
        <v>0</v>
      </c>
      <c r="CR841">
        <v>0</v>
      </c>
      <c r="CS841">
        <v>0</v>
      </c>
      <c r="CT841">
        <v>0</v>
      </c>
      <c r="CU841">
        <v>0</v>
      </c>
      <c r="CV841">
        <v>0</v>
      </c>
      <c r="CW841">
        <v>0</v>
      </c>
      <c r="CX841">
        <v>0</v>
      </c>
      <c r="CY841">
        <v>0</v>
      </c>
      <c r="CZ841">
        <v>0</v>
      </c>
      <c r="DA841">
        <v>0</v>
      </c>
      <c r="DB841">
        <v>0</v>
      </c>
      <c r="DC841">
        <v>0</v>
      </c>
      <c r="DD841">
        <v>0</v>
      </c>
      <c r="DE841">
        <v>0</v>
      </c>
      <c r="DF841">
        <v>0</v>
      </c>
      <c r="DG841">
        <v>0</v>
      </c>
      <c r="DH841">
        <v>0</v>
      </c>
      <c r="DI841">
        <v>0</v>
      </c>
      <c r="DJ841">
        <v>0</v>
      </c>
      <c r="DK841">
        <v>0</v>
      </c>
      <c r="DL841">
        <v>0</v>
      </c>
      <c r="DM841">
        <v>0</v>
      </c>
    </row>
    <row r="842" spans="1:117">
      <c r="A842" t="s">
        <v>765</v>
      </c>
      <c r="B842">
        <v>0</v>
      </c>
      <c r="C842">
        <v>0</v>
      </c>
      <c r="D842">
        <v>0</v>
      </c>
      <c r="E842">
        <v>0</v>
      </c>
      <c r="F842">
        <v>0</v>
      </c>
      <c r="G842">
        <v>0</v>
      </c>
      <c r="H842">
        <v>0</v>
      </c>
      <c r="I842">
        <v>0</v>
      </c>
      <c r="J842">
        <v>0</v>
      </c>
      <c r="K842">
        <v>19896321002.861698</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BO842">
        <v>0</v>
      </c>
      <c r="BP842">
        <v>0</v>
      </c>
      <c r="BQ842">
        <v>19896321002.861698</v>
      </c>
      <c r="BR842">
        <v>0</v>
      </c>
      <c r="BS842">
        <v>0</v>
      </c>
      <c r="BT842">
        <v>0</v>
      </c>
      <c r="BU842">
        <v>0</v>
      </c>
      <c r="BV842">
        <v>0</v>
      </c>
      <c r="BW842">
        <v>0</v>
      </c>
      <c r="BX842">
        <v>0</v>
      </c>
      <c r="BY842">
        <v>0</v>
      </c>
      <c r="BZ842">
        <v>0</v>
      </c>
      <c r="CA842">
        <v>0</v>
      </c>
      <c r="CB842">
        <v>0</v>
      </c>
      <c r="CC842">
        <v>0</v>
      </c>
      <c r="CD842">
        <v>0</v>
      </c>
      <c r="CE842">
        <v>0</v>
      </c>
      <c r="CF842">
        <v>0</v>
      </c>
      <c r="CG842">
        <v>0</v>
      </c>
      <c r="CH842">
        <v>0</v>
      </c>
      <c r="CI842">
        <v>0</v>
      </c>
      <c r="CJ842">
        <v>0</v>
      </c>
      <c r="CK842">
        <v>0</v>
      </c>
      <c r="CL842">
        <v>0</v>
      </c>
      <c r="CM842">
        <v>0</v>
      </c>
      <c r="CN842">
        <v>0</v>
      </c>
      <c r="CO842">
        <v>0</v>
      </c>
      <c r="CP842">
        <v>0</v>
      </c>
      <c r="CQ842">
        <v>0</v>
      </c>
      <c r="CR842">
        <v>0</v>
      </c>
      <c r="CS842">
        <v>0</v>
      </c>
      <c r="CT842">
        <v>0</v>
      </c>
      <c r="CU842">
        <v>0</v>
      </c>
      <c r="CV842">
        <v>0</v>
      </c>
      <c r="CW842">
        <v>0</v>
      </c>
      <c r="CX842">
        <v>0</v>
      </c>
      <c r="CY842">
        <v>0</v>
      </c>
      <c r="CZ842">
        <v>0</v>
      </c>
      <c r="DA842">
        <v>0</v>
      </c>
      <c r="DB842">
        <v>0</v>
      </c>
      <c r="DC842">
        <v>0</v>
      </c>
      <c r="DD842">
        <v>0</v>
      </c>
      <c r="DE842">
        <v>0</v>
      </c>
      <c r="DF842">
        <v>0</v>
      </c>
      <c r="DG842">
        <v>0</v>
      </c>
      <c r="DH842">
        <v>0</v>
      </c>
      <c r="DI842">
        <v>0</v>
      </c>
      <c r="DJ842">
        <v>0</v>
      </c>
      <c r="DK842">
        <v>0</v>
      </c>
      <c r="DL842">
        <v>0</v>
      </c>
      <c r="DM842">
        <v>0</v>
      </c>
    </row>
    <row r="843" spans="1:117">
      <c r="A843" t="s">
        <v>766</v>
      </c>
      <c r="B843">
        <v>0</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T843">
        <v>0</v>
      </c>
      <c r="AU843">
        <v>0</v>
      </c>
      <c r="AV843">
        <v>0</v>
      </c>
      <c r="AW843">
        <v>0</v>
      </c>
      <c r="AX843">
        <v>0</v>
      </c>
      <c r="AY843">
        <v>0</v>
      </c>
      <c r="AZ843">
        <v>7914106.4533332903</v>
      </c>
      <c r="BA843">
        <v>0</v>
      </c>
      <c r="BB843">
        <v>0</v>
      </c>
      <c r="BC843">
        <v>0</v>
      </c>
      <c r="BD843">
        <v>0</v>
      </c>
      <c r="BE843">
        <v>0</v>
      </c>
      <c r="BF843">
        <v>0</v>
      </c>
      <c r="BG843">
        <v>0</v>
      </c>
      <c r="BH843">
        <v>0</v>
      </c>
      <c r="BI843">
        <v>0</v>
      </c>
      <c r="BJ843">
        <v>0</v>
      </c>
      <c r="BK843">
        <v>0</v>
      </c>
      <c r="BL843">
        <v>0</v>
      </c>
      <c r="BM843">
        <v>0</v>
      </c>
      <c r="BN843">
        <v>0</v>
      </c>
      <c r="BO843">
        <v>0</v>
      </c>
      <c r="BP843">
        <v>0</v>
      </c>
      <c r="BQ843">
        <v>0</v>
      </c>
      <c r="BR843">
        <v>0</v>
      </c>
      <c r="BS843">
        <v>0</v>
      </c>
      <c r="BT843">
        <v>0</v>
      </c>
      <c r="BU843">
        <v>0</v>
      </c>
      <c r="BV843">
        <v>0</v>
      </c>
      <c r="BW843">
        <v>0</v>
      </c>
      <c r="BX843">
        <v>0</v>
      </c>
      <c r="BY843">
        <v>0</v>
      </c>
      <c r="BZ843">
        <v>0</v>
      </c>
      <c r="CA843">
        <v>0</v>
      </c>
      <c r="CB843">
        <v>0</v>
      </c>
      <c r="CC843">
        <v>0</v>
      </c>
      <c r="CD843">
        <v>0</v>
      </c>
      <c r="CE843">
        <v>0</v>
      </c>
      <c r="CF843">
        <v>0</v>
      </c>
      <c r="CG843">
        <v>0</v>
      </c>
      <c r="CH843">
        <v>0</v>
      </c>
      <c r="CI843">
        <v>0</v>
      </c>
      <c r="CJ843">
        <v>0</v>
      </c>
      <c r="CK843">
        <v>0</v>
      </c>
      <c r="CL843">
        <v>0</v>
      </c>
      <c r="CM843">
        <v>0</v>
      </c>
      <c r="CN843">
        <v>0</v>
      </c>
      <c r="CO843">
        <v>0</v>
      </c>
      <c r="CP843">
        <v>0</v>
      </c>
      <c r="CQ843">
        <v>0</v>
      </c>
      <c r="CR843">
        <v>0</v>
      </c>
      <c r="CS843">
        <v>0</v>
      </c>
      <c r="CT843">
        <v>0</v>
      </c>
      <c r="CU843">
        <v>0</v>
      </c>
      <c r="CV843">
        <v>0</v>
      </c>
      <c r="CW843">
        <v>0</v>
      </c>
      <c r="CX843">
        <v>0</v>
      </c>
      <c r="CY843">
        <v>0</v>
      </c>
      <c r="CZ843">
        <v>0</v>
      </c>
      <c r="DA843">
        <v>0</v>
      </c>
      <c r="DB843">
        <v>0</v>
      </c>
      <c r="DC843">
        <v>0</v>
      </c>
      <c r="DD843">
        <v>0</v>
      </c>
      <c r="DE843">
        <v>0</v>
      </c>
      <c r="DF843">
        <v>7914106.4533332903</v>
      </c>
      <c r="DG843">
        <v>0</v>
      </c>
      <c r="DH843">
        <v>0</v>
      </c>
      <c r="DI843">
        <v>0</v>
      </c>
      <c r="DJ843">
        <v>0</v>
      </c>
      <c r="DK843">
        <v>0</v>
      </c>
      <c r="DL843">
        <v>0</v>
      </c>
      <c r="DM843">
        <v>0</v>
      </c>
    </row>
    <row r="844" spans="1:117">
      <c r="A844" t="s">
        <v>767</v>
      </c>
      <c r="B844">
        <v>0</v>
      </c>
      <c r="C844">
        <v>0</v>
      </c>
      <c r="D844">
        <v>0</v>
      </c>
      <c r="E844">
        <v>0</v>
      </c>
      <c r="F844">
        <v>0</v>
      </c>
      <c r="G844">
        <v>0</v>
      </c>
      <c r="H844">
        <v>0</v>
      </c>
      <c r="I844">
        <v>0</v>
      </c>
      <c r="J844">
        <v>0</v>
      </c>
      <c r="K844">
        <v>0</v>
      </c>
      <c r="L844">
        <v>0</v>
      </c>
      <c r="M844">
        <v>267849739741.36301</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0</v>
      </c>
      <c r="BL844">
        <v>0</v>
      </c>
      <c r="BM844">
        <v>0</v>
      </c>
      <c r="BN844">
        <v>0</v>
      </c>
      <c r="BO844">
        <v>0</v>
      </c>
      <c r="BP844">
        <v>0</v>
      </c>
      <c r="BQ844">
        <v>0</v>
      </c>
      <c r="BR844">
        <v>0</v>
      </c>
      <c r="BS844">
        <v>267849739741.36301</v>
      </c>
      <c r="BT844">
        <v>0</v>
      </c>
      <c r="BU844">
        <v>0</v>
      </c>
      <c r="BV844">
        <v>0</v>
      </c>
      <c r="BW844">
        <v>0</v>
      </c>
      <c r="BX844">
        <v>0</v>
      </c>
      <c r="BY844">
        <v>0</v>
      </c>
      <c r="BZ844">
        <v>0</v>
      </c>
      <c r="CA844">
        <v>0</v>
      </c>
      <c r="CB844">
        <v>0</v>
      </c>
      <c r="CC844">
        <v>0</v>
      </c>
      <c r="CD844">
        <v>0</v>
      </c>
      <c r="CE844">
        <v>0</v>
      </c>
      <c r="CF844">
        <v>0</v>
      </c>
      <c r="CG844">
        <v>0</v>
      </c>
      <c r="CH844">
        <v>0</v>
      </c>
      <c r="CI844">
        <v>0</v>
      </c>
      <c r="CJ844">
        <v>0</v>
      </c>
      <c r="CK844">
        <v>0</v>
      </c>
      <c r="CL844">
        <v>0</v>
      </c>
      <c r="CM844">
        <v>0</v>
      </c>
      <c r="CN844">
        <v>0</v>
      </c>
      <c r="CO844">
        <v>0</v>
      </c>
      <c r="CP844">
        <v>0</v>
      </c>
      <c r="CQ844">
        <v>0</v>
      </c>
      <c r="CR844">
        <v>0</v>
      </c>
      <c r="CS844">
        <v>0</v>
      </c>
      <c r="CT844">
        <v>0</v>
      </c>
      <c r="CU844">
        <v>0</v>
      </c>
      <c r="CV844">
        <v>0</v>
      </c>
      <c r="CW844">
        <v>0</v>
      </c>
      <c r="CX844">
        <v>0</v>
      </c>
      <c r="CY844">
        <v>0</v>
      </c>
      <c r="CZ844">
        <v>0</v>
      </c>
      <c r="DA844">
        <v>0</v>
      </c>
      <c r="DB844">
        <v>0</v>
      </c>
      <c r="DC844">
        <v>0</v>
      </c>
      <c r="DD844">
        <v>0</v>
      </c>
      <c r="DE844">
        <v>0</v>
      </c>
      <c r="DF844">
        <v>0</v>
      </c>
      <c r="DG844">
        <v>0</v>
      </c>
      <c r="DH844">
        <v>0</v>
      </c>
      <c r="DI844">
        <v>0</v>
      </c>
      <c r="DJ844">
        <v>0</v>
      </c>
      <c r="DK844">
        <v>0</v>
      </c>
      <c r="DL844">
        <v>0</v>
      </c>
      <c r="DM844">
        <v>0</v>
      </c>
    </row>
    <row r="845" spans="1:117">
      <c r="A845" t="s">
        <v>768</v>
      </c>
      <c r="B845">
        <v>0</v>
      </c>
      <c r="C845">
        <v>0</v>
      </c>
      <c r="D845">
        <v>0</v>
      </c>
      <c r="E845">
        <v>0</v>
      </c>
      <c r="F845">
        <v>0</v>
      </c>
      <c r="G845">
        <v>0</v>
      </c>
      <c r="H845">
        <v>0</v>
      </c>
      <c r="I845">
        <v>0</v>
      </c>
      <c r="J845">
        <v>0</v>
      </c>
      <c r="K845">
        <v>0</v>
      </c>
      <c r="L845">
        <v>0</v>
      </c>
      <c r="M845">
        <v>0</v>
      </c>
      <c r="N845">
        <v>2694875687.99999</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0</v>
      </c>
      <c r="AT845">
        <v>0</v>
      </c>
      <c r="AU845">
        <v>0</v>
      </c>
      <c r="AV845">
        <v>0</v>
      </c>
      <c r="AW845">
        <v>0</v>
      </c>
      <c r="AX845">
        <v>0</v>
      </c>
      <c r="AY845">
        <v>0</v>
      </c>
      <c r="AZ845">
        <v>0</v>
      </c>
      <c r="BA845">
        <v>0</v>
      </c>
      <c r="BB845">
        <v>0</v>
      </c>
      <c r="BC845">
        <v>0</v>
      </c>
      <c r="BD845">
        <v>0</v>
      </c>
      <c r="BE845">
        <v>0</v>
      </c>
      <c r="BF845">
        <v>0</v>
      </c>
      <c r="BG845">
        <v>0</v>
      </c>
      <c r="BH845">
        <v>0</v>
      </c>
      <c r="BI845">
        <v>0</v>
      </c>
      <c r="BJ845">
        <v>0</v>
      </c>
      <c r="BK845">
        <v>0</v>
      </c>
      <c r="BL845">
        <v>0</v>
      </c>
      <c r="BM845">
        <v>0</v>
      </c>
      <c r="BN845">
        <v>0</v>
      </c>
      <c r="BO845">
        <v>0</v>
      </c>
      <c r="BP845">
        <v>0</v>
      </c>
      <c r="BQ845">
        <v>0</v>
      </c>
      <c r="BR845">
        <v>0</v>
      </c>
      <c r="BS845">
        <v>0</v>
      </c>
      <c r="BT845">
        <v>2694875687.99999</v>
      </c>
      <c r="BU845">
        <v>0</v>
      </c>
      <c r="BV845">
        <v>0</v>
      </c>
      <c r="BW845">
        <v>0</v>
      </c>
      <c r="BX845">
        <v>0</v>
      </c>
      <c r="BY845">
        <v>0</v>
      </c>
      <c r="BZ845">
        <v>0</v>
      </c>
      <c r="CA845">
        <v>0</v>
      </c>
      <c r="CB845">
        <v>0</v>
      </c>
      <c r="CC845">
        <v>0</v>
      </c>
      <c r="CD845">
        <v>0</v>
      </c>
      <c r="CE845">
        <v>0</v>
      </c>
      <c r="CF845">
        <v>0</v>
      </c>
      <c r="CG845">
        <v>0</v>
      </c>
      <c r="CH845">
        <v>0</v>
      </c>
      <c r="CI845">
        <v>0</v>
      </c>
      <c r="CJ845">
        <v>0</v>
      </c>
      <c r="CK845">
        <v>0</v>
      </c>
      <c r="CL845">
        <v>0</v>
      </c>
      <c r="CM845">
        <v>0</v>
      </c>
      <c r="CN845">
        <v>0</v>
      </c>
      <c r="CO845">
        <v>0</v>
      </c>
      <c r="CP845">
        <v>0</v>
      </c>
      <c r="CQ845">
        <v>0</v>
      </c>
      <c r="CR845">
        <v>0</v>
      </c>
      <c r="CS845">
        <v>0</v>
      </c>
      <c r="CT845">
        <v>0</v>
      </c>
      <c r="CU845">
        <v>0</v>
      </c>
      <c r="CV845">
        <v>0</v>
      </c>
      <c r="CW845">
        <v>0</v>
      </c>
      <c r="CX845">
        <v>0</v>
      </c>
      <c r="CY845">
        <v>0</v>
      </c>
      <c r="CZ845">
        <v>0</v>
      </c>
      <c r="DA845">
        <v>0</v>
      </c>
      <c r="DB845">
        <v>0</v>
      </c>
      <c r="DC845">
        <v>0</v>
      </c>
      <c r="DD845">
        <v>0</v>
      </c>
      <c r="DE845">
        <v>0</v>
      </c>
      <c r="DF845">
        <v>0</v>
      </c>
      <c r="DG845">
        <v>0</v>
      </c>
      <c r="DH845">
        <v>0</v>
      </c>
      <c r="DI845">
        <v>0</v>
      </c>
      <c r="DJ845">
        <v>0</v>
      </c>
      <c r="DK845">
        <v>0</v>
      </c>
      <c r="DL845">
        <v>0</v>
      </c>
      <c r="DM845">
        <v>0</v>
      </c>
    </row>
    <row r="846" spans="1:117">
      <c r="A846" t="s">
        <v>769</v>
      </c>
      <c r="B846">
        <v>0</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0</v>
      </c>
      <c r="AT846">
        <v>174896243099.99899</v>
      </c>
      <c r="AU846">
        <v>0</v>
      </c>
      <c r="AV846">
        <v>0</v>
      </c>
      <c r="AW846">
        <v>0</v>
      </c>
      <c r="AX846">
        <v>0</v>
      </c>
      <c r="AY846">
        <v>0</v>
      </c>
      <c r="AZ846">
        <v>0</v>
      </c>
      <c r="BA846">
        <v>0</v>
      </c>
      <c r="BB846">
        <v>0</v>
      </c>
      <c r="BC846">
        <v>0</v>
      </c>
      <c r="BD846">
        <v>0</v>
      </c>
      <c r="BE846">
        <v>0</v>
      </c>
      <c r="BF846">
        <v>0</v>
      </c>
      <c r="BG846">
        <v>0</v>
      </c>
      <c r="BH846">
        <v>0</v>
      </c>
      <c r="BI846">
        <v>0</v>
      </c>
      <c r="BJ846">
        <v>0</v>
      </c>
      <c r="BK846">
        <v>0</v>
      </c>
      <c r="BL846">
        <v>0</v>
      </c>
      <c r="BM846">
        <v>0</v>
      </c>
      <c r="BN846">
        <v>0</v>
      </c>
      <c r="BO846">
        <v>0</v>
      </c>
      <c r="BP846">
        <v>0</v>
      </c>
      <c r="BQ846">
        <v>0</v>
      </c>
      <c r="BR846">
        <v>0</v>
      </c>
      <c r="BS846">
        <v>0</v>
      </c>
      <c r="BT846">
        <v>0</v>
      </c>
      <c r="BU846">
        <v>0</v>
      </c>
      <c r="BV846">
        <v>0</v>
      </c>
      <c r="BW846">
        <v>0</v>
      </c>
      <c r="BX846">
        <v>0</v>
      </c>
      <c r="BY846">
        <v>0</v>
      </c>
      <c r="BZ846">
        <v>0</v>
      </c>
      <c r="CA846">
        <v>0</v>
      </c>
      <c r="CB846">
        <v>0</v>
      </c>
      <c r="CC846">
        <v>0</v>
      </c>
      <c r="CD846">
        <v>0</v>
      </c>
      <c r="CE846">
        <v>0</v>
      </c>
      <c r="CF846">
        <v>0</v>
      </c>
      <c r="CG846">
        <v>0</v>
      </c>
      <c r="CH846">
        <v>0</v>
      </c>
      <c r="CI846">
        <v>0</v>
      </c>
      <c r="CJ846">
        <v>0</v>
      </c>
      <c r="CK846">
        <v>0</v>
      </c>
      <c r="CL846">
        <v>0</v>
      </c>
      <c r="CM846">
        <v>0</v>
      </c>
      <c r="CN846">
        <v>0</v>
      </c>
      <c r="CO846">
        <v>0</v>
      </c>
      <c r="CP846">
        <v>0</v>
      </c>
      <c r="CQ846">
        <v>0</v>
      </c>
      <c r="CR846">
        <v>0</v>
      </c>
      <c r="CS846">
        <v>0</v>
      </c>
      <c r="CT846">
        <v>0</v>
      </c>
      <c r="CU846">
        <v>0</v>
      </c>
      <c r="CV846">
        <v>0</v>
      </c>
      <c r="CW846">
        <v>0</v>
      </c>
      <c r="CX846">
        <v>0</v>
      </c>
      <c r="CY846">
        <v>0</v>
      </c>
      <c r="CZ846">
        <v>174896243099.99899</v>
      </c>
      <c r="DA846">
        <v>0</v>
      </c>
      <c r="DB846">
        <v>0</v>
      </c>
      <c r="DC846">
        <v>0</v>
      </c>
      <c r="DD846">
        <v>0</v>
      </c>
      <c r="DE846">
        <v>0</v>
      </c>
      <c r="DF846">
        <v>0</v>
      </c>
      <c r="DG846">
        <v>0</v>
      </c>
      <c r="DH846">
        <v>0</v>
      </c>
      <c r="DI846">
        <v>0</v>
      </c>
      <c r="DJ846">
        <v>0</v>
      </c>
      <c r="DK846">
        <v>0</v>
      </c>
      <c r="DL846">
        <v>0</v>
      </c>
      <c r="DM846">
        <v>0</v>
      </c>
    </row>
    <row r="847" spans="1:117">
      <c r="A847" t="s">
        <v>770</v>
      </c>
      <c r="B847">
        <v>0</v>
      </c>
      <c r="C847">
        <v>0</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v>0</v>
      </c>
      <c r="AW847">
        <v>0</v>
      </c>
      <c r="AX847">
        <v>0</v>
      </c>
      <c r="AY847">
        <v>0</v>
      </c>
      <c r="AZ847">
        <v>0</v>
      </c>
      <c r="BA847">
        <v>0</v>
      </c>
      <c r="BB847">
        <v>0</v>
      </c>
      <c r="BC847">
        <v>0</v>
      </c>
      <c r="BD847">
        <v>0</v>
      </c>
      <c r="BE847">
        <v>0</v>
      </c>
      <c r="BF847">
        <v>0</v>
      </c>
      <c r="BG847">
        <v>0</v>
      </c>
      <c r="BH847">
        <v>0</v>
      </c>
      <c r="BI847">
        <v>0</v>
      </c>
      <c r="BJ847">
        <v>0</v>
      </c>
      <c r="BK847">
        <v>0</v>
      </c>
      <c r="BL847">
        <v>0</v>
      </c>
      <c r="BM847">
        <v>0</v>
      </c>
      <c r="BN847">
        <v>0</v>
      </c>
      <c r="BO847">
        <v>0</v>
      </c>
      <c r="BP847">
        <v>0</v>
      </c>
      <c r="BQ847">
        <v>0</v>
      </c>
      <c r="BR847">
        <v>0</v>
      </c>
      <c r="BS847">
        <v>0</v>
      </c>
      <c r="BT847">
        <v>0</v>
      </c>
      <c r="BU847">
        <v>0</v>
      </c>
      <c r="BV847">
        <v>0</v>
      </c>
      <c r="BW847">
        <v>0</v>
      </c>
      <c r="BX847">
        <v>0</v>
      </c>
      <c r="BY847">
        <v>0</v>
      </c>
      <c r="BZ847">
        <v>0</v>
      </c>
      <c r="CA847">
        <v>0</v>
      </c>
      <c r="CB847">
        <v>0</v>
      </c>
      <c r="CC847">
        <v>0</v>
      </c>
      <c r="CD847">
        <v>0</v>
      </c>
      <c r="CE847">
        <v>0</v>
      </c>
      <c r="CF847">
        <v>0</v>
      </c>
      <c r="CG847">
        <v>0</v>
      </c>
      <c r="CH847">
        <v>0</v>
      </c>
      <c r="CI847">
        <v>0</v>
      </c>
      <c r="CJ847">
        <v>0</v>
      </c>
      <c r="CK847">
        <v>0</v>
      </c>
      <c r="CL847">
        <v>0</v>
      </c>
      <c r="CM847">
        <v>0</v>
      </c>
      <c r="CN847">
        <v>0</v>
      </c>
      <c r="CO847">
        <v>0</v>
      </c>
      <c r="CP847">
        <v>0</v>
      </c>
      <c r="CQ847">
        <v>0</v>
      </c>
      <c r="CR847">
        <v>0</v>
      </c>
      <c r="CS847">
        <v>0</v>
      </c>
      <c r="CT847">
        <v>0</v>
      </c>
      <c r="CU847">
        <v>0</v>
      </c>
      <c r="CV847">
        <v>0</v>
      </c>
      <c r="CW847">
        <v>0</v>
      </c>
      <c r="CX847">
        <v>0</v>
      </c>
      <c r="CY847">
        <v>0</v>
      </c>
      <c r="CZ847">
        <v>0</v>
      </c>
      <c r="DA847">
        <v>0</v>
      </c>
      <c r="DB847">
        <v>0</v>
      </c>
      <c r="DC847">
        <v>0</v>
      </c>
      <c r="DD847">
        <v>0</v>
      </c>
      <c r="DE847">
        <v>0</v>
      </c>
      <c r="DF847">
        <v>0</v>
      </c>
      <c r="DG847">
        <v>0</v>
      </c>
      <c r="DH847">
        <v>0</v>
      </c>
      <c r="DI847">
        <v>0</v>
      </c>
      <c r="DJ847">
        <v>0</v>
      </c>
      <c r="DK847">
        <v>0</v>
      </c>
      <c r="DL847">
        <v>0</v>
      </c>
      <c r="DM847">
        <v>0</v>
      </c>
    </row>
    <row r="848" spans="1:117">
      <c r="A848" t="s">
        <v>771</v>
      </c>
      <c r="B848">
        <v>0</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2663096821.5466599</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0</v>
      </c>
      <c r="AY848">
        <v>0</v>
      </c>
      <c r="AZ848">
        <v>0</v>
      </c>
      <c r="BA848">
        <v>0</v>
      </c>
      <c r="BB848">
        <v>0</v>
      </c>
      <c r="BC848">
        <v>0</v>
      </c>
      <c r="BD848">
        <v>0</v>
      </c>
      <c r="BE848">
        <v>0</v>
      </c>
      <c r="BF848">
        <v>0</v>
      </c>
      <c r="BG848">
        <v>0</v>
      </c>
      <c r="BH848">
        <v>0</v>
      </c>
      <c r="BI848">
        <v>0</v>
      </c>
      <c r="BJ848">
        <v>0</v>
      </c>
      <c r="BK848">
        <v>0</v>
      </c>
      <c r="BL848">
        <v>0</v>
      </c>
      <c r="BM848">
        <v>0</v>
      </c>
      <c r="BN848">
        <v>0</v>
      </c>
      <c r="BO848">
        <v>0</v>
      </c>
      <c r="BP848">
        <v>0</v>
      </c>
      <c r="BQ848">
        <v>0</v>
      </c>
      <c r="BR848">
        <v>0</v>
      </c>
      <c r="BS848">
        <v>0</v>
      </c>
      <c r="BT848">
        <v>0</v>
      </c>
      <c r="BU848">
        <v>0</v>
      </c>
      <c r="BV848">
        <v>0</v>
      </c>
      <c r="BW848">
        <v>0</v>
      </c>
      <c r="BX848">
        <v>0</v>
      </c>
      <c r="BY848">
        <v>0</v>
      </c>
      <c r="BZ848">
        <v>0</v>
      </c>
      <c r="CA848">
        <v>0</v>
      </c>
      <c r="CB848">
        <v>0</v>
      </c>
      <c r="CC848">
        <v>0</v>
      </c>
      <c r="CD848">
        <v>0</v>
      </c>
      <c r="CE848">
        <v>0</v>
      </c>
      <c r="CF848">
        <v>0</v>
      </c>
      <c r="CG848">
        <v>0</v>
      </c>
      <c r="CH848">
        <v>2663096821.5466599</v>
      </c>
      <c r="CI848">
        <v>0</v>
      </c>
      <c r="CJ848">
        <v>0</v>
      </c>
      <c r="CK848">
        <v>0</v>
      </c>
      <c r="CL848">
        <v>0</v>
      </c>
      <c r="CM848">
        <v>0</v>
      </c>
      <c r="CN848">
        <v>0</v>
      </c>
      <c r="CO848">
        <v>0</v>
      </c>
      <c r="CP848">
        <v>0</v>
      </c>
      <c r="CQ848">
        <v>0</v>
      </c>
      <c r="CR848">
        <v>0</v>
      </c>
      <c r="CS848">
        <v>0</v>
      </c>
      <c r="CT848">
        <v>0</v>
      </c>
      <c r="CU848">
        <v>0</v>
      </c>
      <c r="CV848">
        <v>0</v>
      </c>
      <c r="CW848">
        <v>0</v>
      </c>
      <c r="CX848">
        <v>0</v>
      </c>
      <c r="CY848">
        <v>0</v>
      </c>
      <c r="CZ848">
        <v>0</v>
      </c>
      <c r="DA848">
        <v>0</v>
      </c>
      <c r="DB848">
        <v>0</v>
      </c>
      <c r="DC848">
        <v>0</v>
      </c>
      <c r="DD848">
        <v>0</v>
      </c>
      <c r="DE848">
        <v>0</v>
      </c>
      <c r="DF848">
        <v>0</v>
      </c>
      <c r="DG848">
        <v>0</v>
      </c>
      <c r="DH848">
        <v>0</v>
      </c>
      <c r="DI848">
        <v>0</v>
      </c>
      <c r="DJ848">
        <v>0</v>
      </c>
      <c r="DK848">
        <v>0</v>
      </c>
      <c r="DL848">
        <v>0</v>
      </c>
      <c r="DM848">
        <v>0</v>
      </c>
    </row>
    <row r="849" spans="1:117">
      <c r="A849" t="s">
        <v>772</v>
      </c>
      <c r="B849">
        <v>0</v>
      </c>
      <c r="C849">
        <v>0</v>
      </c>
      <c r="D849">
        <v>0</v>
      </c>
      <c r="E849">
        <v>10799477246.456499</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0</v>
      </c>
      <c r="AR849">
        <v>0</v>
      </c>
      <c r="AS849">
        <v>0</v>
      </c>
      <c r="AT849">
        <v>0</v>
      </c>
      <c r="AU849">
        <v>0</v>
      </c>
      <c r="AV849">
        <v>0</v>
      </c>
      <c r="AW849">
        <v>0</v>
      </c>
      <c r="AX849">
        <v>0</v>
      </c>
      <c r="AY849">
        <v>0</v>
      </c>
      <c r="AZ849">
        <v>0</v>
      </c>
      <c r="BA849">
        <v>0</v>
      </c>
      <c r="BB849">
        <v>0</v>
      </c>
      <c r="BC849">
        <v>0</v>
      </c>
      <c r="BD849">
        <v>0</v>
      </c>
      <c r="BE849">
        <v>0</v>
      </c>
      <c r="BF849">
        <v>0</v>
      </c>
      <c r="BG849">
        <v>0</v>
      </c>
      <c r="BH849">
        <v>0</v>
      </c>
      <c r="BI849">
        <v>0</v>
      </c>
      <c r="BJ849">
        <v>0</v>
      </c>
      <c r="BK849">
        <v>10799477246.456499</v>
      </c>
      <c r="BL849">
        <v>0</v>
      </c>
      <c r="BM849">
        <v>0</v>
      </c>
      <c r="BN849">
        <v>0</v>
      </c>
      <c r="BO849">
        <v>0</v>
      </c>
      <c r="BP849">
        <v>0</v>
      </c>
      <c r="BQ849">
        <v>0</v>
      </c>
      <c r="BR849">
        <v>0</v>
      </c>
      <c r="BS849">
        <v>0</v>
      </c>
      <c r="BT849">
        <v>0</v>
      </c>
      <c r="BU849">
        <v>0</v>
      </c>
      <c r="BV849">
        <v>0</v>
      </c>
      <c r="BW849">
        <v>0</v>
      </c>
      <c r="BX849">
        <v>0</v>
      </c>
      <c r="BY849">
        <v>0</v>
      </c>
      <c r="BZ849">
        <v>0</v>
      </c>
      <c r="CA849">
        <v>0</v>
      </c>
      <c r="CB849">
        <v>0</v>
      </c>
      <c r="CC849">
        <v>0</v>
      </c>
      <c r="CD849">
        <v>0</v>
      </c>
      <c r="CE849">
        <v>0</v>
      </c>
      <c r="CF849">
        <v>0</v>
      </c>
      <c r="CG849">
        <v>0</v>
      </c>
      <c r="CH849">
        <v>0</v>
      </c>
      <c r="CI849">
        <v>0</v>
      </c>
      <c r="CJ849">
        <v>0</v>
      </c>
      <c r="CK849">
        <v>0</v>
      </c>
      <c r="CL849">
        <v>0</v>
      </c>
      <c r="CM849">
        <v>0</v>
      </c>
      <c r="CN849">
        <v>0</v>
      </c>
      <c r="CO849">
        <v>0</v>
      </c>
      <c r="CP849">
        <v>0</v>
      </c>
      <c r="CQ849">
        <v>0</v>
      </c>
      <c r="CR849">
        <v>0</v>
      </c>
      <c r="CS849">
        <v>0</v>
      </c>
      <c r="CT849">
        <v>0</v>
      </c>
      <c r="CU849">
        <v>0</v>
      </c>
      <c r="CV849">
        <v>0</v>
      </c>
      <c r="CW849">
        <v>0</v>
      </c>
      <c r="CX849">
        <v>0</v>
      </c>
      <c r="CY849">
        <v>0</v>
      </c>
      <c r="CZ849">
        <v>0</v>
      </c>
      <c r="DA849">
        <v>0</v>
      </c>
      <c r="DB849">
        <v>0</v>
      </c>
      <c r="DC849">
        <v>0</v>
      </c>
      <c r="DD849">
        <v>0</v>
      </c>
      <c r="DE849">
        <v>0</v>
      </c>
      <c r="DF849">
        <v>0</v>
      </c>
      <c r="DG849">
        <v>0</v>
      </c>
      <c r="DH849">
        <v>0</v>
      </c>
      <c r="DI849">
        <v>0</v>
      </c>
      <c r="DJ849">
        <v>0</v>
      </c>
      <c r="DK849">
        <v>0</v>
      </c>
      <c r="DL849">
        <v>0</v>
      </c>
      <c r="DM849">
        <v>0</v>
      </c>
    </row>
    <row r="850" spans="1:117">
      <c r="A850" t="s">
        <v>773</v>
      </c>
      <c r="B850">
        <v>0</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v>0</v>
      </c>
      <c r="BN850">
        <v>0</v>
      </c>
      <c r="BO850">
        <v>0</v>
      </c>
      <c r="BP850">
        <v>0</v>
      </c>
      <c r="BQ850">
        <v>0</v>
      </c>
      <c r="BR850">
        <v>0</v>
      </c>
      <c r="BS850">
        <v>0</v>
      </c>
      <c r="BT850">
        <v>0</v>
      </c>
      <c r="BU850">
        <v>0</v>
      </c>
      <c r="BV850">
        <v>0</v>
      </c>
      <c r="BW850">
        <v>0</v>
      </c>
      <c r="BX850">
        <v>0</v>
      </c>
      <c r="BY850">
        <v>0</v>
      </c>
      <c r="BZ850">
        <v>0</v>
      </c>
      <c r="CA850">
        <v>0</v>
      </c>
      <c r="CB850">
        <v>0</v>
      </c>
      <c r="CC850">
        <v>0</v>
      </c>
      <c r="CD850">
        <v>0</v>
      </c>
      <c r="CE850">
        <v>0</v>
      </c>
      <c r="CF850">
        <v>0</v>
      </c>
      <c r="CG850">
        <v>0</v>
      </c>
      <c r="CH850">
        <v>0</v>
      </c>
      <c r="CI850">
        <v>0</v>
      </c>
      <c r="CJ850">
        <v>0</v>
      </c>
      <c r="CK850">
        <v>0</v>
      </c>
      <c r="CL850">
        <v>0</v>
      </c>
      <c r="CM850">
        <v>0</v>
      </c>
      <c r="CN850">
        <v>0</v>
      </c>
      <c r="CO850">
        <v>0</v>
      </c>
      <c r="CP850">
        <v>0</v>
      </c>
      <c r="CQ850">
        <v>0</v>
      </c>
      <c r="CR850">
        <v>0</v>
      </c>
      <c r="CS850">
        <v>0</v>
      </c>
      <c r="CT850">
        <v>0</v>
      </c>
      <c r="CU850">
        <v>0</v>
      </c>
      <c r="CV850">
        <v>0</v>
      </c>
      <c r="CW850">
        <v>0</v>
      </c>
      <c r="CX850">
        <v>0</v>
      </c>
      <c r="CY850">
        <v>0</v>
      </c>
      <c r="CZ850">
        <v>0</v>
      </c>
      <c r="DA850">
        <v>0</v>
      </c>
      <c r="DB850">
        <v>0</v>
      </c>
      <c r="DC850">
        <v>0</v>
      </c>
      <c r="DD850">
        <v>0</v>
      </c>
      <c r="DE850">
        <v>0</v>
      </c>
      <c r="DF850">
        <v>0</v>
      </c>
      <c r="DG850">
        <v>0</v>
      </c>
      <c r="DH850">
        <v>0</v>
      </c>
      <c r="DI850">
        <v>0</v>
      </c>
      <c r="DJ850">
        <v>0</v>
      </c>
      <c r="DK850">
        <v>0</v>
      </c>
      <c r="DL850">
        <v>0</v>
      </c>
      <c r="DM850">
        <v>0</v>
      </c>
    </row>
    <row r="851" spans="1:117">
      <c r="A851" t="s">
        <v>774</v>
      </c>
      <c r="B851">
        <v>0</v>
      </c>
      <c r="C851">
        <v>0</v>
      </c>
      <c r="D851">
        <v>0</v>
      </c>
      <c r="E851">
        <v>0</v>
      </c>
      <c r="F851">
        <v>0</v>
      </c>
      <c r="G851">
        <v>0</v>
      </c>
      <c r="H851">
        <v>0</v>
      </c>
      <c r="I851">
        <v>0</v>
      </c>
      <c r="J851">
        <v>0</v>
      </c>
      <c r="K851">
        <v>117565344</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0</v>
      </c>
      <c r="AT851">
        <v>0</v>
      </c>
      <c r="AU851">
        <v>0</v>
      </c>
      <c r="AV851">
        <v>0</v>
      </c>
      <c r="AW851">
        <v>0</v>
      </c>
      <c r="AX851">
        <v>0</v>
      </c>
      <c r="AY851">
        <v>0</v>
      </c>
      <c r="AZ851">
        <v>0</v>
      </c>
      <c r="BA851">
        <v>0</v>
      </c>
      <c r="BB851">
        <v>0</v>
      </c>
      <c r="BC851">
        <v>0</v>
      </c>
      <c r="BD851">
        <v>0</v>
      </c>
      <c r="BE851">
        <v>0</v>
      </c>
      <c r="BF851">
        <v>0</v>
      </c>
      <c r="BG851">
        <v>0</v>
      </c>
      <c r="BH851">
        <v>0</v>
      </c>
      <c r="BI851">
        <v>0</v>
      </c>
      <c r="BJ851">
        <v>0</v>
      </c>
      <c r="BK851">
        <v>0</v>
      </c>
      <c r="BL851">
        <v>0</v>
      </c>
      <c r="BM851">
        <v>0</v>
      </c>
      <c r="BN851">
        <v>0</v>
      </c>
      <c r="BO851">
        <v>0</v>
      </c>
      <c r="BP851">
        <v>0</v>
      </c>
      <c r="BQ851">
        <v>117565344</v>
      </c>
      <c r="BR851">
        <v>0</v>
      </c>
      <c r="BS851">
        <v>0</v>
      </c>
      <c r="BT851">
        <v>0</v>
      </c>
      <c r="BU851">
        <v>0</v>
      </c>
      <c r="BV851">
        <v>0</v>
      </c>
      <c r="BW851">
        <v>0</v>
      </c>
      <c r="BX851">
        <v>0</v>
      </c>
      <c r="BY851">
        <v>0</v>
      </c>
      <c r="BZ851">
        <v>0</v>
      </c>
      <c r="CA851">
        <v>0</v>
      </c>
      <c r="CB851">
        <v>0</v>
      </c>
      <c r="CC851">
        <v>0</v>
      </c>
      <c r="CD851">
        <v>0</v>
      </c>
      <c r="CE851">
        <v>0</v>
      </c>
      <c r="CF851">
        <v>0</v>
      </c>
      <c r="CG851">
        <v>0</v>
      </c>
      <c r="CH851">
        <v>0</v>
      </c>
      <c r="CI851">
        <v>0</v>
      </c>
      <c r="CJ851">
        <v>0</v>
      </c>
      <c r="CK851">
        <v>0</v>
      </c>
      <c r="CL851">
        <v>0</v>
      </c>
      <c r="CM851">
        <v>0</v>
      </c>
      <c r="CN851">
        <v>0</v>
      </c>
      <c r="CO851">
        <v>0</v>
      </c>
      <c r="CP851">
        <v>0</v>
      </c>
      <c r="CQ851">
        <v>0</v>
      </c>
      <c r="CR851">
        <v>0</v>
      </c>
      <c r="CS851">
        <v>0</v>
      </c>
      <c r="CT851">
        <v>0</v>
      </c>
      <c r="CU851">
        <v>0</v>
      </c>
      <c r="CV851">
        <v>0</v>
      </c>
      <c r="CW851">
        <v>0</v>
      </c>
      <c r="CX851">
        <v>0</v>
      </c>
      <c r="CY851">
        <v>0</v>
      </c>
      <c r="CZ851">
        <v>0</v>
      </c>
      <c r="DA851">
        <v>0</v>
      </c>
      <c r="DB851">
        <v>0</v>
      </c>
      <c r="DC851">
        <v>0</v>
      </c>
      <c r="DD851">
        <v>0</v>
      </c>
      <c r="DE851">
        <v>0</v>
      </c>
      <c r="DF851">
        <v>0</v>
      </c>
      <c r="DG851">
        <v>0</v>
      </c>
      <c r="DH851">
        <v>0</v>
      </c>
      <c r="DI851">
        <v>0</v>
      </c>
      <c r="DJ851">
        <v>0</v>
      </c>
      <c r="DK851">
        <v>0</v>
      </c>
      <c r="DL851">
        <v>0</v>
      </c>
      <c r="DM851">
        <v>0</v>
      </c>
    </row>
    <row r="852" spans="1:117">
      <c r="A852" t="s">
        <v>775</v>
      </c>
      <c r="B852">
        <v>0</v>
      </c>
      <c r="C852">
        <v>0</v>
      </c>
      <c r="D852">
        <v>0</v>
      </c>
      <c r="E852">
        <v>0</v>
      </c>
      <c r="F852">
        <v>0</v>
      </c>
      <c r="G852">
        <v>0</v>
      </c>
      <c r="H852">
        <v>0</v>
      </c>
      <c r="I852">
        <v>0</v>
      </c>
      <c r="J852">
        <v>0</v>
      </c>
      <c r="K852">
        <v>0</v>
      </c>
      <c r="L852">
        <v>0</v>
      </c>
      <c r="M852">
        <v>11609577720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v>0</v>
      </c>
      <c r="BL852">
        <v>0</v>
      </c>
      <c r="BM852">
        <v>0</v>
      </c>
      <c r="BN852">
        <v>0</v>
      </c>
      <c r="BO852">
        <v>0</v>
      </c>
      <c r="BP852">
        <v>0</v>
      </c>
      <c r="BQ852">
        <v>0</v>
      </c>
      <c r="BR852">
        <v>0</v>
      </c>
      <c r="BS852">
        <v>11609577720</v>
      </c>
      <c r="BT852">
        <v>0</v>
      </c>
      <c r="BU852">
        <v>0</v>
      </c>
      <c r="BV852">
        <v>0</v>
      </c>
      <c r="BW852">
        <v>0</v>
      </c>
      <c r="BX852">
        <v>0</v>
      </c>
      <c r="BY852">
        <v>0</v>
      </c>
      <c r="BZ852">
        <v>0</v>
      </c>
      <c r="CA852">
        <v>0</v>
      </c>
      <c r="CB852">
        <v>0</v>
      </c>
      <c r="CC852">
        <v>0</v>
      </c>
      <c r="CD852">
        <v>0</v>
      </c>
      <c r="CE852">
        <v>0</v>
      </c>
      <c r="CF852">
        <v>0</v>
      </c>
      <c r="CG852">
        <v>0</v>
      </c>
      <c r="CH852">
        <v>0</v>
      </c>
      <c r="CI852">
        <v>0</v>
      </c>
      <c r="CJ852">
        <v>0</v>
      </c>
      <c r="CK852">
        <v>0</v>
      </c>
      <c r="CL852">
        <v>0</v>
      </c>
      <c r="CM852">
        <v>0</v>
      </c>
      <c r="CN852">
        <v>0</v>
      </c>
      <c r="CO852">
        <v>0</v>
      </c>
      <c r="CP852">
        <v>0</v>
      </c>
      <c r="CQ852">
        <v>0</v>
      </c>
      <c r="CR852">
        <v>0</v>
      </c>
      <c r="CS852">
        <v>0</v>
      </c>
      <c r="CT852">
        <v>0</v>
      </c>
      <c r="CU852">
        <v>0</v>
      </c>
      <c r="CV852">
        <v>0</v>
      </c>
      <c r="CW852">
        <v>0</v>
      </c>
      <c r="CX852">
        <v>0</v>
      </c>
      <c r="CY852">
        <v>0</v>
      </c>
      <c r="CZ852">
        <v>0</v>
      </c>
      <c r="DA852">
        <v>0</v>
      </c>
      <c r="DB852">
        <v>0</v>
      </c>
      <c r="DC852">
        <v>0</v>
      </c>
      <c r="DD852">
        <v>0</v>
      </c>
      <c r="DE852">
        <v>0</v>
      </c>
      <c r="DF852">
        <v>0</v>
      </c>
      <c r="DG852">
        <v>0</v>
      </c>
      <c r="DH852">
        <v>0</v>
      </c>
      <c r="DI852">
        <v>0</v>
      </c>
      <c r="DJ852">
        <v>0</v>
      </c>
      <c r="DK852">
        <v>0</v>
      </c>
      <c r="DL852">
        <v>0</v>
      </c>
      <c r="DM852">
        <v>0</v>
      </c>
    </row>
    <row r="853" spans="1:117">
      <c r="A853" t="s">
        <v>776</v>
      </c>
      <c r="B853">
        <v>0</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c r="AS853">
        <v>0</v>
      </c>
      <c r="AT853">
        <v>0</v>
      </c>
      <c r="AU853">
        <v>0</v>
      </c>
      <c r="AV853">
        <v>0</v>
      </c>
      <c r="AW853">
        <v>0</v>
      </c>
      <c r="AX853">
        <v>0</v>
      </c>
      <c r="AY853">
        <v>0</v>
      </c>
      <c r="AZ853">
        <v>0</v>
      </c>
      <c r="BA853">
        <v>0</v>
      </c>
      <c r="BB853">
        <v>0</v>
      </c>
      <c r="BC853">
        <v>0</v>
      </c>
      <c r="BD853">
        <v>0</v>
      </c>
      <c r="BE853">
        <v>0</v>
      </c>
      <c r="BF853">
        <v>0</v>
      </c>
      <c r="BG853">
        <v>0</v>
      </c>
      <c r="BH853">
        <v>0</v>
      </c>
      <c r="BI853">
        <v>0</v>
      </c>
      <c r="BJ853">
        <v>0</v>
      </c>
      <c r="BK853">
        <v>0</v>
      </c>
      <c r="BL853">
        <v>0</v>
      </c>
      <c r="BM853">
        <v>0</v>
      </c>
      <c r="BN853">
        <v>0</v>
      </c>
      <c r="BO853">
        <v>0</v>
      </c>
      <c r="BP853">
        <v>0</v>
      </c>
      <c r="BQ853">
        <v>0</v>
      </c>
      <c r="BR853">
        <v>0</v>
      </c>
      <c r="BS853">
        <v>0</v>
      </c>
      <c r="BT853">
        <v>0</v>
      </c>
      <c r="BU853">
        <v>0</v>
      </c>
      <c r="BV853">
        <v>0</v>
      </c>
      <c r="BW853">
        <v>0</v>
      </c>
      <c r="BX853">
        <v>0</v>
      </c>
      <c r="BY853">
        <v>0</v>
      </c>
      <c r="BZ853">
        <v>0</v>
      </c>
      <c r="CA853">
        <v>0</v>
      </c>
      <c r="CB853">
        <v>0</v>
      </c>
      <c r="CC853">
        <v>0</v>
      </c>
      <c r="CD853">
        <v>0</v>
      </c>
      <c r="CE853">
        <v>0</v>
      </c>
      <c r="CF853">
        <v>0</v>
      </c>
      <c r="CG853">
        <v>0</v>
      </c>
      <c r="CH853">
        <v>0</v>
      </c>
      <c r="CI853">
        <v>0</v>
      </c>
      <c r="CJ853">
        <v>0</v>
      </c>
      <c r="CK853">
        <v>0</v>
      </c>
      <c r="CL853">
        <v>0</v>
      </c>
      <c r="CM853">
        <v>0</v>
      </c>
      <c r="CN853">
        <v>0</v>
      </c>
      <c r="CO853">
        <v>0</v>
      </c>
      <c r="CP853">
        <v>0</v>
      </c>
      <c r="CQ853">
        <v>0</v>
      </c>
      <c r="CR853">
        <v>0</v>
      </c>
      <c r="CS853">
        <v>0</v>
      </c>
      <c r="CT853">
        <v>0</v>
      </c>
      <c r="CU853">
        <v>0</v>
      </c>
      <c r="CV853">
        <v>0</v>
      </c>
      <c r="CW853">
        <v>0</v>
      </c>
      <c r="CX853">
        <v>0</v>
      </c>
      <c r="CY853">
        <v>0</v>
      </c>
      <c r="CZ853">
        <v>0</v>
      </c>
      <c r="DA853">
        <v>0</v>
      </c>
      <c r="DB853">
        <v>0</v>
      </c>
      <c r="DC853">
        <v>0</v>
      </c>
      <c r="DD853">
        <v>0</v>
      </c>
      <c r="DE853">
        <v>0</v>
      </c>
      <c r="DF853">
        <v>0</v>
      </c>
      <c r="DG853">
        <v>0</v>
      </c>
      <c r="DH853">
        <v>0</v>
      </c>
      <c r="DI853">
        <v>0</v>
      </c>
      <c r="DJ853">
        <v>0</v>
      </c>
      <c r="DK853">
        <v>0</v>
      </c>
      <c r="DL853">
        <v>0</v>
      </c>
      <c r="DM853">
        <v>0</v>
      </c>
    </row>
    <row r="854" spans="1:117">
      <c r="A854" t="s">
        <v>777</v>
      </c>
      <c r="B854">
        <v>0</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v>0</v>
      </c>
      <c r="BK854">
        <v>0</v>
      </c>
      <c r="BL854">
        <v>0</v>
      </c>
      <c r="BM854">
        <v>0</v>
      </c>
      <c r="BN854">
        <v>0</v>
      </c>
      <c r="BO854">
        <v>0</v>
      </c>
      <c r="BP854">
        <v>0</v>
      </c>
      <c r="BQ854">
        <v>0</v>
      </c>
      <c r="BR854">
        <v>0</v>
      </c>
      <c r="BS854">
        <v>0</v>
      </c>
      <c r="BT854">
        <v>0</v>
      </c>
      <c r="BU854">
        <v>0</v>
      </c>
      <c r="BV854">
        <v>0</v>
      </c>
      <c r="BW854">
        <v>0</v>
      </c>
      <c r="BX854">
        <v>0</v>
      </c>
      <c r="BY854">
        <v>0</v>
      </c>
      <c r="BZ854">
        <v>0</v>
      </c>
      <c r="CA854">
        <v>0</v>
      </c>
      <c r="CB854">
        <v>0</v>
      </c>
      <c r="CC854">
        <v>0</v>
      </c>
      <c r="CD854">
        <v>0</v>
      </c>
      <c r="CE854">
        <v>0</v>
      </c>
      <c r="CF854">
        <v>0</v>
      </c>
      <c r="CG854">
        <v>0</v>
      </c>
      <c r="CH854">
        <v>0</v>
      </c>
      <c r="CI854">
        <v>0</v>
      </c>
      <c r="CJ854">
        <v>0</v>
      </c>
      <c r="CK854">
        <v>0</v>
      </c>
      <c r="CL854">
        <v>0</v>
      </c>
      <c r="CM854">
        <v>0</v>
      </c>
      <c r="CN854">
        <v>0</v>
      </c>
      <c r="CO854">
        <v>0</v>
      </c>
      <c r="CP854">
        <v>0</v>
      </c>
      <c r="CQ854">
        <v>0</v>
      </c>
      <c r="CR854">
        <v>0</v>
      </c>
      <c r="CS854">
        <v>0</v>
      </c>
      <c r="CT854">
        <v>0</v>
      </c>
      <c r="CU854">
        <v>0</v>
      </c>
      <c r="CV854">
        <v>0</v>
      </c>
      <c r="CW854">
        <v>0</v>
      </c>
      <c r="CX854">
        <v>0</v>
      </c>
      <c r="CY854">
        <v>0</v>
      </c>
      <c r="CZ854">
        <v>0</v>
      </c>
      <c r="DA854">
        <v>0</v>
      </c>
      <c r="DB854">
        <v>0</v>
      </c>
      <c r="DC854">
        <v>0</v>
      </c>
      <c r="DD854">
        <v>0</v>
      </c>
      <c r="DE854">
        <v>0</v>
      </c>
      <c r="DF854">
        <v>0</v>
      </c>
      <c r="DG854">
        <v>0</v>
      </c>
      <c r="DH854">
        <v>0</v>
      </c>
      <c r="DI854">
        <v>0</v>
      </c>
      <c r="DJ854">
        <v>0</v>
      </c>
      <c r="DK854">
        <v>0</v>
      </c>
      <c r="DL854">
        <v>0</v>
      </c>
      <c r="DM854">
        <v>0</v>
      </c>
    </row>
    <row r="855" spans="1:117">
      <c r="A855" t="s">
        <v>778</v>
      </c>
      <c r="B855">
        <v>0</v>
      </c>
      <c r="C855">
        <v>0</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174925843775.99899</v>
      </c>
      <c r="AU855">
        <v>0</v>
      </c>
      <c r="AV855">
        <v>0</v>
      </c>
      <c r="AW855">
        <v>0</v>
      </c>
      <c r="AX855">
        <v>0</v>
      </c>
      <c r="AY855">
        <v>0</v>
      </c>
      <c r="AZ855">
        <v>0</v>
      </c>
      <c r="BA855">
        <v>0</v>
      </c>
      <c r="BB855">
        <v>0</v>
      </c>
      <c r="BC855">
        <v>0</v>
      </c>
      <c r="BD855">
        <v>0</v>
      </c>
      <c r="BE855">
        <v>0</v>
      </c>
      <c r="BF855">
        <v>0</v>
      </c>
      <c r="BG855">
        <v>0</v>
      </c>
      <c r="BH855">
        <v>0</v>
      </c>
      <c r="BI855">
        <v>0</v>
      </c>
      <c r="BJ855">
        <v>0</v>
      </c>
      <c r="BK855">
        <v>0</v>
      </c>
      <c r="BL855">
        <v>0</v>
      </c>
      <c r="BM855">
        <v>0</v>
      </c>
      <c r="BN855">
        <v>0</v>
      </c>
      <c r="BO855">
        <v>0</v>
      </c>
      <c r="BP855">
        <v>0</v>
      </c>
      <c r="BQ855">
        <v>0</v>
      </c>
      <c r="BR855">
        <v>0</v>
      </c>
      <c r="BS855">
        <v>0</v>
      </c>
      <c r="BT855">
        <v>0</v>
      </c>
      <c r="BU855">
        <v>0</v>
      </c>
      <c r="BV855">
        <v>0</v>
      </c>
      <c r="BW855">
        <v>0</v>
      </c>
      <c r="BX855">
        <v>0</v>
      </c>
      <c r="BY855">
        <v>0</v>
      </c>
      <c r="BZ855">
        <v>0</v>
      </c>
      <c r="CA855">
        <v>0</v>
      </c>
      <c r="CB855">
        <v>0</v>
      </c>
      <c r="CC855">
        <v>0</v>
      </c>
      <c r="CD855">
        <v>0</v>
      </c>
      <c r="CE855">
        <v>0</v>
      </c>
      <c r="CF855">
        <v>0</v>
      </c>
      <c r="CG855">
        <v>0</v>
      </c>
      <c r="CH855">
        <v>0</v>
      </c>
      <c r="CI855">
        <v>0</v>
      </c>
      <c r="CJ855">
        <v>0</v>
      </c>
      <c r="CK855">
        <v>0</v>
      </c>
      <c r="CL855">
        <v>0</v>
      </c>
      <c r="CM855">
        <v>0</v>
      </c>
      <c r="CN855">
        <v>0</v>
      </c>
      <c r="CO855">
        <v>0</v>
      </c>
      <c r="CP855">
        <v>0</v>
      </c>
      <c r="CQ855">
        <v>0</v>
      </c>
      <c r="CR855">
        <v>0</v>
      </c>
      <c r="CS855">
        <v>0</v>
      </c>
      <c r="CT855">
        <v>0</v>
      </c>
      <c r="CU855">
        <v>0</v>
      </c>
      <c r="CV855">
        <v>0</v>
      </c>
      <c r="CW855">
        <v>0</v>
      </c>
      <c r="CX855">
        <v>0</v>
      </c>
      <c r="CY855">
        <v>0</v>
      </c>
      <c r="CZ855">
        <v>174925843775.99899</v>
      </c>
      <c r="DA855">
        <v>0</v>
      </c>
      <c r="DB855">
        <v>0</v>
      </c>
      <c r="DC855">
        <v>0</v>
      </c>
      <c r="DD855">
        <v>0</v>
      </c>
      <c r="DE855">
        <v>0</v>
      </c>
      <c r="DF855">
        <v>0</v>
      </c>
      <c r="DG855">
        <v>0</v>
      </c>
      <c r="DH855">
        <v>0</v>
      </c>
      <c r="DI855">
        <v>0</v>
      </c>
      <c r="DJ855">
        <v>0</v>
      </c>
      <c r="DK855">
        <v>0</v>
      </c>
      <c r="DL855">
        <v>0</v>
      </c>
      <c r="DM855">
        <v>0</v>
      </c>
    </row>
    <row r="856" spans="1:117">
      <c r="A856" t="s">
        <v>779</v>
      </c>
      <c r="B856">
        <v>0</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v>0</v>
      </c>
      <c r="BQ856">
        <v>0</v>
      </c>
      <c r="BR856">
        <v>0</v>
      </c>
      <c r="BS856">
        <v>0</v>
      </c>
      <c r="BT856">
        <v>0</v>
      </c>
      <c r="BU856">
        <v>0</v>
      </c>
      <c r="BV856">
        <v>0</v>
      </c>
      <c r="BW856">
        <v>0</v>
      </c>
      <c r="BX856">
        <v>0</v>
      </c>
      <c r="BY856">
        <v>0</v>
      </c>
      <c r="BZ856">
        <v>0</v>
      </c>
      <c r="CA856">
        <v>0</v>
      </c>
      <c r="CB856">
        <v>0</v>
      </c>
      <c r="CC856">
        <v>0</v>
      </c>
      <c r="CD856">
        <v>0</v>
      </c>
      <c r="CE856">
        <v>0</v>
      </c>
      <c r="CF856">
        <v>0</v>
      </c>
      <c r="CG856">
        <v>0</v>
      </c>
      <c r="CH856">
        <v>0</v>
      </c>
      <c r="CI856">
        <v>0</v>
      </c>
      <c r="CJ856">
        <v>0</v>
      </c>
      <c r="CK856">
        <v>0</v>
      </c>
      <c r="CL856">
        <v>0</v>
      </c>
      <c r="CM856">
        <v>0</v>
      </c>
      <c r="CN856">
        <v>0</v>
      </c>
      <c r="CO856">
        <v>0</v>
      </c>
      <c r="CP856">
        <v>0</v>
      </c>
      <c r="CQ856">
        <v>0</v>
      </c>
      <c r="CR856">
        <v>0</v>
      </c>
      <c r="CS856">
        <v>0</v>
      </c>
      <c r="CT856">
        <v>0</v>
      </c>
      <c r="CU856">
        <v>0</v>
      </c>
      <c r="CV856">
        <v>0</v>
      </c>
      <c r="CW856">
        <v>0</v>
      </c>
      <c r="CX856">
        <v>0</v>
      </c>
      <c r="CY856">
        <v>0</v>
      </c>
      <c r="CZ856">
        <v>0</v>
      </c>
      <c r="DA856">
        <v>0</v>
      </c>
      <c r="DB856">
        <v>0</v>
      </c>
      <c r="DC856">
        <v>0</v>
      </c>
      <c r="DD856">
        <v>0</v>
      </c>
      <c r="DE856">
        <v>0</v>
      </c>
      <c r="DF856">
        <v>0</v>
      </c>
      <c r="DG856">
        <v>0</v>
      </c>
      <c r="DH856">
        <v>0</v>
      </c>
      <c r="DI856">
        <v>0</v>
      </c>
      <c r="DJ856">
        <v>0</v>
      </c>
      <c r="DK856">
        <v>0</v>
      </c>
      <c r="DL856">
        <v>0</v>
      </c>
      <c r="DM856">
        <v>0</v>
      </c>
    </row>
    <row r="857" spans="1:117">
      <c r="A857" t="s">
        <v>780</v>
      </c>
      <c r="B857">
        <v>0</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v>0</v>
      </c>
      <c r="AV857">
        <v>0</v>
      </c>
      <c r="AW857">
        <v>0</v>
      </c>
      <c r="AX857">
        <v>0</v>
      </c>
      <c r="AY857">
        <v>0</v>
      </c>
      <c r="AZ857">
        <v>0</v>
      </c>
      <c r="BA857">
        <v>0</v>
      </c>
      <c r="BB857">
        <v>0</v>
      </c>
      <c r="BC857">
        <v>0</v>
      </c>
      <c r="BD857">
        <v>0</v>
      </c>
      <c r="BE857">
        <v>0</v>
      </c>
      <c r="BF857">
        <v>0</v>
      </c>
      <c r="BG857">
        <v>0</v>
      </c>
      <c r="BH857">
        <v>0</v>
      </c>
      <c r="BI857">
        <v>0</v>
      </c>
      <c r="BJ857">
        <v>0</v>
      </c>
      <c r="BK857">
        <v>0</v>
      </c>
      <c r="BL857">
        <v>0</v>
      </c>
      <c r="BM857">
        <v>0</v>
      </c>
      <c r="BN857">
        <v>0</v>
      </c>
      <c r="BO857">
        <v>0</v>
      </c>
      <c r="BP857">
        <v>0</v>
      </c>
      <c r="BQ857">
        <v>0</v>
      </c>
      <c r="BR857">
        <v>0</v>
      </c>
      <c r="BS857">
        <v>0</v>
      </c>
      <c r="BT857">
        <v>0</v>
      </c>
      <c r="BU857">
        <v>0</v>
      </c>
      <c r="BV857">
        <v>0</v>
      </c>
      <c r="BW857">
        <v>0</v>
      </c>
      <c r="BX857">
        <v>0</v>
      </c>
      <c r="BY857">
        <v>0</v>
      </c>
      <c r="BZ857">
        <v>0</v>
      </c>
      <c r="CA857">
        <v>0</v>
      </c>
      <c r="CB857">
        <v>0</v>
      </c>
      <c r="CC857">
        <v>0</v>
      </c>
      <c r="CD857">
        <v>0</v>
      </c>
      <c r="CE857">
        <v>0</v>
      </c>
      <c r="CF857">
        <v>0</v>
      </c>
      <c r="CG857">
        <v>0</v>
      </c>
      <c r="CH857">
        <v>0</v>
      </c>
      <c r="CI857">
        <v>0</v>
      </c>
      <c r="CJ857">
        <v>0</v>
      </c>
      <c r="CK857">
        <v>0</v>
      </c>
      <c r="CL857">
        <v>0</v>
      </c>
      <c r="CM857">
        <v>0</v>
      </c>
      <c r="CN857">
        <v>0</v>
      </c>
      <c r="CO857">
        <v>0</v>
      </c>
      <c r="CP857">
        <v>0</v>
      </c>
      <c r="CQ857">
        <v>0</v>
      </c>
      <c r="CR857">
        <v>0</v>
      </c>
      <c r="CS857">
        <v>0</v>
      </c>
      <c r="CT857">
        <v>0</v>
      </c>
      <c r="CU857">
        <v>0</v>
      </c>
      <c r="CV857">
        <v>0</v>
      </c>
      <c r="CW857">
        <v>0</v>
      </c>
      <c r="CX857">
        <v>0</v>
      </c>
      <c r="CY857">
        <v>0</v>
      </c>
      <c r="CZ857">
        <v>0</v>
      </c>
      <c r="DA857">
        <v>0</v>
      </c>
      <c r="DB857">
        <v>0</v>
      </c>
      <c r="DC857">
        <v>0</v>
      </c>
      <c r="DD857">
        <v>0</v>
      </c>
      <c r="DE857">
        <v>0</v>
      </c>
      <c r="DF857">
        <v>0</v>
      </c>
      <c r="DG857">
        <v>0</v>
      </c>
      <c r="DH857">
        <v>0</v>
      </c>
      <c r="DI857">
        <v>0</v>
      </c>
      <c r="DJ857">
        <v>0</v>
      </c>
      <c r="DK857">
        <v>0</v>
      </c>
      <c r="DL857">
        <v>0</v>
      </c>
      <c r="DM857">
        <v>0</v>
      </c>
    </row>
    <row r="858" spans="1:117">
      <c r="A858" t="s">
        <v>781</v>
      </c>
      <c r="B858">
        <v>0</v>
      </c>
      <c r="C858">
        <v>0</v>
      </c>
      <c r="D858">
        <v>0</v>
      </c>
      <c r="E858">
        <v>0</v>
      </c>
      <c r="F858">
        <v>0</v>
      </c>
      <c r="G858">
        <v>0</v>
      </c>
      <c r="H858">
        <v>0</v>
      </c>
      <c r="I858">
        <v>0</v>
      </c>
      <c r="J858">
        <v>0</v>
      </c>
      <c r="K858">
        <v>0</v>
      </c>
      <c r="L858">
        <v>610556223.27357304</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0</v>
      </c>
      <c r="BI858">
        <v>0</v>
      </c>
      <c r="BJ858">
        <v>0</v>
      </c>
      <c r="BK858">
        <v>0</v>
      </c>
      <c r="BL858">
        <v>0</v>
      </c>
      <c r="BM858">
        <v>0</v>
      </c>
      <c r="BN858">
        <v>0</v>
      </c>
      <c r="BO858">
        <v>0</v>
      </c>
      <c r="BP858">
        <v>0</v>
      </c>
      <c r="BQ858">
        <v>0</v>
      </c>
      <c r="BR858">
        <v>610556223.27357304</v>
      </c>
      <c r="BS858">
        <v>0</v>
      </c>
      <c r="BT858">
        <v>0</v>
      </c>
      <c r="BU858">
        <v>0</v>
      </c>
      <c r="BV858">
        <v>0</v>
      </c>
      <c r="BW858">
        <v>0</v>
      </c>
      <c r="BX858">
        <v>0</v>
      </c>
      <c r="BY858">
        <v>0</v>
      </c>
      <c r="BZ858">
        <v>0</v>
      </c>
      <c r="CA858">
        <v>0</v>
      </c>
      <c r="CB858">
        <v>0</v>
      </c>
      <c r="CC858">
        <v>0</v>
      </c>
      <c r="CD858">
        <v>0</v>
      </c>
      <c r="CE858">
        <v>0</v>
      </c>
      <c r="CF858">
        <v>0</v>
      </c>
      <c r="CG858">
        <v>0</v>
      </c>
      <c r="CH858">
        <v>0</v>
      </c>
      <c r="CI858">
        <v>0</v>
      </c>
      <c r="CJ858">
        <v>0</v>
      </c>
      <c r="CK858">
        <v>0</v>
      </c>
      <c r="CL858">
        <v>0</v>
      </c>
      <c r="CM858">
        <v>0</v>
      </c>
      <c r="CN858">
        <v>0</v>
      </c>
      <c r="CO858">
        <v>0</v>
      </c>
      <c r="CP858">
        <v>0</v>
      </c>
      <c r="CQ858">
        <v>0</v>
      </c>
      <c r="CR858">
        <v>0</v>
      </c>
      <c r="CS858">
        <v>0</v>
      </c>
      <c r="CT858">
        <v>0</v>
      </c>
      <c r="CU858">
        <v>0</v>
      </c>
      <c r="CV858">
        <v>0</v>
      </c>
      <c r="CW858">
        <v>0</v>
      </c>
      <c r="CX858">
        <v>0</v>
      </c>
      <c r="CY858">
        <v>0</v>
      </c>
      <c r="CZ858">
        <v>0</v>
      </c>
      <c r="DA858">
        <v>0</v>
      </c>
      <c r="DB858">
        <v>0</v>
      </c>
      <c r="DC858">
        <v>0</v>
      </c>
      <c r="DD858">
        <v>0</v>
      </c>
      <c r="DE858">
        <v>0</v>
      </c>
      <c r="DF858">
        <v>0</v>
      </c>
      <c r="DG858">
        <v>0</v>
      </c>
      <c r="DH858">
        <v>0</v>
      </c>
      <c r="DI858">
        <v>0</v>
      </c>
      <c r="DJ858">
        <v>0</v>
      </c>
      <c r="DK858">
        <v>0</v>
      </c>
      <c r="DL858">
        <v>0</v>
      </c>
      <c r="DM858">
        <v>0</v>
      </c>
    </row>
    <row r="859" spans="1:117">
      <c r="A859" t="s">
        <v>782</v>
      </c>
      <c r="B859">
        <v>0</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2663096821.5466599</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v>0</v>
      </c>
      <c r="BN859">
        <v>0</v>
      </c>
      <c r="BO859">
        <v>0</v>
      </c>
      <c r="BP859">
        <v>0</v>
      </c>
      <c r="BQ859">
        <v>0</v>
      </c>
      <c r="BR859">
        <v>0</v>
      </c>
      <c r="BS859">
        <v>0</v>
      </c>
      <c r="BT859">
        <v>0</v>
      </c>
      <c r="BU859">
        <v>0</v>
      </c>
      <c r="BV859">
        <v>0</v>
      </c>
      <c r="BW859">
        <v>0</v>
      </c>
      <c r="BX859">
        <v>0</v>
      </c>
      <c r="BY859">
        <v>0</v>
      </c>
      <c r="BZ859">
        <v>0</v>
      </c>
      <c r="CA859">
        <v>0</v>
      </c>
      <c r="CB859">
        <v>0</v>
      </c>
      <c r="CC859">
        <v>0</v>
      </c>
      <c r="CD859">
        <v>0</v>
      </c>
      <c r="CE859">
        <v>0</v>
      </c>
      <c r="CF859">
        <v>0</v>
      </c>
      <c r="CG859">
        <v>0</v>
      </c>
      <c r="CH859">
        <v>2663096821.5466599</v>
      </c>
      <c r="CI859">
        <v>0</v>
      </c>
      <c r="CJ859">
        <v>0</v>
      </c>
      <c r="CK859">
        <v>0</v>
      </c>
      <c r="CL859">
        <v>0</v>
      </c>
      <c r="CM859">
        <v>0</v>
      </c>
      <c r="CN859">
        <v>0</v>
      </c>
      <c r="CO859">
        <v>0</v>
      </c>
      <c r="CP859">
        <v>0</v>
      </c>
      <c r="CQ859">
        <v>0</v>
      </c>
      <c r="CR859">
        <v>0</v>
      </c>
      <c r="CS859">
        <v>0</v>
      </c>
      <c r="CT859">
        <v>0</v>
      </c>
      <c r="CU859">
        <v>0</v>
      </c>
      <c r="CV859">
        <v>0</v>
      </c>
      <c r="CW859">
        <v>0</v>
      </c>
      <c r="CX859">
        <v>0</v>
      </c>
      <c r="CY859">
        <v>0</v>
      </c>
      <c r="CZ859">
        <v>0</v>
      </c>
      <c r="DA859">
        <v>0</v>
      </c>
      <c r="DB859">
        <v>0</v>
      </c>
      <c r="DC859">
        <v>0</v>
      </c>
      <c r="DD859">
        <v>0</v>
      </c>
      <c r="DE859">
        <v>0</v>
      </c>
      <c r="DF859">
        <v>0</v>
      </c>
      <c r="DG859">
        <v>0</v>
      </c>
      <c r="DH859">
        <v>0</v>
      </c>
      <c r="DI859">
        <v>0</v>
      </c>
      <c r="DJ859">
        <v>0</v>
      </c>
      <c r="DK859">
        <v>0</v>
      </c>
      <c r="DL859">
        <v>0</v>
      </c>
      <c r="DM859">
        <v>0</v>
      </c>
    </row>
    <row r="860" spans="1:117">
      <c r="A860" t="s">
        <v>783</v>
      </c>
      <c r="B860">
        <v>0</v>
      </c>
      <c r="C860">
        <v>0</v>
      </c>
      <c r="D860">
        <v>0</v>
      </c>
      <c r="E860">
        <v>10799477246.456499</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v>0</v>
      </c>
      <c r="BK860">
        <v>10799477246.456499</v>
      </c>
      <c r="BL860">
        <v>0</v>
      </c>
      <c r="BM860">
        <v>0</v>
      </c>
      <c r="BN860">
        <v>0</v>
      </c>
      <c r="BO860">
        <v>0</v>
      </c>
      <c r="BP860">
        <v>0</v>
      </c>
      <c r="BQ860">
        <v>0</v>
      </c>
      <c r="BR860">
        <v>0</v>
      </c>
      <c r="BS860">
        <v>0</v>
      </c>
      <c r="BT860">
        <v>0</v>
      </c>
      <c r="BU860">
        <v>0</v>
      </c>
      <c r="BV860">
        <v>0</v>
      </c>
      <c r="BW860">
        <v>0</v>
      </c>
      <c r="BX860">
        <v>0</v>
      </c>
      <c r="BY860">
        <v>0</v>
      </c>
      <c r="BZ860">
        <v>0</v>
      </c>
      <c r="CA860">
        <v>0</v>
      </c>
      <c r="CB860">
        <v>0</v>
      </c>
      <c r="CC860">
        <v>0</v>
      </c>
      <c r="CD860">
        <v>0</v>
      </c>
      <c r="CE860">
        <v>0</v>
      </c>
      <c r="CF860">
        <v>0</v>
      </c>
      <c r="CG860">
        <v>0</v>
      </c>
      <c r="CH860">
        <v>0</v>
      </c>
      <c r="CI860">
        <v>0</v>
      </c>
      <c r="CJ860">
        <v>0</v>
      </c>
      <c r="CK860">
        <v>0</v>
      </c>
      <c r="CL860">
        <v>0</v>
      </c>
      <c r="CM860">
        <v>0</v>
      </c>
      <c r="CN860">
        <v>0</v>
      </c>
      <c r="CO860">
        <v>0</v>
      </c>
      <c r="CP860">
        <v>0</v>
      </c>
      <c r="CQ860">
        <v>0</v>
      </c>
      <c r="CR860">
        <v>0</v>
      </c>
      <c r="CS860">
        <v>0</v>
      </c>
      <c r="CT860">
        <v>0</v>
      </c>
      <c r="CU860">
        <v>0</v>
      </c>
      <c r="CV860">
        <v>0</v>
      </c>
      <c r="CW860">
        <v>0</v>
      </c>
      <c r="CX860">
        <v>0</v>
      </c>
      <c r="CY860">
        <v>0</v>
      </c>
      <c r="CZ860">
        <v>0</v>
      </c>
      <c r="DA860">
        <v>0</v>
      </c>
      <c r="DB860">
        <v>0</v>
      </c>
      <c r="DC860">
        <v>0</v>
      </c>
      <c r="DD860">
        <v>0</v>
      </c>
      <c r="DE860">
        <v>0</v>
      </c>
      <c r="DF860">
        <v>0</v>
      </c>
      <c r="DG860">
        <v>0</v>
      </c>
      <c r="DH860">
        <v>0</v>
      </c>
      <c r="DI860">
        <v>0</v>
      </c>
      <c r="DJ860">
        <v>0</v>
      </c>
      <c r="DK860">
        <v>0</v>
      </c>
      <c r="DL860">
        <v>0</v>
      </c>
      <c r="DM860">
        <v>0</v>
      </c>
    </row>
    <row r="861" spans="1:117">
      <c r="A861" t="s">
        <v>784</v>
      </c>
      <c r="B861">
        <v>0</v>
      </c>
      <c r="C861">
        <v>0</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103763514.453465</v>
      </c>
      <c r="BF861">
        <v>0</v>
      </c>
      <c r="BG861">
        <v>0</v>
      </c>
      <c r="BH861">
        <v>0</v>
      </c>
      <c r="BI861">
        <v>0</v>
      </c>
      <c r="BJ861">
        <v>0</v>
      </c>
      <c r="BK861">
        <v>0</v>
      </c>
      <c r="BL861">
        <v>0</v>
      </c>
      <c r="BM861">
        <v>-176678416.50184599</v>
      </c>
      <c r="BN861">
        <v>0</v>
      </c>
      <c r="BO861">
        <v>0</v>
      </c>
      <c r="BP861">
        <v>0</v>
      </c>
      <c r="BQ861">
        <v>0</v>
      </c>
      <c r="BR861">
        <v>0</v>
      </c>
      <c r="BS861">
        <v>0</v>
      </c>
      <c r="BT861">
        <v>0</v>
      </c>
      <c r="BU861">
        <v>0</v>
      </c>
      <c r="BV861">
        <v>0</v>
      </c>
      <c r="BW861">
        <v>0</v>
      </c>
      <c r="BX861">
        <v>0</v>
      </c>
      <c r="BY861">
        <v>0</v>
      </c>
      <c r="BZ861">
        <v>0</v>
      </c>
      <c r="CA861">
        <v>0</v>
      </c>
      <c r="CB861">
        <v>0</v>
      </c>
      <c r="CC861">
        <v>0</v>
      </c>
      <c r="CD861">
        <v>0</v>
      </c>
      <c r="CE861">
        <v>0</v>
      </c>
      <c r="CF861">
        <v>0</v>
      </c>
      <c r="CG861">
        <v>0</v>
      </c>
      <c r="CH861">
        <v>0</v>
      </c>
      <c r="CI861">
        <v>0</v>
      </c>
      <c r="CJ861">
        <v>0</v>
      </c>
      <c r="CK861">
        <v>0</v>
      </c>
      <c r="CL861">
        <v>0</v>
      </c>
      <c r="CM861">
        <v>0</v>
      </c>
      <c r="CN861">
        <v>0</v>
      </c>
      <c r="CO861">
        <v>0</v>
      </c>
      <c r="CP861">
        <v>0</v>
      </c>
      <c r="CQ861">
        <v>0</v>
      </c>
      <c r="CR861">
        <v>0</v>
      </c>
      <c r="CS861">
        <v>0</v>
      </c>
      <c r="CT861">
        <v>0</v>
      </c>
      <c r="CU861">
        <v>0</v>
      </c>
      <c r="CV861">
        <v>0</v>
      </c>
      <c r="CW861">
        <v>0</v>
      </c>
      <c r="CX861">
        <v>0</v>
      </c>
      <c r="CY861">
        <v>0</v>
      </c>
      <c r="CZ861">
        <v>0</v>
      </c>
      <c r="DA861">
        <v>0</v>
      </c>
      <c r="DB861">
        <v>0</v>
      </c>
      <c r="DC861">
        <v>0</v>
      </c>
      <c r="DD861">
        <v>0</v>
      </c>
      <c r="DE861">
        <v>0</v>
      </c>
      <c r="DF861">
        <v>0</v>
      </c>
      <c r="DG861">
        <v>0</v>
      </c>
      <c r="DH861">
        <v>0</v>
      </c>
      <c r="DI861">
        <v>280441930.955311</v>
      </c>
      <c r="DJ861">
        <v>0</v>
      </c>
      <c r="DK861">
        <v>0</v>
      </c>
      <c r="DL861">
        <v>0</v>
      </c>
      <c r="DM861">
        <v>0</v>
      </c>
    </row>
    <row r="862" spans="1:117">
      <c r="A862" t="s">
        <v>785</v>
      </c>
      <c r="B862">
        <v>0</v>
      </c>
      <c r="C862">
        <v>0</v>
      </c>
      <c r="D862">
        <v>0</v>
      </c>
      <c r="E862">
        <v>0</v>
      </c>
      <c r="F862">
        <v>0</v>
      </c>
      <c r="G862">
        <v>0</v>
      </c>
      <c r="H862">
        <v>0</v>
      </c>
      <c r="I862">
        <v>0</v>
      </c>
      <c r="J862">
        <v>0</v>
      </c>
      <c r="K862">
        <v>0</v>
      </c>
      <c r="L862">
        <v>0</v>
      </c>
      <c r="M862">
        <v>0</v>
      </c>
      <c r="N862">
        <v>417758300.11031801</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-2566229557.8205199</v>
      </c>
      <c r="BN862">
        <v>0</v>
      </c>
      <c r="BO862">
        <v>0</v>
      </c>
      <c r="BP862">
        <v>0</v>
      </c>
      <c r="BQ862">
        <v>0</v>
      </c>
      <c r="BR862">
        <v>0</v>
      </c>
      <c r="BS862">
        <v>0</v>
      </c>
      <c r="BT862">
        <v>0</v>
      </c>
      <c r="BU862">
        <v>0</v>
      </c>
      <c r="BV862">
        <v>0</v>
      </c>
      <c r="BW862">
        <v>0</v>
      </c>
      <c r="BX862">
        <v>0</v>
      </c>
      <c r="BY862">
        <v>0</v>
      </c>
      <c r="BZ862">
        <v>0</v>
      </c>
      <c r="CA862">
        <v>0</v>
      </c>
      <c r="CB862">
        <v>0</v>
      </c>
      <c r="CC862">
        <v>0</v>
      </c>
      <c r="CD862">
        <v>0</v>
      </c>
      <c r="CE862">
        <v>0</v>
      </c>
      <c r="CF862">
        <v>0</v>
      </c>
      <c r="CG862">
        <v>0</v>
      </c>
      <c r="CH862">
        <v>0</v>
      </c>
      <c r="CI862">
        <v>0</v>
      </c>
      <c r="CJ862">
        <v>0</v>
      </c>
      <c r="CK862">
        <v>0</v>
      </c>
      <c r="CL862">
        <v>0</v>
      </c>
      <c r="CM862">
        <v>0</v>
      </c>
      <c r="CN862">
        <v>0</v>
      </c>
      <c r="CO862">
        <v>0</v>
      </c>
      <c r="CP862">
        <v>0</v>
      </c>
      <c r="CQ862">
        <v>0</v>
      </c>
      <c r="CR862">
        <v>0</v>
      </c>
      <c r="CS862">
        <v>0</v>
      </c>
      <c r="CT862">
        <v>0</v>
      </c>
      <c r="CU862">
        <v>0</v>
      </c>
      <c r="CV862">
        <v>0</v>
      </c>
      <c r="CW862">
        <v>0</v>
      </c>
      <c r="CX862">
        <v>0</v>
      </c>
      <c r="CY862">
        <v>0</v>
      </c>
      <c r="CZ862">
        <v>0</v>
      </c>
      <c r="DA862">
        <v>0</v>
      </c>
      <c r="DB862">
        <v>0</v>
      </c>
      <c r="DC862">
        <v>0</v>
      </c>
      <c r="DD862">
        <v>0</v>
      </c>
      <c r="DE862">
        <v>0</v>
      </c>
      <c r="DF862">
        <v>0</v>
      </c>
      <c r="DG862">
        <v>0</v>
      </c>
      <c r="DH862">
        <v>0</v>
      </c>
      <c r="DI862">
        <v>2983987857.93084</v>
      </c>
      <c r="DJ862">
        <v>0</v>
      </c>
      <c r="DK862">
        <v>0</v>
      </c>
      <c r="DL862">
        <v>0</v>
      </c>
      <c r="DM862">
        <v>0</v>
      </c>
    </row>
    <row r="863" spans="1:117">
      <c r="A863" t="s">
        <v>1683</v>
      </c>
      <c r="B863">
        <v>0</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v>0</v>
      </c>
      <c r="BK863">
        <v>0</v>
      </c>
      <c r="BL863">
        <v>0</v>
      </c>
      <c r="BM863">
        <v>0</v>
      </c>
      <c r="BN863">
        <v>0</v>
      </c>
      <c r="BO863">
        <v>0</v>
      </c>
      <c r="BP863">
        <v>0</v>
      </c>
      <c r="BQ863">
        <v>0</v>
      </c>
      <c r="BR863">
        <v>0</v>
      </c>
      <c r="BS863">
        <v>0</v>
      </c>
      <c r="BT863">
        <v>0</v>
      </c>
      <c r="BU863">
        <v>0</v>
      </c>
      <c r="BV863">
        <v>0</v>
      </c>
      <c r="BW863">
        <v>0</v>
      </c>
      <c r="BX863">
        <v>0</v>
      </c>
      <c r="BY863">
        <v>0</v>
      </c>
      <c r="BZ863">
        <v>0</v>
      </c>
      <c r="CA863">
        <v>0</v>
      </c>
      <c r="CB863">
        <v>0</v>
      </c>
      <c r="CC863">
        <v>0</v>
      </c>
      <c r="CD863">
        <v>0</v>
      </c>
      <c r="CE863">
        <v>0</v>
      </c>
      <c r="CF863">
        <v>0</v>
      </c>
      <c r="CG863">
        <v>0</v>
      </c>
      <c r="CH863">
        <v>0</v>
      </c>
      <c r="CI863">
        <v>0</v>
      </c>
      <c r="CJ863">
        <v>0</v>
      </c>
      <c r="CK863">
        <v>0</v>
      </c>
      <c r="CL863">
        <v>0</v>
      </c>
      <c r="CM863">
        <v>0</v>
      </c>
      <c r="CN863">
        <v>0</v>
      </c>
      <c r="CO863">
        <v>0</v>
      </c>
      <c r="CP863">
        <v>0</v>
      </c>
      <c r="CQ863">
        <v>0</v>
      </c>
      <c r="CR863">
        <v>0</v>
      </c>
      <c r="CS863">
        <v>0</v>
      </c>
      <c r="CT863">
        <v>0</v>
      </c>
      <c r="CU863">
        <v>0</v>
      </c>
      <c r="CV863">
        <v>0</v>
      </c>
      <c r="CW863">
        <v>0</v>
      </c>
      <c r="CX863">
        <v>0</v>
      </c>
      <c r="CY863">
        <v>0</v>
      </c>
      <c r="CZ863">
        <v>0</v>
      </c>
      <c r="DA863">
        <v>0</v>
      </c>
      <c r="DB863">
        <v>0</v>
      </c>
      <c r="DC863">
        <v>0</v>
      </c>
      <c r="DD863">
        <v>0</v>
      </c>
      <c r="DE863">
        <v>0</v>
      </c>
      <c r="DF863">
        <v>0</v>
      </c>
      <c r="DG863">
        <v>0</v>
      </c>
      <c r="DH863">
        <v>0</v>
      </c>
      <c r="DI863">
        <v>0</v>
      </c>
      <c r="DJ863">
        <v>0</v>
      </c>
      <c r="DK863">
        <v>0</v>
      </c>
      <c r="DL863">
        <v>0</v>
      </c>
      <c r="DM863">
        <v>0</v>
      </c>
    </row>
    <row r="864" spans="1:117">
      <c r="A864" t="s">
        <v>786</v>
      </c>
      <c r="B864">
        <v>0</v>
      </c>
      <c r="C864">
        <v>0</v>
      </c>
      <c r="D864">
        <v>0</v>
      </c>
      <c r="E864">
        <v>0</v>
      </c>
      <c r="F864">
        <v>0</v>
      </c>
      <c r="G864">
        <v>0</v>
      </c>
      <c r="H864">
        <v>0</v>
      </c>
      <c r="I864">
        <v>0</v>
      </c>
      <c r="J864">
        <v>0</v>
      </c>
      <c r="K864">
        <v>0</v>
      </c>
      <c r="L864">
        <v>0</v>
      </c>
      <c r="M864">
        <v>0</v>
      </c>
      <c r="N864">
        <v>83784995.510002404</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v>-679059996.92291903</v>
      </c>
      <c r="BN864">
        <v>0</v>
      </c>
      <c r="BO864">
        <v>0</v>
      </c>
      <c r="BP864">
        <v>0</v>
      </c>
      <c r="BQ864">
        <v>0</v>
      </c>
      <c r="BR864">
        <v>0</v>
      </c>
      <c r="BS864">
        <v>0</v>
      </c>
      <c r="BT864">
        <v>0</v>
      </c>
      <c r="BU864">
        <v>0</v>
      </c>
      <c r="BV864">
        <v>0</v>
      </c>
      <c r="BW864">
        <v>0</v>
      </c>
      <c r="BX864">
        <v>0</v>
      </c>
      <c r="BY864">
        <v>0</v>
      </c>
      <c r="BZ864">
        <v>0</v>
      </c>
      <c r="CA864">
        <v>0</v>
      </c>
      <c r="CB864">
        <v>0</v>
      </c>
      <c r="CC864">
        <v>0</v>
      </c>
      <c r="CD864">
        <v>0</v>
      </c>
      <c r="CE864">
        <v>0</v>
      </c>
      <c r="CF864">
        <v>0</v>
      </c>
      <c r="CG864">
        <v>0</v>
      </c>
      <c r="CH864">
        <v>0</v>
      </c>
      <c r="CI864">
        <v>0</v>
      </c>
      <c r="CJ864">
        <v>0</v>
      </c>
      <c r="CK864">
        <v>0</v>
      </c>
      <c r="CL864">
        <v>0</v>
      </c>
      <c r="CM864">
        <v>0</v>
      </c>
      <c r="CN864">
        <v>0</v>
      </c>
      <c r="CO864">
        <v>0</v>
      </c>
      <c r="CP864">
        <v>0</v>
      </c>
      <c r="CQ864">
        <v>0</v>
      </c>
      <c r="CR864">
        <v>0</v>
      </c>
      <c r="CS864">
        <v>0</v>
      </c>
      <c r="CT864">
        <v>0</v>
      </c>
      <c r="CU864">
        <v>0</v>
      </c>
      <c r="CV864">
        <v>0</v>
      </c>
      <c r="CW864">
        <v>0</v>
      </c>
      <c r="CX864">
        <v>0</v>
      </c>
      <c r="CY864">
        <v>0</v>
      </c>
      <c r="CZ864">
        <v>0</v>
      </c>
      <c r="DA864">
        <v>0</v>
      </c>
      <c r="DB864">
        <v>0</v>
      </c>
      <c r="DC864">
        <v>0</v>
      </c>
      <c r="DD864">
        <v>0</v>
      </c>
      <c r="DE864">
        <v>0</v>
      </c>
      <c r="DF864">
        <v>0</v>
      </c>
      <c r="DG864">
        <v>0</v>
      </c>
      <c r="DH864">
        <v>762844992.43292105</v>
      </c>
      <c r="DI864">
        <v>0</v>
      </c>
      <c r="DJ864">
        <v>0</v>
      </c>
      <c r="DK864">
        <v>0</v>
      </c>
      <c r="DL864">
        <v>0</v>
      </c>
      <c r="DM864">
        <v>0</v>
      </c>
    </row>
    <row r="865" spans="1:117">
      <c r="A865" t="s">
        <v>787</v>
      </c>
      <c r="B865">
        <v>0</v>
      </c>
      <c r="C865">
        <v>0</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6385982264.9794502</v>
      </c>
      <c r="BG865">
        <v>0</v>
      </c>
      <c r="BH865">
        <v>0</v>
      </c>
      <c r="BI865">
        <v>0</v>
      </c>
      <c r="BJ865">
        <v>0</v>
      </c>
      <c r="BK865">
        <v>0</v>
      </c>
      <c r="BL865">
        <v>0</v>
      </c>
      <c r="BM865">
        <v>698058259.49737704</v>
      </c>
      <c r="BN865">
        <v>0</v>
      </c>
      <c r="BO865">
        <v>0</v>
      </c>
      <c r="BP865">
        <v>0</v>
      </c>
      <c r="BQ865">
        <v>0</v>
      </c>
      <c r="BR865">
        <v>0</v>
      </c>
      <c r="BS865">
        <v>0</v>
      </c>
      <c r="BT865">
        <v>0</v>
      </c>
      <c r="BU865">
        <v>0</v>
      </c>
      <c r="BV865">
        <v>0</v>
      </c>
      <c r="BW865">
        <v>0</v>
      </c>
      <c r="BX865">
        <v>0</v>
      </c>
      <c r="BY865">
        <v>0</v>
      </c>
      <c r="BZ865">
        <v>0</v>
      </c>
      <c r="CA865">
        <v>0</v>
      </c>
      <c r="CB865">
        <v>0</v>
      </c>
      <c r="CC865">
        <v>0</v>
      </c>
      <c r="CD865">
        <v>0</v>
      </c>
      <c r="CE865">
        <v>0</v>
      </c>
      <c r="CF865">
        <v>0</v>
      </c>
      <c r="CG865">
        <v>0</v>
      </c>
      <c r="CH865">
        <v>0</v>
      </c>
      <c r="CI865">
        <v>0</v>
      </c>
      <c r="CJ865">
        <v>0</v>
      </c>
      <c r="CK865">
        <v>0</v>
      </c>
      <c r="CL865">
        <v>0</v>
      </c>
      <c r="CM865">
        <v>0</v>
      </c>
      <c r="CN865">
        <v>0</v>
      </c>
      <c r="CO865">
        <v>0</v>
      </c>
      <c r="CP865">
        <v>0</v>
      </c>
      <c r="CQ865">
        <v>0</v>
      </c>
      <c r="CR865">
        <v>0</v>
      </c>
      <c r="CS865">
        <v>0</v>
      </c>
      <c r="CT865">
        <v>0</v>
      </c>
      <c r="CU865">
        <v>0</v>
      </c>
      <c r="CV865">
        <v>0</v>
      </c>
      <c r="CW865">
        <v>0</v>
      </c>
      <c r="CX865">
        <v>0</v>
      </c>
      <c r="CY865">
        <v>0</v>
      </c>
      <c r="CZ865">
        <v>0</v>
      </c>
      <c r="DA865">
        <v>0</v>
      </c>
      <c r="DB865">
        <v>0</v>
      </c>
      <c r="DC865">
        <v>0</v>
      </c>
      <c r="DD865">
        <v>0</v>
      </c>
      <c r="DE865">
        <v>0</v>
      </c>
      <c r="DF865">
        <v>0</v>
      </c>
      <c r="DG865">
        <v>0</v>
      </c>
      <c r="DH865">
        <v>5687924005.4820805</v>
      </c>
      <c r="DI865">
        <v>0</v>
      </c>
      <c r="DJ865">
        <v>0</v>
      </c>
      <c r="DK865">
        <v>0</v>
      </c>
      <c r="DL865">
        <v>0</v>
      </c>
      <c r="DM865">
        <v>0</v>
      </c>
    </row>
    <row r="866" spans="1:117">
      <c r="A866" t="s">
        <v>788</v>
      </c>
      <c r="B866">
        <v>0</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v>0</v>
      </c>
      <c r="BX866">
        <v>0</v>
      </c>
      <c r="BY866">
        <v>0</v>
      </c>
      <c r="BZ866">
        <v>0</v>
      </c>
      <c r="CA866">
        <v>0</v>
      </c>
      <c r="CB866">
        <v>0</v>
      </c>
      <c r="CC866">
        <v>0</v>
      </c>
      <c r="CD866">
        <v>0</v>
      </c>
      <c r="CE866">
        <v>0</v>
      </c>
      <c r="CF866">
        <v>0</v>
      </c>
      <c r="CG866">
        <v>0</v>
      </c>
      <c r="CH866">
        <v>0</v>
      </c>
      <c r="CI866">
        <v>0</v>
      </c>
      <c r="CJ866">
        <v>0</v>
      </c>
      <c r="CK866">
        <v>0</v>
      </c>
      <c r="CL866">
        <v>0</v>
      </c>
      <c r="CM866">
        <v>0</v>
      </c>
      <c r="CN866">
        <v>0</v>
      </c>
      <c r="CO866">
        <v>0</v>
      </c>
      <c r="CP866">
        <v>0</v>
      </c>
      <c r="CQ866">
        <v>0</v>
      </c>
      <c r="CR866">
        <v>0</v>
      </c>
      <c r="CS866">
        <v>0</v>
      </c>
      <c r="CT866">
        <v>0</v>
      </c>
      <c r="CU866">
        <v>0</v>
      </c>
      <c r="CV866">
        <v>0</v>
      </c>
      <c r="CW866">
        <v>0</v>
      </c>
      <c r="CX866">
        <v>0</v>
      </c>
      <c r="CY866">
        <v>0</v>
      </c>
      <c r="CZ866">
        <v>0</v>
      </c>
      <c r="DA866">
        <v>0</v>
      </c>
      <c r="DB866">
        <v>0</v>
      </c>
      <c r="DC866">
        <v>0</v>
      </c>
      <c r="DD866">
        <v>0</v>
      </c>
      <c r="DE866">
        <v>0</v>
      </c>
      <c r="DF866">
        <v>0</v>
      </c>
      <c r="DG866">
        <v>0</v>
      </c>
      <c r="DH866">
        <v>0</v>
      </c>
      <c r="DI866">
        <v>0</v>
      </c>
      <c r="DJ866">
        <v>0</v>
      </c>
      <c r="DK866">
        <v>0</v>
      </c>
      <c r="DL866">
        <v>0</v>
      </c>
      <c r="DM866">
        <v>0</v>
      </c>
    </row>
    <row r="867" spans="1:117">
      <c r="A867" t="s">
        <v>789</v>
      </c>
      <c r="B867">
        <v>0</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869876825.54653394</v>
      </c>
      <c r="BF867">
        <v>0</v>
      </c>
      <c r="BG867">
        <v>0</v>
      </c>
      <c r="BH867">
        <v>0</v>
      </c>
      <c r="BI867">
        <v>0</v>
      </c>
      <c r="BJ867">
        <v>0</v>
      </c>
      <c r="BK867">
        <v>0</v>
      </c>
      <c r="BL867">
        <v>0</v>
      </c>
      <c r="BM867">
        <v>-436245579.03003401</v>
      </c>
      <c r="BN867">
        <v>0</v>
      </c>
      <c r="BO867">
        <v>0</v>
      </c>
      <c r="BP867">
        <v>0</v>
      </c>
      <c r="BQ867">
        <v>0</v>
      </c>
      <c r="BR867">
        <v>0</v>
      </c>
      <c r="BS867">
        <v>0</v>
      </c>
      <c r="BT867">
        <v>0</v>
      </c>
      <c r="BU867">
        <v>0</v>
      </c>
      <c r="BV867">
        <v>0</v>
      </c>
      <c r="BW867">
        <v>0</v>
      </c>
      <c r="BX867">
        <v>0</v>
      </c>
      <c r="BY867">
        <v>0</v>
      </c>
      <c r="BZ867">
        <v>0</v>
      </c>
      <c r="CA867">
        <v>0</v>
      </c>
      <c r="CB867">
        <v>0</v>
      </c>
      <c r="CC867">
        <v>0</v>
      </c>
      <c r="CD867">
        <v>0</v>
      </c>
      <c r="CE867">
        <v>0</v>
      </c>
      <c r="CF867">
        <v>0</v>
      </c>
      <c r="CG867">
        <v>0</v>
      </c>
      <c r="CH867">
        <v>0</v>
      </c>
      <c r="CI867">
        <v>0</v>
      </c>
      <c r="CJ867">
        <v>0</v>
      </c>
      <c r="CK867">
        <v>0</v>
      </c>
      <c r="CL867">
        <v>0</v>
      </c>
      <c r="CM867">
        <v>0</v>
      </c>
      <c r="CN867">
        <v>0</v>
      </c>
      <c r="CO867">
        <v>0</v>
      </c>
      <c r="CP867">
        <v>0</v>
      </c>
      <c r="CQ867">
        <v>0</v>
      </c>
      <c r="CR867">
        <v>0</v>
      </c>
      <c r="CS867">
        <v>0</v>
      </c>
      <c r="CT867">
        <v>0</v>
      </c>
      <c r="CU867">
        <v>0</v>
      </c>
      <c r="CV867">
        <v>0</v>
      </c>
      <c r="CW867">
        <v>0</v>
      </c>
      <c r="CX867">
        <v>0</v>
      </c>
      <c r="CY867">
        <v>0</v>
      </c>
      <c r="CZ867">
        <v>0</v>
      </c>
      <c r="DA867">
        <v>0</v>
      </c>
      <c r="DB867">
        <v>0</v>
      </c>
      <c r="DC867">
        <v>0</v>
      </c>
      <c r="DD867">
        <v>0</v>
      </c>
      <c r="DE867">
        <v>0</v>
      </c>
      <c r="DF867">
        <v>0</v>
      </c>
      <c r="DG867">
        <v>0</v>
      </c>
      <c r="DH867">
        <v>1306122404.57656</v>
      </c>
      <c r="DI867">
        <v>0</v>
      </c>
      <c r="DJ867">
        <v>0</v>
      </c>
      <c r="DK867">
        <v>0</v>
      </c>
      <c r="DL867">
        <v>0</v>
      </c>
      <c r="DM867">
        <v>0</v>
      </c>
    </row>
    <row r="868" spans="1:117">
      <c r="A868" t="s">
        <v>790</v>
      </c>
      <c r="B868">
        <v>0</v>
      </c>
      <c r="C868">
        <v>0</v>
      </c>
      <c r="D868">
        <v>0</v>
      </c>
      <c r="E868">
        <v>0</v>
      </c>
      <c r="F868">
        <v>0</v>
      </c>
      <c r="G868">
        <v>0</v>
      </c>
      <c r="H868">
        <v>0</v>
      </c>
      <c r="I868">
        <v>0</v>
      </c>
      <c r="J868">
        <v>0</v>
      </c>
      <c r="K868">
        <v>0</v>
      </c>
      <c r="L868">
        <v>0</v>
      </c>
      <c r="M868">
        <v>0</v>
      </c>
      <c r="N868">
        <v>5256475944.8737602</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-14211969055.3281</v>
      </c>
      <c r="BN868">
        <v>0</v>
      </c>
      <c r="BO868">
        <v>0</v>
      </c>
      <c r="BP868">
        <v>0</v>
      </c>
      <c r="BQ868">
        <v>0</v>
      </c>
      <c r="BR868">
        <v>0</v>
      </c>
      <c r="BS868">
        <v>0</v>
      </c>
      <c r="BT868">
        <v>0</v>
      </c>
      <c r="BU868">
        <v>0</v>
      </c>
      <c r="BV868">
        <v>0</v>
      </c>
      <c r="BW868">
        <v>0</v>
      </c>
      <c r="BX868">
        <v>0</v>
      </c>
      <c r="BY868">
        <v>0</v>
      </c>
      <c r="BZ868">
        <v>0</v>
      </c>
      <c r="CA868">
        <v>0</v>
      </c>
      <c r="CB868">
        <v>0</v>
      </c>
      <c r="CC868">
        <v>0</v>
      </c>
      <c r="CD868">
        <v>0</v>
      </c>
      <c r="CE868">
        <v>0</v>
      </c>
      <c r="CF868">
        <v>0</v>
      </c>
      <c r="CG868">
        <v>0</v>
      </c>
      <c r="CH868">
        <v>0</v>
      </c>
      <c r="CI868">
        <v>0</v>
      </c>
      <c r="CJ868">
        <v>0</v>
      </c>
      <c r="CK868">
        <v>0</v>
      </c>
      <c r="CL868">
        <v>0</v>
      </c>
      <c r="CM868">
        <v>0</v>
      </c>
      <c r="CN868">
        <v>0</v>
      </c>
      <c r="CO868">
        <v>0</v>
      </c>
      <c r="CP868">
        <v>0</v>
      </c>
      <c r="CQ868">
        <v>0</v>
      </c>
      <c r="CR868">
        <v>0</v>
      </c>
      <c r="CS868">
        <v>0</v>
      </c>
      <c r="CT868">
        <v>0</v>
      </c>
      <c r="CU868">
        <v>0</v>
      </c>
      <c r="CV868">
        <v>0</v>
      </c>
      <c r="CW868">
        <v>0</v>
      </c>
      <c r="CX868">
        <v>0</v>
      </c>
      <c r="CY868">
        <v>0</v>
      </c>
      <c r="CZ868">
        <v>0</v>
      </c>
      <c r="DA868">
        <v>0</v>
      </c>
      <c r="DB868">
        <v>0</v>
      </c>
      <c r="DC868">
        <v>0</v>
      </c>
      <c r="DD868">
        <v>0</v>
      </c>
      <c r="DE868">
        <v>0</v>
      </c>
      <c r="DF868">
        <v>0</v>
      </c>
      <c r="DG868">
        <v>0</v>
      </c>
      <c r="DH868">
        <v>19468445000.2019</v>
      </c>
      <c r="DI868">
        <v>0</v>
      </c>
      <c r="DJ868">
        <v>0</v>
      </c>
      <c r="DK868">
        <v>0</v>
      </c>
      <c r="DL868">
        <v>0</v>
      </c>
      <c r="DM868">
        <v>0</v>
      </c>
    </row>
    <row r="869" spans="1:117">
      <c r="A869" t="s">
        <v>1684</v>
      </c>
      <c r="B869">
        <v>0</v>
      </c>
      <c r="C869">
        <v>0</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v>0</v>
      </c>
      <c r="BN869">
        <v>0</v>
      </c>
      <c r="BO869">
        <v>0</v>
      </c>
      <c r="BP869">
        <v>0</v>
      </c>
      <c r="BQ869">
        <v>0</v>
      </c>
      <c r="BR869">
        <v>0</v>
      </c>
      <c r="BS869">
        <v>0</v>
      </c>
      <c r="BT869">
        <v>0</v>
      </c>
      <c r="BU869">
        <v>0</v>
      </c>
      <c r="BV869">
        <v>0</v>
      </c>
      <c r="BW869">
        <v>0</v>
      </c>
      <c r="BX869">
        <v>0</v>
      </c>
      <c r="BY869">
        <v>0</v>
      </c>
      <c r="BZ869">
        <v>0</v>
      </c>
      <c r="CA869">
        <v>0</v>
      </c>
      <c r="CB869">
        <v>0</v>
      </c>
      <c r="CC869">
        <v>0</v>
      </c>
      <c r="CD869">
        <v>0</v>
      </c>
      <c r="CE869">
        <v>0</v>
      </c>
      <c r="CF869">
        <v>0</v>
      </c>
      <c r="CG869">
        <v>0</v>
      </c>
      <c r="CH869">
        <v>0</v>
      </c>
      <c r="CI869">
        <v>0</v>
      </c>
      <c r="CJ869">
        <v>0</v>
      </c>
      <c r="CK869">
        <v>0</v>
      </c>
      <c r="CL869">
        <v>0</v>
      </c>
      <c r="CM869">
        <v>0</v>
      </c>
      <c r="CN869">
        <v>0</v>
      </c>
      <c r="CO869">
        <v>0</v>
      </c>
      <c r="CP869">
        <v>0</v>
      </c>
      <c r="CQ869">
        <v>0</v>
      </c>
      <c r="CR869">
        <v>0</v>
      </c>
      <c r="CS869">
        <v>0</v>
      </c>
      <c r="CT869">
        <v>0</v>
      </c>
      <c r="CU869">
        <v>0</v>
      </c>
      <c r="CV869">
        <v>0</v>
      </c>
      <c r="CW869">
        <v>0</v>
      </c>
      <c r="CX869">
        <v>0</v>
      </c>
      <c r="CY869">
        <v>0</v>
      </c>
      <c r="CZ869">
        <v>0</v>
      </c>
      <c r="DA869">
        <v>0</v>
      </c>
      <c r="DB869">
        <v>0</v>
      </c>
      <c r="DC869">
        <v>0</v>
      </c>
      <c r="DD869">
        <v>0</v>
      </c>
      <c r="DE869">
        <v>0</v>
      </c>
      <c r="DF869">
        <v>0</v>
      </c>
      <c r="DG869">
        <v>0</v>
      </c>
      <c r="DH869">
        <v>0</v>
      </c>
      <c r="DI869">
        <v>0</v>
      </c>
      <c r="DJ869">
        <v>0</v>
      </c>
      <c r="DK869">
        <v>0</v>
      </c>
      <c r="DL869">
        <v>0</v>
      </c>
      <c r="DM869">
        <v>0</v>
      </c>
    </row>
    <row r="870" spans="1:117">
      <c r="A870" t="s">
        <v>791</v>
      </c>
      <c r="B870">
        <v>0</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v>0</v>
      </c>
      <c r="BX870">
        <v>0</v>
      </c>
      <c r="BY870">
        <v>0</v>
      </c>
      <c r="BZ870">
        <v>0</v>
      </c>
      <c r="CA870">
        <v>0</v>
      </c>
      <c r="CB870">
        <v>0</v>
      </c>
      <c r="CC870">
        <v>0</v>
      </c>
      <c r="CD870">
        <v>0</v>
      </c>
      <c r="CE870">
        <v>0</v>
      </c>
      <c r="CF870">
        <v>0</v>
      </c>
      <c r="CG870">
        <v>0</v>
      </c>
      <c r="CH870">
        <v>0</v>
      </c>
      <c r="CI870">
        <v>0</v>
      </c>
      <c r="CJ870">
        <v>0</v>
      </c>
      <c r="CK870">
        <v>0</v>
      </c>
      <c r="CL870">
        <v>0</v>
      </c>
      <c r="CM870">
        <v>0</v>
      </c>
      <c r="CN870">
        <v>0</v>
      </c>
      <c r="CO870">
        <v>0</v>
      </c>
      <c r="CP870">
        <v>0</v>
      </c>
      <c r="CQ870">
        <v>0</v>
      </c>
      <c r="CR870">
        <v>0</v>
      </c>
      <c r="CS870">
        <v>0</v>
      </c>
      <c r="CT870">
        <v>0</v>
      </c>
      <c r="CU870">
        <v>0</v>
      </c>
      <c r="CV870">
        <v>0</v>
      </c>
      <c r="CW870">
        <v>0</v>
      </c>
      <c r="CX870">
        <v>0</v>
      </c>
      <c r="CY870">
        <v>0</v>
      </c>
      <c r="CZ870">
        <v>0</v>
      </c>
      <c r="DA870">
        <v>0</v>
      </c>
      <c r="DB870">
        <v>0</v>
      </c>
      <c r="DC870">
        <v>0</v>
      </c>
      <c r="DD870">
        <v>0</v>
      </c>
      <c r="DE870">
        <v>0</v>
      </c>
      <c r="DF870">
        <v>0</v>
      </c>
      <c r="DG870">
        <v>0</v>
      </c>
      <c r="DH870">
        <v>0</v>
      </c>
      <c r="DI870">
        <v>0</v>
      </c>
      <c r="DJ870">
        <v>0</v>
      </c>
      <c r="DK870">
        <v>0</v>
      </c>
      <c r="DL870">
        <v>0</v>
      </c>
      <c r="DM870">
        <v>0</v>
      </c>
    </row>
    <row r="871" spans="1:117">
      <c r="A871" t="s">
        <v>792</v>
      </c>
      <c r="B871">
        <v>0</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29600676.0000006</v>
      </c>
      <c r="AU871">
        <v>0</v>
      </c>
      <c r="AV871">
        <v>0</v>
      </c>
      <c r="AW871">
        <v>0</v>
      </c>
      <c r="AX871">
        <v>0</v>
      </c>
      <c r="AY871">
        <v>0</v>
      </c>
      <c r="AZ871">
        <v>0</v>
      </c>
      <c r="BA871">
        <v>0</v>
      </c>
      <c r="BB871">
        <v>0</v>
      </c>
      <c r="BC871">
        <v>0</v>
      </c>
      <c r="BD871">
        <v>0</v>
      </c>
      <c r="BE871">
        <v>0</v>
      </c>
      <c r="BF871">
        <v>0</v>
      </c>
      <c r="BG871">
        <v>0</v>
      </c>
      <c r="BH871">
        <v>0</v>
      </c>
      <c r="BI871">
        <v>0</v>
      </c>
      <c r="BJ871">
        <v>0</v>
      </c>
      <c r="BK871">
        <v>0</v>
      </c>
      <c r="BL871">
        <v>0</v>
      </c>
      <c r="BM871">
        <v>20569482.9604479</v>
      </c>
      <c r="BN871">
        <v>0</v>
      </c>
      <c r="BO871">
        <v>0</v>
      </c>
      <c r="BP871">
        <v>0</v>
      </c>
      <c r="BQ871">
        <v>0</v>
      </c>
      <c r="BR871">
        <v>0</v>
      </c>
      <c r="BS871">
        <v>0</v>
      </c>
      <c r="BT871">
        <v>0</v>
      </c>
      <c r="BU871">
        <v>0</v>
      </c>
      <c r="BV871">
        <v>0</v>
      </c>
      <c r="BW871">
        <v>0</v>
      </c>
      <c r="BX871">
        <v>0</v>
      </c>
      <c r="BY871">
        <v>0</v>
      </c>
      <c r="BZ871">
        <v>0</v>
      </c>
      <c r="CA871">
        <v>0</v>
      </c>
      <c r="CB871">
        <v>0</v>
      </c>
      <c r="CC871">
        <v>0</v>
      </c>
      <c r="CD871">
        <v>0</v>
      </c>
      <c r="CE871">
        <v>0</v>
      </c>
      <c r="CF871">
        <v>0</v>
      </c>
      <c r="CG871">
        <v>0</v>
      </c>
      <c r="CH871">
        <v>0</v>
      </c>
      <c r="CI871">
        <v>0</v>
      </c>
      <c r="CJ871">
        <v>0</v>
      </c>
      <c r="CK871">
        <v>0</v>
      </c>
      <c r="CL871">
        <v>0</v>
      </c>
      <c r="CM871">
        <v>0</v>
      </c>
      <c r="CN871">
        <v>0</v>
      </c>
      <c r="CO871">
        <v>0</v>
      </c>
      <c r="CP871">
        <v>0</v>
      </c>
      <c r="CQ871">
        <v>0</v>
      </c>
      <c r="CR871">
        <v>0</v>
      </c>
      <c r="CS871">
        <v>0</v>
      </c>
      <c r="CT871">
        <v>0</v>
      </c>
      <c r="CU871">
        <v>0</v>
      </c>
      <c r="CV871">
        <v>0</v>
      </c>
      <c r="CW871">
        <v>0</v>
      </c>
      <c r="CX871">
        <v>0</v>
      </c>
      <c r="CY871">
        <v>0</v>
      </c>
      <c r="CZ871">
        <v>0</v>
      </c>
      <c r="DA871">
        <v>0</v>
      </c>
      <c r="DB871">
        <v>0</v>
      </c>
      <c r="DC871">
        <v>0</v>
      </c>
      <c r="DD871">
        <v>0</v>
      </c>
      <c r="DE871">
        <v>0</v>
      </c>
      <c r="DF871">
        <v>0</v>
      </c>
      <c r="DG871">
        <v>0</v>
      </c>
      <c r="DH871">
        <v>9031193.0395527203</v>
      </c>
      <c r="DI871">
        <v>0</v>
      </c>
      <c r="DJ871">
        <v>0</v>
      </c>
      <c r="DK871">
        <v>0</v>
      </c>
      <c r="DL871">
        <v>0</v>
      </c>
      <c r="DM871">
        <v>0</v>
      </c>
    </row>
    <row r="872" spans="1:117">
      <c r="A872" t="s">
        <v>793</v>
      </c>
      <c r="B872">
        <v>0</v>
      </c>
      <c r="C872">
        <v>0</v>
      </c>
      <c r="D872">
        <v>0</v>
      </c>
      <c r="E872">
        <v>0</v>
      </c>
      <c r="F872">
        <v>0</v>
      </c>
      <c r="G872">
        <v>0</v>
      </c>
      <c r="H872">
        <v>0</v>
      </c>
      <c r="I872">
        <v>0</v>
      </c>
      <c r="J872">
        <v>0</v>
      </c>
      <c r="K872">
        <v>0</v>
      </c>
      <c r="L872">
        <v>610556223.27357304</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v>436119673.551287</v>
      </c>
      <c r="BN872">
        <v>0</v>
      </c>
      <c r="BO872">
        <v>0</v>
      </c>
      <c r="BP872">
        <v>0</v>
      </c>
      <c r="BQ872">
        <v>0</v>
      </c>
      <c r="BR872">
        <v>0</v>
      </c>
      <c r="BS872">
        <v>0</v>
      </c>
      <c r="BT872">
        <v>0</v>
      </c>
      <c r="BU872">
        <v>0</v>
      </c>
      <c r="BV872">
        <v>0</v>
      </c>
      <c r="BW872">
        <v>0</v>
      </c>
      <c r="BX872">
        <v>0</v>
      </c>
      <c r="BY872">
        <v>0</v>
      </c>
      <c r="BZ872">
        <v>0</v>
      </c>
      <c r="CA872">
        <v>0</v>
      </c>
      <c r="CB872">
        <v>0</v>
      </c>
      <c r="CC872">
        <v>0</v>
      </c>
      <c r="CD872">
        <v>0</v>
      </c>
      <c r="CE872">
        <v>0</v>
      </c>
      <c r="CF872">
        <v>0</v>
      </c>
      <c r="CG872">
        <v>0</v>
      </c>
      <c r="CH872">
        <v>0</v>
      </c>
      <c r="CI872">
        <v>0</v>
      </c>
      <c r="CJ872">
        <v>0</v>
      </c>
      <c r="CK872">
        <v>0</v>
      </c>
      <c r="CL872">
        <v>0</v>
      </c>
      <c r="CM872">
        <v>0</v>
      </c>
      <c r="CN872">
        <v>0</v>
      </c>
      <c r="CO872">
        <v>0</v>
      </c>
      <c r="CP872">
        <v>0</v>
      </c>
      <c r="CQ872">
        <v>0</v>
      </c>
      <c r="CR872">
        <v>0</v>
      </c>
      <c r="CS872">
        <v>0</v>
      </c>
      <c r="CT872">
        <v>0</v>
      </c>
      <c r="CU872">
        <v>0</v>
      </c>
      <c r="CV872">
        <v>0</v>
      </c>
      <c r="CW872">
        <v>0</v>
      </c>
      <c r="CX872">
        <v>0</v>
      </c>
      <c r="CY872">
        <v>0</v>
      </c>
      <c r="CZ872">
        <v>0</v>
      </c>
      <c r="DA872">
        <v>0</v>
      </c>
      <c r="DB872">
        <v>0</v>
      </c>
      <c r="DC872">
        <v>0</v>
      </c>
      <c r="DD872">
        <v>0</v>
      </c>
      <c r="DE872">
        <v>0</v>
      </c>
      <c r="DF872">
        <v>0</v>
      </c>
      <c r="DG872">
        <v>0</v>
      </c>
      <c r="DH872">
        <v>174436549.722285</v>
      </c>
      <c r="DI872">
        <v>0</v>
      </c>
      <c r="DJ872">
        <v>0</v>
      </c>
      <c r="DK872">
        <v>0</v>
      </c>
      <c r="DL872">
        <v>0</v>
      </c>
      <c r="DM872">
        <v>0</v>
      </c>
    </row>
    <row r="873" spans="1:117">
      <c r="A873" t="s">
        <v>794</v>
      </c>
      <c r="B873">
        <v>0</v>
      </c>
      <c r="C873">
        <v>0</v>
      </c>
      <c r="D873">
        <v>0</v>
      </c>
      <c r="E873">
        <v>0</v>
      </c>
      <c r="F873">
        <v>0</v>
      </c>
      <c r="G873" s="38">
        <v>-1.19209289550781E-7</v>
      </c>
      <c r="H873">
        <v>0</v>
      </c>
      <c r="I873">
        <v>0</v>
      </c>
      <c r="J873">
        <v>0</v>
      </c>
      <c r="K873">
        <v>68872860</v>
      </c>
      <c r="L873">
        <v>0</v>
      </c>
      <c r="M873">
        <v>904767479.99999905</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v>0</v>
      </c>
      <c r="BN873">
        <v>0</v>
      </c>
      <c r="BO873">
        <v>0</v>
      </c>
      <c r="BP873">
        <v>0</v>
      </c>
      <c r="BQ873">
        <v>0</v>
      </c>
      <c r="BR873">
        <v>0</v>
      </c>
      <c r="BS873">
        <v>0</v>
      </c>
      <c r="BT873">
        <v>0</v>
      </c>
      <c r="BU873">
        <v>0</v>
      </c>
      <c r="BV873">
        <v>0</v>
      </c>
      <c r="BW873">
        <v>0</v>
      </c>
      <c r="BX873">
        <v>0</v>
      </c>
      <c r="BY873">
        <v>0</v>
      </c>
      <c r="BZ873">
        <v>0</v>
      </c>
      <c r="CA873">
        <v>0</v>
      </c>
      <c r="CB873">
        <v>0</v>
      </c>
      <c r="CC873">
        <v>0</v>
      </c>
      <c r="CD873">
        <v>0</v>
      </c>
      <c r="CE873">
        <v>0</v>
      </c>
      <c r="CF873">
        <v>0</v>
      </c>
      <c r="CG873">
        <v>0</v>
      </c>
      <c r="CH873">
        <v>0</v>
      </c>
      <c r="CI873">
        <v>0</v>
      </c>
      <c r="CJ873">
        <v>0</v>
      </c>
      <c r="CK873">
        <v>0</v>
      </c>
      <c r="CL873">
        <v>0</v>
      </c>
      <c r="CM873">
        <v>0</v>
      </c>
      <c r="CN873">
        <v>0</v>
      </c>
      <c r="CO873">
        <v>0</v>
      </c>
      <c r="CP873">
        <v>0</v>
      </c>
      <c r="CQ873">
        <v>0</v>
      </c>
      <c r="CR873">
        <v>0</v>
      </c>
      <c r="CS873">
        <v>0</v>
      </c>
      <c r="CT873">
        <v>0</v>
      </c>
      <c r="CU873">
        <v>0</v>
      </c>
      <c r="CV873">
        <v>0</v>
      </c>
      <c r="CW873">
        <v>0</v>
      </c>
      <c r="CX873">
        <v>0</v>
      </c>
      <c r="CY873">
        <v>0</v>
      </c>
      <c r="CZ873">
        <v>0</v>
      </c>
      <c r="DA873">
        <v>0</v>
      </c>
      <c r="DB873">
        <v>0</v>
      </c>
      <c r="DC873">
        <v>0</v>
      </c>
      <c r="DD873">
        <v>0</v>
      </c>
      <c r="DE873">
        <v>0</v>
      </c>
      <c r="DF873">
        <v>0</v>
      </c>
      <c r="DG873">
        <v>0</v>
      </c>
      <c r="DH873">
        <v>0</v>
      </c>
      <c r="DI873">
        <v>0</v>
      </c>
      <c r="DJ873">
        <v>0</v>
      </c>
      <c r="DK873">
        <v>973640339.99999905</v>
      </c>
      <c r="DL873">
        <v>0</v>
      </c>
      <c r="DM873">
        <v>0</v>
      </c>
    </row>
    <row r="874" spans="1:117">
      <c r="A874" t="s">
        <v>795</v>
      </c>
      <c r="B874">
        <v>0</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7914106.4533332903</v>
      </c>
      <c r="BA874">
        <v>0</v>
      </c>
      <c r="BB874">
        <v>0</v>
      </c>
      <c r="BC874">
        <v>0</v>
      </c>
      <c r="BD874">
        <v>0</v>
      </c>
      <c r="BE874">
        <v>0</v>
      </c>
      <c r="BF874">
        <v>0</v>
      </c>
      <c r="BG874">
        <v>0</v>
      </c>
      <c r="BH874">
        <v>0</v>
      </c>
      <c r="BI874">
        <v>0</v>
      </c>
      <c r="BJ874">
        <v>0</v>
      </c>
      <c r="BK874">
        <v>0</v>
      </c>
      <c r="BL874">
        <v>0</v>
      </c>
      <c r="BM874">
        <v>0</v>
      </c>
      <c r="BN874">
        <v>0</v>
      </c>
      <c r="BO874">
        <v>0</v>
      </c>
      <c r="BP874">
        <v>0</v>
      </c>
      <c r="BQ874">
        <v>0</v>
      </c>
      <c r="BR874">
        <v>0</v>
      </c>
      <c r="BS874">
        <v>0</v>
      </c>
      <c r="BT874">
        <v>0</v>
      </c>
      <c r="BU874">
        <v>0</v>
      </c>
      <c r="BV874">
        <v>0</v>
      </c>
      <c r="BW874">
        <v>0</v>
      </c>
      <c r="BX874">
        <v>0</v>
      </c>
      <c r="BY874">
        <v>0</v>
      </c>
      <c r="BZ874">
        <v>0</v>
      </c>
      <c r="CA874">
        <v>0</v>
      </c>
      <c r="CB874">
        <v>0</v>
      </c>
      <c r="CC874">
        <v>0</v>
      </c>
      <c r="CD874">
        <v>0</v>
      </c>
      <c r="CE874">
        <v>0</v>
      </c>
      <c r="CF874">
        <v>0</v>
      </c>
      <c r="CG874">
        <v>0</v>
      </c>
      <c r="CH874">
        <v>0</v>
      </c>
      <c r="CI874">
        <v>0</v>
      </c>
      <c r="CJ874">
        <v>0</v>
      </c>
      <c r="CK874">
        <v>0</v>
      </c>
      <c r="CL874">
        <v>0</v>
      </c>
      <c r="CM874">
        <v>0</v>
      </c>
      <c r="CN874">
        <v>0</v>
      </c>
      <c r="CO874">
        <v>0</v>
      </c>
      <c r="CP874">
        <v>0</v>
      </c>
      <c r="CQ874">
        <v>0</v>
      </c>
      <c r="CR874">
        <v>0</v>
      </c>
      <c r="CS874">
        <v>0</v>
      </c>
      <c r="CT874">
        <v>0</v>
      </c>
      <c r="CU874">
        <v>0</v>
      </c>
      <c r="CV874">
        <v>0</v>
      </c>
      <c r="CW874">
        <v>0</v>
      </c>
      <c r="CX874">
        <v>0</v>
      </c>
      <c r="CY874">
        <v>0</v>
      </c>
      <c r="CZ874">
        <v>0</v>
      </c>
      <c r="DA874">
        <v>0</v>
      </c>
      <c r="DB874">
        <v>0</v>
      </c>
      <c r="DC874">
        <v>0</v>
      </c>
      <c r="DD874">
        <v>0</v>
      </c>
      <c r="DE874">
        <v>0</v>
      </c>
      <c r="DF874">
        <v>7914106.4533332903</v>
      </c>
      <c r="DG874">
        <v>0</v>
      </c>
      <c r="DH874">
        <v>0</v>
      </c>
      <c r="DI874">
        <v>0</v>
      </c>
      <c r="DJ874">
        <v>0</v>
      </c>
      <c r="DK874">
        <v>0</v>
      </c>
      <c r="DL874">
        <v>0</v>
      </c>
      <c r="DM874">
        <v>0</v>
      </c>
    </row>
    <row r="875" spans="1:117">
      <c r="A875" t="s">
        <v>796</v>
      </c>
      <c r="B875">
        <v>0</v>
      </c>
      <c r="C875">
        <v>0</v>
      </c>
      <c r="D875">
        <v>0</v>
      </c>
      <c r="E875">
        <v>0</v>
      </c>
      <c r="F875">
        <v>0</v>
      </c>
      <c r="G875">
        <v>0</v>
      </c>
      <c r="H875">
        <v>0</v>
      </c>
      <c r="I875">
        <v>0</v>
      </c>
      <c r="J875">
        <v>0</v>
      </c>
      <c r="K875">
        <v>19896321002.861698</v>
      </c>
      <c r="L875">
        <v>0</v>
      </c>
      <c r="M875">
        <v>267849739741.36301</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0</v>
      </c>
      <c r="AZ875">
        <v>0</v>
      </c>
      <c r="BA875">
        <v>0</v>
      </c>
      <c r="BB875">
        <v>0</v>
      </c>
      <c r="BC875">
        <v>0</v>
      </c>
      <c r="BD875">
        <v>0</v>
      </c>
      <c r="BE875">
        <v>0</v>
      </c>
      <c r="BF875">
        <v>0</v>
      </c>
      <c r="BG875">
        <v>0</v>
      </c>
      <c r="BH875">
        <v>0</v>
      </c>
      <c r="BI875">
        <v>0</v>
      </c>
      <c r="BJ875">
        <v>0</v>
      </c>
      <c r="BK875">
        <v>0</v>
      </c>
      <c r="BL875">
        <v>0</v>
      </c>
      <c r="BM875">
        <v>0</v>
      </c>
      <c r="BN875">
        <v>0</v>
      </c>
      <c r="BO875">
        <v>0</v>
      </c>
      <c r="BP875">
        <v>0</v>
      </c>
      <c r="BQ875">
        <v>0</v>
      </c>
      <c r="BR875">
        <v>0</v>
      </c>
      <c r="BS875">
        <v>0</v>
      </c>
      <c r="BT875">
        <v>0</v>
      </c>
      <c r="BU875">
        <v>0</v>
      </c>
      <c r="BV875">
        <v>0</v>
      </c>
      <c r="BW875">
        <v>0</v>
      </c>
      <c r="BX875">
        <v>0</v>
      </c>
      <c r="BY875">
        <v>0</v>
      </c>
      <c r="BZ875">
        <v>0</v>
      </c>
      <c r="CA875">
        <v>0</v>
      </c>
      <c r="CB875">
        <v>0</v>
      </c>
      <c r="CC875">
        <v>0</v>
      </c>
      <c r="CD875">
        <v>0</v>
      </c>
      <c r="CE875">
        <v>0</v>
      </c>
      <c r="CF875">
        <v>0</v>
      </c>
      <c r="CG875">
        <v>0</v>
      </c>
      <c r="CH875">
        <v>0</v>
      </c>
      <c r="CI875">
        <v>0</v>
      </c>
      <c r="CJ875">
        <v>0</v>
      </c>
      <c r="CK875">
        <v>0</v>
      </c>
      <c r="CL875">
        <v>0</v>
      </c>
      <c r="CM875">
        <v>0</v>
      </c>
      <c r="CN875">
        <v>0</v>
      </c>
      <c r="CO875">
        <v>0</v>
      </c>
      <c r="CP875">
        <v>0</v>
      </c>
      <c r="CQ875">
        <v>0</v>
      </c>
      <c r="CR875">
        <v>0</v>
      </c>
      <c r="CS875">
        <v>0</v>
      </c>
      <c r="CT875">
        <v>0</v>
      </c>
      <c r="CU875">
        <v>0</v>
      </c>
      <c r="CV875">
        <v>0</v>
      </c>
      <c r="CW875">
        <v>0</v>
      </c>
      <c r="CX875">
        <v>0</v>
      </c>
      <c r="CY875">
        <v>0</v>
      </c>
      <c r="CZ875">
        <v>0</v>
      </c>
      <c r="DA875">
        <v>0</v>
      </c>
      <c r="DB875">
        <v>0</v>
      </c>
      <c r="DC875">
        <v>0</v>
      </c>
      <c r="DD875">
        <v>0</v>
      </c>
      <c r="DE875">
        <v>0</v>
      </c>
      <c r="DF875">
        <v>0</v>
      </c>
      <c r="DG875">
        <v>0</v>
      </c>
      <c r="DH875">
        <v>0</v>
      </c>
      <c r="DI875">
        <v>0</v>
      </c>
      <c r="DJ875">
        <v>0</v>
      </c>
      <c r="DK875">
        <v>287746060744.224</v>
      </c>
      <c r="DL875">
        <v>0</v>
      </c>
      <c r="DM875">
        <v>0</v>
      </c>
    </row>
    <row r="876" spans="1:117">
      <c r="A876" t="s">
        <v>797</v>
      </c>
      <c r="B876">
        <v>0</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8320888187.9999905</v>
      </c>
      <c r="AP876">
        <v>0</v>
      </c>
      <c r="AQ876">
        <v>0</v>
      </c>
      <c r="AR876">
        <v>0</v>
      </c>
      <c r="AS876">
        <v>0</v>
      </c>
      <c r="AT876">
        <v>174896243099.99899</v>
      </c>
      <c r="AU876">
        <v>0</v>
      </c>
      <c r="AV876">
        <v>0</v>
      </c>
      <c r="AW876">
        <v>0</v>
      </c>
      <c r="AX876">
        <v>0</v>
      </c>
      <c r="AY876">
        <v>0</v>
      </c>
      <c r="AZ876">
        <v>0</v>
      </c>
      <c r="BA876">
        <v>0</v>
      </c>
      <c r="BB876">
        <v>0</v>
      </c>
      <c r="BC876">
        <v>0</v>
      </c>
      <c r="BD876">
        <v>0</v>
      </c>
      <c r="BE876">
        <v>0</v>
      </c>
      <c r="BF876">
        <v>0</v>
      </c>
      <c r="BG876">
        <v>0</v>
      </c>
      <c r="BH876">
        <v>0</v>
      </c>
      <c r="BI876">
        <v>0</v>
      </c>
      <c r="BJ876">
        <v>0</v>
      </c>
      <c r="BK876">
        <v>0</v>
      </c>
      <c r="BL876">
        <v>0</v>
      </c>
      <c r="BM876">
        <v>0</v>
      </c>
      <c r="BN876">
        <v>0</v>
      </c>
      <c r="BO876">
        <v>0</v>
      </c>
      <c r="BP876">
        <v>0</v>
      </c>
      <c r="BQ876">
        <v>0</v>
      </c>
      <c r="BR876">
        <v>0</v>
      </c>
      <c r="BS876">
        <v>0</v>
      </c>
      <c r="BT876">
        <v>0</v>
      </c>
      <c r="BU876">
        <v>0</v>
      </c>
      <c r="BV876">
        <v>0</v>
      </c>
      <c r="BW876">
        <v>0</v>
      </c>
      <c r="BX876">
        <v>0</v>
      </c>
      <c r="BY876">
        <v>0</v>
      </c>
      <c r="BZ876">
        <v>0</v>
      </c>
      <c r="CA876">
        <v>0</v>
      </c>
      <c r="CB876">
        <v>0</v>
      </c>
      <c r="CC876">
        <v>0</v>
      </c>
      <c r="CD876">
        <v>0</v>
      </c>
      <c r="CE876">
        <v>0</v>
      </c>
      <c r="CF876">
        <v>0</v>
      </c>
      <c r="CG876">
        <v>0</v>
      </c>
      <c r="CH876">
        <v>0</v>
      </c>
      <c r="CI876">
        <v>0</v>
      </c>
      <c r="CJ876">
        <v>0</v>
      </c>
      <c r="CK876">
        <v>0</v>
      </c>
      <c r="CL876">
        <v>0</v>
      </c>
      <c r="CM876">
        <v>0</v>
      </c>
      <c r="CN876">
        <v>0</v>
      </c>
      <c r="CO876">
        <v>0</v>
      </c>
      <c r="CP876">
        <v>0</v>
      </c>
      <c r="CQ876">
        <v>0</v>
      </c>
      <c r="CR876">
        <v>0</v>
      </c>
      <c r="CS876">
        <v>0</v>
      </c>
      <c r="CT876">
        <v>0</v>
      </c>
      <c r="CU876">
        <v>0</v>
      </c>
      <c r="CV876">
        <v>0</v>
      </c>
      <c r="CW876">
        <v>0</v>
      </c>
      <c r="CX876">
        <v>0</v>
      </c>
      <c r="CY876">
        <v>0</v>
      </c>
      <c r="CZ876">
        <v>0</v>
      </c>
      <c r="DA876">
        <v>0</v>
      </c>
      <c r="DB876">
        <v>0</v>
      </c>
      <c r="DC876">
        <v>0</v>
      </c>
      <c r="DD876">
        <v>0</v>
      </c>
      <c r="DE876">
        <v>0</v>
      </c>
      <c r="DF876">
        <v>0</v>
      </c>
      <c r="DG876">
        <v>0</v>
      </c>
      <c r="DH876">
        <v>0</v>
      </c>
      <c r="DI876">
        <v>0</v>
      </c>
      <c r="DJ876">
        <v>0</v>
      </c>
      <c r="DK876">
        <v>0</v>
      </c>
      <c r="DL876">
        <v>183217131288</v>
      </c>
      <c r="DM876">
        <v>0</v>
      </c>
    </row>
    <row r="877" spans="1:117">
      <c r="A877" t="s">
        <v>798</v>
      </c>
      <c r="B877">
        <v>0</v>
      </c>
      <c r="C877">
        <v>0</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2663096821.5466599</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v>0</v>
      </c>
      <c r="AV877">
        <v>0</v>
      </c>
      <c r="AW877">
        <v>0</v>
      </c>
      <c r="AX877">
        <v>0</v>
      </c>
      <c r="AY877">
        <v>0</v>
      </c>
      <c r="AZ877">
        <v>0</v>
      </c>
      <c r="BA877">
        <v>0</v>
      </c>
      <c r="BB877">
        <v>0</v>
      </c>
      <c r="BC877">
        <v>0</v>
      </c>
      <c r="BD877">
        <v>0</v>
      </c>
      <c r="BE877">
        <v>0</v>
      </c>
      <c r="BF877">
        <v>0</v>
      </c>
      <c r="BG877">
        <v>0</v>
      </c>
      <c r="BH877">
        <v>0</v>
      </c>
      <c r="BI877">
        <v>0</v>
      </c>
      <c r="BJ877">
        <v>0</v>
      </c>
      <c r="BK877">
        <v>0</v>
      </c>
      <c r="BL877">
        <v>0</v>
      </c>
      <c r="BM877">
        <v>0</v>
      </c>
      <c r="BN877">
        <v>0</v>
      </c>
      <c r="BO877">
        <v>0</v>
      </c>
      <c r="BP877">
        <v>0</v>
      </c>
      <c r="BQ877">
        <v>0</v>
      </c>
      <c r="BR877">
        <v>0</v>
      </c>
      <c r="BS877">
        <v>0</v>
      </c>
      <c r="BT877">
        <v>0</v>
      </c>
      <c r="BU877">
        <v>0</v>
      </c>
      <c r="BV877">
        <v>0</v>
      </c>
      <c r="BW877">
        <v>0</v>
      </c>
      <c r="BX877">
        <v>0</v>
      </c>
      <c r="BY877">
        <v>0</v>
      </c>
      <c r="BZ877">
        <v>0</v>
      </c>
      <c r="CA877">
        <v>0</v>
      </c>
      <c r="CB877">
        <v>0</v>
      </c>
      <c r="CC877">
        <v>0</v>
      </c>
      <c r="CD877">
        <v>0</v>
      </c>
      <c r="CE877">
        <v>0</v>
      </c>
      <c r="CF877">
        <v>0</v>
      </c>
      <c r="CG877">
        <v>0</v>
      </c>
      <c r="CH877">
        <v>0</v>
      </c>
      <c r="CI877">
        <v>0</v>
      </c>
      <c r="CJ877">
        <v>0</v>
      </c>
      <c r="CK877">
        <v>0</v>
      </c>
      <c r="CL877">
        <v>0</v>
      </c>
      <c r="CM877">
        <v>0</v>
      </c>
      <c r="CN877">
        <v>0</v>
      </c>
      <c r="CO877">
        <v>0</v>
      </c>
      <c r="CP877">
        <v>0</v>
      </c>
      <c r="CQ877">
        <v>0</v>
      </c>
      <c r="CR877">
        <v>0</v>
      </c>
      <c r="CS877">
        <v>0</v>
      </c>
      <c r="CT877">
        <v>0</v>
      </c>
      <c r="CU877">
        <v>0</v>
      </c>
      <c r="CV877">
        <v>0</v>
      </c>
      <c r="CW877">
        <v>0</v>
      </c>
      <c r="CX877">
        <v>0</v>
      </c>
      <c r="CY877">
        <v>0</v>
      </c>
      <c r="CZ877">
        <v>0</v>
      </c>
      <c r="DA877">
        <v>0</v>
      </c>
      <c r="DB877">
        <v>0</v>
      </c>
      <c r="DC877">
        <v>0</v>
      </c>
      <c r="DD877">
        <v>0</v>
      </c>
      <c r="DE877">
        <v>0</v>
      </c>
      <c r="DF877">
        <v>0</v>
      </c>
      <c r="DG877">
        <v>0</v>
      </c>
      <c r="DH877">
        <v>0</v>
      </c>
      <c r="DI877">
        <v>0</v>
      </c>
      <c r="DJ877">
        <v>2663096821.5466599</v>
      </c>
      <c r="DK877">
        <v>0</v>
      </c>
      <c r="DL877">
        <v>0</v>
      </c>
      <c r="DM877">
        <v>0</v>
      </c>
    </row>
    <row r="878" spans="1:117">
      <c r="A878" t="s">
        <v>799</v>
      </c>
      <c r="B878">
        <v>0</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11727143064</v>
      </c>
      <c r="BF878">
        <v>0</v>
      </c>
      <c r="BG878">
        <v>0</v>
      </c>
      <c r="BH878">
        <v>0</v>
      </c>
      <c r="BI878">
        <v>0</v>
      </c>
      <c r="BJ878">
        <v>0</v>
      </c>
      <c r="BK878">
        <v>0</v>
      </c>
      <c r="BL878">
        <v>0</v>
      </c>
      <c r="BM878">
        <v>-25501882535.999901</v>
      </c>
      <c r="BN878">
        <v>0</v>
      </c>
      <c r="BO878">
        <v>0</v>
      </c>
      <c r="BP878">
        <v>0</v>
      </c>
      <c r="BQ878">
        <v>0</v>
      </c>
      <c r="BR878">
        <v>0</v>
      </c>
      <c r="BS878">
        <v>0</v>
      </c>
      <c r="BT878">
        <v>0</v>
      </c>
      <c r="BU878">
        <v>0</v>
      </c>
      <c r="BV878">
        <v>0</v>
      </c>
      <c r="BW878">
        <v>0</v>
      </c>
      <c r="BX878">
        <v>0</v>
      </c>
      <c r="BY878">
        <v>0</v>
      </c>
      <c r="BZ878">
        <v>0</v>
      </c>
      <c r="CA878">
        <v>0</v>
      </c>
      <c r="CB878">
        <v>0</v>
      </c>
      <c r="CC878">
        <v>0</v>
      </c>
      <c r="CD878">
        <v>0</v>
      </c>
      <c r="CE878">
        <v>0</v>
      </c>
      <c r="CF878">
        <v>0</v>
      </c>
      <c r="CG878">
        <v>0</v>
      </c>
      <c r="CH878">
        <v>0</v>
      </c>
      <c r="CI878">
        <v>0</v>
      </c>
      <c r="CJ878">
        <v>0</v>
      </c>
      <c r="CK878">
        <v>0</v>
      </c>
      <c r="CL878">
        <v>0</v>
      </c>
      <c r="CM878">
        <v>0</v>
      </c>
      <c r="CN878">
        <v>0</v>
      </c>
      <c r="CO878">
        <v>0</v>
      </c>
      <c r="CP878">
        <v>0</v>
      </c>
      <c r="CQ878">
        <v>0</v>
      </c>
      <c r="CR878">
        <v>0</v>
      </c>
      <c r="CS878">
        <v>0</v>
      </c>
      <c r="CT878">
        <v>0</v>
      </c>
      <c r="CU878">
        <v>0</v>
      </c>
      <c r="CV878">
        <v>0</v>
      </c>
      <c r="CW878">
        <v>0</v>
      </c>
      <c r="CX878">
        <v>0</v>
      </c>
      <c r="CY878">
        <v>0</v>
      </c>
      <c r="CZ878">
        <v>0</v>
      </c>
      <c r="DA878">
        <v>0</v>
      </c>
      <c r="DB878">
        <v>0</v>
      </c>
      <c r="DC878">
        <v>0</v>
      </c>
      <c r="DD878">
        <v>0</v>
      </c>
      <c r="DE878">
        <v>0</v>
      </c>
      <c r="DF878">
        <v>0</v>
      </c>
      <c r="DG878">
        <v>0</v>
      </c>
      <c r="DH878">
        <v>0</v>
      </c>
      <c r="DI878">
        <v>37229025599.999901</v>
      </c>
      <c r="DJ878">
        <v>0</v>
      </c>
      <c r="DK878">
        <v>0</v>
      </c>
      <c r="DL878">
        <v>0</v>
      </c>
      <c r="DM878">
        <v>0</v>
      </c>
    </row>
    <row r="879" spans="1:117">
      <c r="A879" t="s">
        <v>800</v>
      </c>
      <c r="B879">
        <v>0</v>
      </c>
      <c r="C879">
        <v>0</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v>0</v>
      </c>
      <c r="BK879">
        <v>0</v>
      </c>
      <c r="BL879">
        <v>0</v>
      </c>
      <c r="BM879">
        <v>0</v>
      </c>
      <c r="BN879">
        <v>0</v>
      </c>
      <c r="BO879">
        <v>0</v>
      </c>
      <c r="BP879">
        <v>0</v>
      </c>
      <c r="BQ879">
        <v>0</v>
      </c>
      <c r="BR879">
        <v>0</v>
      </c>
      <c r="BS879">
        <v>0</v>
      </c>
      <c r="BT879">
        <v>0</v>
      </c>
      <c r="BU879">
        <v>0</v>
      </c>
      <c r="BV879">
        <v>0</v>
      </c>
      <c r="BW879">
        <v>0</v>
      </c>
      <c r="BX879">
        <v>0</v>
      </c>
      <c r="BY879">
        <v>0</v>
      </c>
      <c r="BZ879">
        <v>0</v>
      </c>
      <c r="CA879">
        <v>0</v>
      </c>
      <c r="CB879">
        <v>0</v>
      </c>
      <c r="CC879">
        <v>0</v>
      </c>
      <c r="CD879">
        <v>0</v>
      </c>
      <c r="CE879">
        <v>0</v>
      </c>
      <c r="CF879">
        <v>0</v>
      </c>
      <c r="CG879">
        <v>0</v>
      </c>
      <c r="CH879">
        <v>0</v>
      </c>
      <c r="CI879">
        <v>0</v>
      </c>
      <c r="CJ879">
        <v>0</v>
      </c>
      <c r="CK879">
        <v>0</v>
      </c>
      <c r="CL879">
        <v>0</v>
      </c>
      <c r="CM879">
        <v>0</v>
      </c>
      <c r="CN879">
        <v>0</v>
      </c>
      <c r="CO879">
        <v>0</v>
      </c>
      <c r="CP879">
        <v>0</v>
      </c>
      <c r="CQ879">
        <v>0</v>
      </c>
      <c r="CR879">
        <v>0</v>
      </c>
      <c r="CS879">
        <v>0</v>
      </c>
      <c r="CT879">
        <v>0</v>
      </c>
      <c r="CU879">
        <v>0</v>
      </c>
      <c r="CV879">
        <v>0</v>
      </c>
      <c r="CW879">
        <v>0</v>
      </c>
      <c r="CX879">
        <v>0</v>
      </c>
      <c r="CY879">
        <v>0</v>
      </c>
      <c r="CZ879">
        <v>0</v>
      </c>
      <c r="DA879">
        <v>0</v>
      </c>
      <c r="DB879">
        <v>0</v>
      </c>
      <c r="DC879">
        <v>0</v>
      </c>
      <c r="DD879">
        <v>0</v>
      </c>
      <c r="DE879">
        <v>0</v>
      </c>
      <c r="DF879">
        <v>0</v>
      </c>
      <c r="DG879">
        <v>0</v>
      </c>
      <c r="DH879">
        <v>0</v>
      </c>
      <c r="DI879">
        <v>0</v>
      </c>
      <c r="DJ879">
        <v>0</v>
      </c>
      <c r="DK879">
        <v>0</v>
      </c>
      <c r="DL879">
        <v>0</v>
      </c>
      <c r="DM879">
        <v>0</v>
      </c>
    </row>
    <row r="880" spans="1:117">
      <c r="A880" t="s">
        <v>801</v>
      </c>
      <c r="B880">
        <v>0</v>
      </c>
      <c r="C880">
        <v>0</v>
      </c>
      <c r="D880">
        <v>0</v>
      </c>
      <c r="E880">
        <v>0</v>
      </c>
      <c r="F880">
        <v>0</v>
      </c>
      <c r="G880" s="38">
        <v>5.7220458984375E-6</v>
      </c>
      <c r="H880">
        <v>0</v>
      </c>
      <c r="I880">
        <v>0</v>
      </c>
      <c r="J880">
        <v>0</v>
      </c>
      <c r="K880">
        <v>117565344</v>
      </c>
      <c r="L880">
        <v>0</v>
      </c>
      <c r="M880">
        <v>11609577720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c r="AS880">
        <v>0</v>
      </c>
      <c r="AT880">
        <v>0</v>
      </c>
      <c r="AU880">
        <v>0</v>
      </c>
      <c r="AV880">
        <v>0</v>
      </c>
      <c r="AW880">
        <v>0</v>
      </c>
      <c r="AX880">
        <v>0</v>
      </c>
      <c r="AY880">
        <v>0</v>
      </c>
      <c r="AZ880">
        <v>0</v>
      </c>
      <c r="BA880">
        <v>0</v>
      </c>
      <c r="BB880">
        <v>0</v>
      </c>
      <c r="BC880">
        <v>0</v>
      </c>
      <c r="BD880">
        <v>0</v>
      </c>
      <c r="BE880">
        <v>0</v>
      </c>
      <c r="BF880">
        <v>0</v>
      </c>
      <c r="BG880">
        <v>0</v>
      </c>
      <c r="BH880">
        <v>0</v>
      </c>
      <c r="BI880">
        <v>0</v>
      </c>
      <c r="BJ880">
        <v>0</v>
      </c>
      <c r="BK880">
        <v>0</v>
      </c>
      <c r="BL880">
        <v>0</v>
      </c>
      <c r="BM880">
        <v>0</v>
      </c>
      <c r="BN880">
        <v>0</v>
      </c>
      <c r="BO880">
        <v>0</v>
      </c>
      <c r="BP880">
        <v>0</v>
      </c>
      <c r="BQ880">
        <v>0</v>
      </c>
      <c r="BR880">
        <v>0</v>
      </c>
      <c r="BS880">
        <v>0</v>
      </c>
      <c r="BT880">
        <v>0</v>
      </c>
      <c r="BU880">
        <v>0</v>
      </c>
      <c r="BV880">
        <v>0</v>
      </c>
      <c r="BW880">
        <v>0</v>
      </c>
      <c r="BX880">
        <v>0</v>
      </c>
      <c r="BY880">
        <v>0</v>
      </c>
      <c r="BZ880">
        <v>0</v>
      </c>
      <c r="CA880">
        <v>0</v>
      </c>
      <c r="CB880">
        <v>0</v>
      </c>
      <c r="CC880">
        <v>0</v>
      </c>
      <c r="CD880">
        <v>0</v>
      </c>
      <c r="CE880">
        <v>0</v>
      </c>
      <c r="CF880">
        <v>0</v>
      </c>
      <c r="CG880">
        <v>0</v>
      </c>
      <c r="CH880">
        <v>0</v>
      </c>
      <c r="CI880">
        <v>0</v>
      </c>
      <c r="CJ880">
        <v>0</v>
      </c>
      <c r="CK880">
        <v>0</v>
      </c>
      <c r="CL880">
        <v>0</v>
      </c>
      <c r="CM880">
        <v>0</v>
      </c>
      <c r="CN880">
        <v>0</v>
      </c>
      <c r="CO880">
        <v>0</v>
      </c>
      <c r="CP880">
        <v>0</v>
      </c>
      <c r="CQ880">
        <v>0</v>
      </c>
      <c r="CR880">
        <v>0</v>
      </c>
      <c r="CS880">
        <v>0</v>
      </c>
      <c r="CT880">
        <v>0</v>
      </c>
      <c r="CU880">
        <v>0</v>
      </c>
      <c r="CV880">
        <v>0</v>
      </c>
      <c r="CW880">
        <v>0</v>
      </c>
      <c r="CX880">
        <v>0</v>
      </c>
      <c r="CY880">
        <v>0</v>
      </c>
      <c r="CZ880">
        <v>0</v>
      </c>
      <c r="DA880">
        <v>0</v>
      </c>
      <c r="DB880">
        <v>0</v>
      </c>
      <c r="DC880">
        <v>0</v>
      </c>
      <c r="DD880">
        <v>0</v>
      </c>
      <c r="DE880">
        <v>0</v>
      </c>
      <c r="DF880">
        <v>0</v>
      </c>
      <c r="DG880">
        <v>0</v>
      </c>
      <c r="DH880">
        <v>0</v>
      </c>
      <c r="DI880">
        <v>0</v>
      </c>
      <c r="DJ880">
        <v>0</v>
      </c>
      <c r="DK880">
        <v>11727143064</v>
      </c>
      <c r="DL880">
        <v>0</v>
      </c>
      <c r="DM880">
        <v>0</v>
      </c>
    </row>
    <row r="881" spans="1:117">
      <c r="A881" t="s">
        <v>802</v>
      </c>
      <c r="B881">
        <v>0</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0</v>
      </c>
      <c r="AW881">
        <v>0</v>
      </c>
      <c r="AX881">
        <v>0</v>
      </c>
      <c r="AY881">
        <v>0</v>
      </c>
      <c r="AZ881">
        <v>0</v>
      </c>
      <c r="BA881">
        <v>0</v>
      </c>
      <c r="BB881">
        <v>0</v>
      </c>
      <c r="BC881">
        <v>0</v>
      </c>
      <c r="BD881">
        <v>0</v>
      </c>
      <c r="BE881">
        <v>0</v>
      </c>
      <c r="BF881">
        <v>0</v>
      </c>
      <c r="BG881">
        <v>0</v>
      </c>
      <c r="BH881">
        <v>0</v>
      </c>
      <c r="BI881">
        <v>0</v>
      </c>
      <c r="BJ881">
        <v>0</v>
      </c>
      <c r="BK881">
        <v>0</v>
      </c>
      <c r="BL881">
        <v>0</v>
      </c>
      <c r="BM881">
        <v>0</v>
      </c>
      <c r="BN881">
        <v>0</v>
      </c>
      <c r="BO881">
        <v>0</v>
      </c>
      <c r="BP881">
        <v>0</v>
      </c>
      <c r="BQ881">
        <v>0</v>
      </c>
      <c r="BR881">
        <v>0</v>
      </c>
      <c r="BS881">
        <v>0</v>
      </c>
      <c r="BT881">
        <v>0</v>
      </c>
      <c r="BU881">
        <v>0</v>
      </c>
      <c r="BV881">
        <v>0</v>
      </c>
      <c r="BW881">
        <v>0</v>
      </c>
      <c r="BX881">
        <v>0</v>
      </c>
      <c r="BY881">
        <v>0</v>
      </c>
      <c r="BZ881">
        <v>0</v>
      </c>
      <c r="CA881">
        <v>0</v>
      </c>
      <c r="CB881">
        <v>0</v>
      </c>
      <c r="CC881">
        <v>0</v>
      </c>
      <c r="CD881">
        <v>0</v>
      </c>
      <c r="CE881">
        <v>0</v>
      </c>
      <c r="CF881">
        <v>0</v>
      </c>
      <c r="CG881">
        <v>0</v>
      </c>
      <c r="CH881">
        <v>0</v>
      </c>
      <c r="CI881">
        <v>0</v>
      </c>
      <c r="CJ881">
        <v>0</v>
      </c>
      <c r="CK881">
        <v>0</v>
      </c>
      <c r="CL881">
        <v>0</v>
      </c>
      <c r="CM881">
        <v>0</v>
      </c>
      <c r="CN881">
        <v>0</v>
      </c>
      <c r="CO881">
        <v>0</v>
      </c>
      <c r="CP881">
        <v>0</v>
      </c>
      <c r="CQ881">
        <v>0</v>
      </c>
      <c r="CR881">
        <v>0</v>
      </c>
      <c r="CS881">
        <v>0</v>
      </c>
      <c r="CT881">
        <v>0</v>
      </c>
      <c r="CU881">
        <v>0</v>
      </c>
      <c r="CV881">
        <v>0</v>
      </c>
      <c r="CW881">
        <v>0</v>
      </c>
      <c r="CX881">
        <v>0</v>
      </c>
      <c r="CY881">
        <v>0</v>
      </c>
      <c r="CZ881">
        <v>0</v>
      </c>
      <c r="DA881">
        <v>0</v>
      </c>
      <c r="DB881">
        <v>0</v>
      </c>
      <c r="DC881">
        <v>0</v>
      </c>
      <c r="DD881">
        <v>0</v>
      </c>
      <c r="DE881">
        <v>0</v>
      </c>
      <c r="DF881">
        <v>0</v>
      </c>
      <c r="DG881">
        <v>0</v>
      </c>
      <c r="DH881">
        <v>0</v>
      </c>
      <c r="DI881">
        <v>0</v>
      </c>
      <c r="DJ881">
        <v>0</v>
      </c>
      <c r="DK881">
        <v>0</v>
      </c>
      <c r="DL881">
        <v>0</v>
      </c>
      <c r="DM881">
        <v>0</v>
      </c>
    </row>
    <row r="882" spans="1:117">
      <c r="A882" t="s">
        <v>803</v>
      </c>
      <c r="B882">
        <v>0</v>
      </c>
      <c r="C882">
        <v>0</v>
      </c>
      <c r="D882">
        <v>0</v>
      </c>
      <c r="E882">
        <v>0</v>
      </c>
      <c r="F882">
        <v>0</v>
      </c>
      <c r="G882">
        <v>0</v>
      </c>
      <c r="H882">
        <v>0</v>
      </c>
      <c r="I882">
        <v>0</v>
      </c>
      <c r="J882">
        <v>0</v>
      </c>
      <c r="K882">
        <v>0</v>
      </c>
      <c r="L882">
        <v>0</v>
      </c>
      <c r="M882">
        <v>0</v>
      </c>
      <c r="N882">
        <v>139807443.015921</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c r="AS882">
        <v>0</v>
      </c>
      <c r="AT882">
        <v>0</v>
      </c>
      <c r="AU882">
        <v>0</v>
      </c>
      <c r="AV882">
        <v>0</v>
      </c>
      <c r="AW882">
        <v>0</v>
      </c>
      <c r="AX882">
        <v>0</v>
      </c>
      <c r="AY882">
        <v>0</v>
      </c>
      <c r="AZ882">
        <v>0</v>
      </c>
      <c r="BA882">
        <v>0</v>
      </c>
      <c r="BB882">
        <v>0</v>
      </c>
      <c r="BC882">
        <v>0</v>
      </c>
      <c r="BD882">
        <v>0</v>
      </c>
      <c r="BE882">
        <v>0</v>
      </c>
      <c r="BF882">
        <v>0</v>
      </c>
      <c r="BG882">
        <v>0</v>
      </c>
      <c r="BH882">
        <v>0</v>
      </c>
      <c r="BI882">
        <v>0</v>
      </c>
      <c r="BJ882">
        <v>0</v>
      </c>
      <c r="BK882">
        <v>0</v>
      </c>
      <c r="BL882">
        <v>0</v>
      </c>
      <c r="BM882">
        <v>-88636091.323819205</v>
      </c>
      <c r="BN882">
        <v>0</v>
      </c>
      <c r="BO882">
        <v>0</v>
      </c>
      <c r="BP882">
        <v>0</v>
      </c>
      <c r="BQ882">
        <v>0</v>
      </c>
      <c r="BR882">
        <v>0</v>
      </c>
      <c r="BS882">
        <v>0</v>
      </c>
      <c r="BT882">
        <v>0</v>
      </c>
      <c r="BU882">
        <v>0</v>
      </c>
      <c r="BV882">
        <v>0</v>
      </c>
      <c r="BW882">
        <v>0</v>
      </c>
      <c r="BX882">
        <v>0</v>
      </c>
      <c r="BY882">
        <v>0</v>
      </c>
      <c r="BZ882">
        <v>0</v>
      </c>
      <c r="CA882">
        <v>0</v>
      </c>
      <c r="CB882">
        <v>0</v>
      </c>
      <c r="CC882">
        <v>0</v>
      </c>
      <c r="CD882">
        <v>0</v>
      </c>
      <c r="CE882">
        <v>0</v>
      </c>
      <c r="CF882">
        <v>0</v>
      </c>
      <c r="CG882">
        <v>0</v>
      </c>
      <c r="CH882">
        <v>0</v>
      </c>
      <c r="CI882">
        <v>0</v>
      </c>
      <c r="CJ882">
        <v>0</v>
      </c>
      <c r="CK882">
        <v>0</v>
      </c>
      <c r="CL882">
        <v>0</v>
      </c>
      <c r="CM882">
        <v>0</v>
      </c>
      <c r="CN882">
        <v>0</v>
      </c>
      <c r="CO882">
        <v>0</v>
      </c>
      <c r="CP882">
        <v>0</v>
      </c>
      <c r="CQ882">
        <v>0</v>
      </c>
      <c r="CR882">
        <v>0</v>
      </c>
      <c r="CS882">
        <v>0</v>
      </c>
      <c r="CT882">
        <v>0</v>
      </c>
      <c r="CU882">
        <v>0</v>
      </c>
      <c r="CV882">
        <v>0</v>
      </c>
      <c r="CW882">
        <v>0</v>
      </c>
      <c r="CX882">
        <v>0</v>
      </c>
      <c r="CY882">
        <v>0</v>
      </c>
      <c r="CZ882">
        <v>0</v>
      </c>
      <c r="DA882">
        <v>0</v>
      </c>
      <c r="DB882">
        <v>0</v>
      </c>
      <c r="DC882">
        <v>0</v>
      </c>
      <c r="DD882">
        <v>0</v>
      </c>
      <c r="DE882">
        <v>0</v>
      </c>
      <c r="DF882">
        <v>0</v>
      </c>
      <c r="DG882">
        <v>0</v>
      </c>
      <c r="DH882">
        <v>228443534.33974001</v>
      </c>
      <c r="DI882">
        <v>0</v>
      </c>
      <c r="DJ882">
        <v>0</v>
      </c>
      <c r="DK882">
        <v>0</v>
      </c>
      <c r="DL882">
        <v>0</v>
      </c>
      <c r="DM882">
        <v>0</v>
      </c>
    </row>
    <row r="883" spans="1:117">
      <c r="A883" t="s">
        <v>804</v>
      </c>
      <c r="B883">
        <v>0</v>
      </c>
      <c r="C883">
        <v>0</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0</v>
      </c>
      <c r="AZ883">
        <v>0</v>
      </c>
      <c r="BA883">
        <v>0</v>
      </c>
      <c r="BB883">
        <v>0</v>
      </c>
      <c r="BC883">
        <v>0</v>
      </c>
      <c r="BD883">
        <v>0</v>
      </c>
      <c r="BE883">
        <v>0</v>
      </c>
      <c r="BF883">
        <v>0</v>
      </c>
      <c r="BG883">
        <v>0</v>
      </c>
      <c r="BH883">
        <v>0</v>
      </c>
      <c r="BI883">
        <v>0</v>
      </c>
      <c r="BJ883">
        <v>0</v>
      </c>
      <c r="BK883">
        <v>0</v>
      </c>
      <c r="BL883">
        <v>0</v>
      </c>
      <c r="BM883">
        <v>0</v>
      </c>
      <c r="BN883">
        <v>0</v>
      </c>
      <c r="BO883">
        <v>0</v>
      </c>
      <c r="BP883">
        <v>0</v>
      </c>
      <c r="BQ883">
        <v>0</v>
      </c>
      <c r="BR883">
        <v>0</v>
      </c>
      <c r="BS883">
        <v>0</v>
      </c>
      <c r="BT883">
        <v>0</v>
      </c>
      <c r="BU883">
        <v>0</v>
      </c>
      <c r="BV883">
        <v>0</v>
      </c>
      <c r="BW883">
        <v>0</v>
      </c>
      <c r="BX883">
        <v>0</v>
      </c>
      <c r="BY883">
        <v>0</v>
      </c>
      <c r="BZ883">
        <v>0</v>
      </c>
      <c r="CA883">
        <v>0</v>
      </c>
      <c r="CB883">
        <v>0</v>
      </c>
      <c r="CC883">
        <v>0</v>
      </c>
      <c r="CD883">
        <v>0</v>
      </c>
      <c r="CE883">
        <v>0</v>
      </c>
      <c r="CF883">
        <v>0</v>
      </c>
      <c r="CG883">
        <v>0</v>
      </c>
      <c r="CH883">
        <v>0</v>
      </c>
      <c r="CI883">
        <v>0</v>
      </c>
      <c r="CJ883">
        <v>0</v>
      </c>
      <c r="CK883">
        <v>0</v>
      </c>
      <c r="CL883">
        <v>0</v>
      </c>
      <c r="CM883">
        <v>0</v>
      </c>
      <c r="CN883">
        <v>0</v>
      </c>
      <c r="CO883">
        <v>0</v>
      </c>
      <c r="CP883">
        <v>0</v>
      </c>
      <c r="CQ883">
        <v>0</v>
      </c>
      <c r="CR883">
        <v>0</v>
      </c>
      <c r="CS883">
        <v>0</v>
      </c>
      <c r="CT883">
        <v>0</v>
      </c>
      <c r="CU883">
        <v>0</v>
      </c>
      <c r="CV883">
        <v>0</v>
      </c>
      <c r="CW883">
        <v>0</v>
      </c>
      <c r="CX883">
        <v>0</v>
      </c>
      <c r="CY883">
        <v>0</v>
      </c>
      <c r="CZ883">
        <v>0</v>
      </c>
      <c r="DA883">
        <v>0</v>
      </c>
      <c r="DB883">
        <v>0</v>
      </c>
      <c r="DC883">
        <v>0</v>
      </c>
      <c r="DD883">
        <v>0</v>
      </c>
      <c r="DE883">
        <v>0</v>
      </c>
      <c r="DF883">
        <v>0</v>
      </c>
      <c r="DG883">
        <v>0</v>
      </c>
      <c r="DH883">
        <v>0</v>
      </c>
      <c r="DI883">
        <v>0</v>
      </c>
      <c r="DJ883">
        <v>0</v>
      </c>
      <c r="DK883">
        <v>0</v>
      </c>
      <c r="DL883">
        <v>0</v>
      </c>
      <c r="DM883">
        <v>0</v>
      </c>
    </row>
    <row r="884" spans="1:117">
      <c r="A884" t="s">
        <v>805</v>
      </c>
      <c r="B884">
        <v>0</v>
      </c>
      <c r="C884">
        <v>0</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0</v>
      </c>
      <c r="AT884">
        <v>0</v>
      </c>
      <c r="AU884">
        <v>0</v>
      </c>
      <c r="AV884">
        <v>0</v>
      </c>
      <c r="AW884">
        <v>0</v>
      </c>
      <c r="AX884">
        <v>0</v>
      </c>
      <c r="AY884">
        <v>0</v>
      </c>
      <c r="AZ884">
        <v>0</v>
      </c>
      <c r="BA884">
        <v>0</v>
      </c>
      <c r="BB884">
        <v>0</v>
      </c>
      <c r="BC884">
        <v>0</v>
      </c>
      <c r="BD884">
        <v>0</v>
      </c>
      <c r="BE884">
        <v>205442944312.09799</v>
      </c>
      <c r="BF884">
        <v>0</v>
      </c>
      <c r="BG884">
        <v>0</v>
      </c>
      <c r="BH884">
        <v>0</v>
      </c>
      <c r="BI884">
        <v>0</v>
      </c>
      <c r="BJ884">
        <v>0</v>
      </c>
      <c r="BK884">
        <v>0</v>
      </c>
      <c r="BL884">
        <v>0</v>
      </c>
      <c r="BM884">
        <v>70642468282.330093</v>
      </c>
      <c r="BN884">
        <v>0</v>
      </c>
      <c r="BO884">
        <v>0</v>
      </c>
      <c r="BP884">
        <v>0</v>
      </c>
      <c r="BQ884">
        <v>0</v>
      </c>
      <c r="BR884">
        <v>0</v>
      </c>
      <c r="BS884">
        <v>0</v>
      </c>
      <c r="BT884">
        <v>0</v>
      </c>
      <c r="BU884">
        <v>0</v>
      </c>
      <c r="BV884">
        <v>0</v>
      </c>
      <c r="BW884">
        <v>0</v>
      </c>
      <c r="BX884">
        <v>0</v>
      </c>
      <c r="BY884">
        <v>0</v>
      </c>
      <c r="BZ884">
        <v>0</v>
      </c>
      <c r="CA884">
        <v>0</v>
      </c>
      <c r="CB884">
        <v>0</v>
      </c>
      <c r="CC884">
        <v>0</v>
      </c>
      <c r="CD884">
        <v>0</v>
      </c>
      <c r="CE884">
        <v>0</v>
      </c>
      <c r="CF884">
        <v>0</v>
      </c>
      <c r="CG884">
        <v>0</v>
      </c>
      <c r="CH884">
        <v>0</v>
      </c>
      <c r="CI884">
        <v>0</v>
      </c>
      <c r="CJ884">
        <v>0</v>
      </c>
      <c r="CK884">
        <v>0</v>
      </c>
      <c r="CL884">
        <v>0</v>
      </c>
      <c r="CM884">
        <v>0</v>
      </c>
      <c r="CN884">
        <v>0</v>
      </c>
      <c r="CO884">
        <v>0</v>
      </c>
      <c r="CP884">
        <v>0</v>
      </c>
      <c r="CQ884">
        <v>0</v>
      </c>
      <c r="CR884">
        <v>0</v>
      </c>
      <c r="CS884">
        <v>0</v>
      </c>
      <c r="CT884">
        <v>0</v>
      </c>
      <c r="CU884">
        <v>0</v>
      </c>
      <c r="CV884">
        <v>0</v>
      </c>
      <c r="CW884">
        <v>0</v>
      </c>
      <c r="CX884">
        <v>0</v>
      </c>
      <c r="CY884">
        <v>0</v>
      </c>
      <c r="CZ884">
        <v>0</v>
      </c>
      <c r="DA884">
        <v>0</v>
      </c>
      <c r="DB884">
        <v>0</v>
      </c>
      <c r="DC884">
        <v>0</v>
      </c>
      <c r="DD884">
        <v>0</v>
      </c>
      <c r="DE884">
        <v>0</v>
      </c>
      <c r="DF884">
        <v>0</v>
      </c>
      <c r="DG884">
        <v>0</v>
      </c>
      <c r="DH884">
        <v>0</v>
      </c>
      <c r="DI884">
        <v>134800476029.76801</v>
      </c>
      <c r="DJ884">
        <v>0</v>
      </c>
      <c r="DK884">
        <v>0</v>
      </c>
      <c r="DL884">
        <v>0</v>
      </c>
      <c r="DM884">
        <v>0</v>
      </c>
    </row>
    <row r="885" spans="1:117">
      <c r="A885" t="s">
        <v>806</v>
      </c>
      <c r="B885">
        <v>0</v>
      </c>
      <c r="C885">
        <v>0</v>
      </c>
      <c r="D885">
        <v>0</v>
      </c>
      <c r="E885">
        <v>0</v>
      </c>
      <c r="F885">
        <v>0</v>
      </c>
      <c r="G885">
        <v>0</v>
      </c>
      <c r="H885">
        <v>0</v>
      </c>
      <c r="I885">
        <v>0</v>
      </c>
      <c r="J885">
        <v>0</v>
      </c>
      <c r="K885">
        <v>0</v>
      </c>
      <c r="L885">
        <v>0</v>
      </c>
      <c r="M885">
        <v>0</v>
      </c>
      <c r="N885">
        <v>1184008550.3068199</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0</v>
      </c>
      <c r="BH885">
        <v>0</v>
      </c>
      <c r="BI885">
        <v>0</v>
      </c>
      <c r="BJ885">
        <v>0</v>
      </c>
      <c r="BK885">
        <v>0</v>
      </c>
      <c r="BL885">
        <v>0</v>
      </c>
      <c r="BM885">
        <v>-127289155.035961</v>
      </c>
      <c r="BN885">
        <v>0</v>
      </c>
      <c r="BO885">
        <v>0</v>
      </c>
      <c r="BP885">
        <v>0</v>
      </c>
      <c r="BQ885">
        <v>0</v>
      </c>
      <c r="BR885">
        <v>0</v>
      </c>
      <c r="BS885">
        <v>0</v>
      </c>
      <c r="BT885">
        <v>0</v>
      </c>
      <c r="BU885">
        <v>0</v>
      </c>
      <c r="BV885">
        <v>0</v>
      </c>
      <c r="BW885">
        <v>0</v>
      </c>
      <c r="BX885">
        <v>0</v>
      </c>
      <c r="BY885">
        <v>0</v>
      </c>
      <c r="BZ885">
        <v>0</v>
      </c>
      <c r="CA885">
        <v>0</v>
      </c>
      <c r="CB885">
        <v>0</v>
      </c>
      <c r="CC885">
        <v>0</v>
      </c>
      <c r="CD885">
        <v>0</v>
      </c>
      <c r="CE885">
        <v>0</v>
      </c>
      <c r="CF885">
        <v>0</v>
      </c>
      <c r="CG885">
        <v>0</v>
      </c>
      <c r="CH885">
        <v>0</v>
      </c>
      <c r="CI885">
        <v>0</v>
      </c>
      <c r="CJ885">
        <v>0</v>
      </c>
      <c r="CK885">
        <v>0</v>
      </c>
      <c r="CL885">
        <v>0</v>
      </c>
      <c r="CM885">
        <v>0</v>
      </c>
      <c r="CN885">
        <v>0</v>
      </c>
      <c r="CO885">
        <v>0</v>
      </c>
      <c r="CP885">
        <v>0</v>
      </c>
      <c r="CQ885">
        <v>0</v>
      </c>
      <c r="CR885">
        <v>0</v>
      </c>
      <c r="CS885">
        <v>0</v>
      </c>
      <c r="CT885">
        <v>0</v>
      </c>
      <c r="CU885">
        <v>0</v>
      </c>
      <c r="CV885">
        <v>0</v>
      </c>
      <c r="CW885">
        <v>0</v>
      </c>
      <c r="CX885">
        <v>0</v>
      </c>
      <c r="CY885">
        <v>0</v>
      </c>
      <c r="CZ885">
        <v>0</v>
      </c>
      <c r="DA885">
        <v>0</v>
      </c>
      <c r="DB885">
        <v>0</v>
      </c>
      <c r="DC885">
        <v>0</v>
      </c>
      <c r="DD885">
        <v>0</v>
      </c>
      <c r="DE885">
        <v>0</v>
      </c>
      <c r="DF885">
        <v>0</v>
      </c>
      <c r="DG885">
        <v>0</v>
      </c>
      <c r="DH885">
        <v>0</v>
      </c>
      <c r="DI885">
        <v>1311297705.3427801</v>
      </c>
      <c r="DJ885">
        <v>0</v>
      </c>
      <c r="DK885">
        <v>0</v>
      </c>
      <c r="DL885">
        <v>0</v>
      </c>
      <c r="DM885">
        <v>0</v>
      </c>
    </row>
    <row r="886" spans="1:117">
      <c r="A886" t="s">
        <v>807</v>
      </c>
      <c r="B886">
        <v>0</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0</v>
      </c>
      <c r="BF886">
        <v>447162743.12353802</v>
      </c>
      <c r="BG886">
        <v>0</v>
      </c>
      <c r="BH886">
        <v>0</v>
      </c>
      <c r="BI886">
        <v>0</v>
      </c>
      <c r="BJ886">
        <v>0</v>
      </c>
      <c r="BK886">
        <v>0</v>
      </c>
      <c r="BL886">
        <v>0</v>
      </c>
      <c r="BM886">
        <v>180953084.09276599</v>
      </c>
      <c r="BN886">
        <v>0</v>
      </c>
      <c r="BO886">
        <v>0</v>
      </c>
      <c r="BP886">
        <v>0</v>
      </c>
      <c r="BQ886">
        <v>0</v>
      </c>
      <c r="BR886">
        <v>0</v>
      </c>
      <c r="BS886">
        <v>0</v>
      </c>
      <c r="BT886">
        <v>0</v>
      </c>
      <c r="BU886">
        <v>0</v>
      </c>
      <c r="BV886">
        <v>0</v>
      </c>
      <c r="BW886">
        <v>0</v>
      </c>
      <c r="BX886">
        <v>0</v>
      </c>
      <c r="BY886">
        <v>0</v>
      </c>
      <c r="BZ886">
        <v>0</v>
      </c>
      <c r="CA886">
        <v>0</v>
      </c>
      <c r="CB886">
        <v>0</v>
      </c>
      <c r="CC886">
        <v>0</v>
      </c>
      <c r="CD886">
        <v>0</v>
      </c>
      <c r="CE886">
        <v>0</v>
      </c>
      <c r="CF886">
        <v>0</v>
      </c>
      <c r="CG886">
        <v>0</v>
      </c>
      <c r="CH886">
        <v>0</v>
      </c>
      <c r="CI886">
        <v>0</v>
      </c>
      <c r="CJ886">
        <v>0</v>
      </c>
      <c r="CK886">
        <v>0</v>
      </c>
      <c r="CL886">
        <v>0</v>
      </c>
      <c r="CM886">
        <v>0</v>
      </c>
      <c r="CN886">
        <v>0</v>
      </c>
      <c r="CO886">
        <v>0</v>
      </c>
      <c r="CP886">
        <v>0</v>
      </c>
      <c r="CQ886">
        <v>0</v>
      </c>
      <c r="CR886">
        <v>0</v>
      </c>
      <c r="CS886">
        <v>0</v>
      </c>
      <c r="CT886">
        <v>0</v>
      </c>
      <c r="CU886">
        <v>0</v>
      </c>
      <c r="CV886">
        <v>0</v>
      </c>
      <c r="CW886">
        <v>0</v>
      </c>
      <c r="CX886">
        <v>0</v>
      </c>
      <c r="CY886">
        <v>0</v>
      </c>
      <c r="CZ886">
        <v>0</v>
      </c>
      <c r="DA886">
        <v>0</v>
      </c>
      <c r="DB886">
        <v>0</v>
      </c>
      <c r="DC886">
        <v>0</v>
      </c>
      <c r="DD886">
        <v>0</v>
      </c>
      <c r="DE886">
        <v>0</v>
      </c>
      <c r="DF886">
        <v>0</v>
      </c>
      <c r="DG886">
        <v>0</v>
      </c>
      <c r="DH886">
        <v>0</v>
      </c>
      <c r="DI886">
        <v>266209659.030772</v>
      </c>
      <c r="DJ886">
        <v>0</v>
      </c>
      <c r="DK886">
        <v>0</v>
      </c>
      <c r="DL886">
        <v>0</v>
      </c>
      <c r="DM886">
        <v>0</v>
      </c>
    </row>
    <row r="887" spans="1:117">
      <c r="A887" t="s">
        <v>808</v>
      </c>
      <c r="B887">
        <v>0</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v>0</v>
      </c>
      <c r="AV887">
        <v>0</v>
      </c>
      <c r="AW887">
        <v>0</v>
      </c>
      <c r="AX887">
        <v>0</v>
      </c>
      <c r="AY887">
        <v>0</v>
      </c>
      <c r="AZ887">
        <v>0</v>
      </c>
      <c r="BA887">
        <v>0</v>
      </c>
      <c r="BB887">
        <v>0</v>
      </c>
      <c r="BC887">
        <v>0</v>
      </c>
      <c r="BD887">
        <v>0</v>
      </c>
      <c r="BE887">
        <v>0</v>
      </c>
      <c r="BF887">
        <v>0</v>
      </c>
      <c r="BG887">
        <v>0</v>
      </c>
      <c r="BH887">
        <v>0</v>
      </c>
      <c r="BI887">
        <v>0</v>
      </c>
      <c r="BJ887">
        <v>0</v>
      </c>
      <c r="BK887">
        <v>0</v>
      </c>
      <c r="BL887">
        <v>0</v>
      </c>
      <c r="BM887">
        <v>0</v>
      </c>
      <c r="BN887">
        <v>0</v>
      </c>
      <c r="BO887">
        <v>0</v>
      </c>
      <c r="BP887">
        <v>0</v>
      </c>
      <c r="BQ887">
        <v>0</v>
      </c>
      <c r="BR887">
        <v>0</v>
      </c>
      <c r="BS887">
        <v>0</v>
      </c>
      <c r="BT887">
        <v>0</v>
      </c>
      <c r="BU887">
        <v>0</v>
      </c>
      <c r="BV887">
        <v>0</v>
      </c>
      <c r="BW887">
        <v>0</v>
      </c>
      <c r="BX887">
        <v>0</v>
      </c>
      <c r="BY887">
        <v>0</v>
      </c>
      <c r="BZ887">
        <v>0</v>
      </c>
      <c r="CA887">
        <v>0</v>
      </c>
      <c r="CB887">
        <v>0</v>
      </c>
      <c r="CC887">
        <v>0</v>
      </c>
      <c r="CD887">
        <v>0</v>
      </c>
      <c r="CE887">
        <v>0</v>
      </c>
      <c r="CF887">
        <v>0</v>
      </c>
      <c r="CG887">
        <v>0</v>
      </c>
      <c r="CH887">
        <v>0</v>
      </c>
      <c r="CI887">
        <v>0</v>
      </c>
      <c r="CJ887">
        <v>0</v>
      </c>
      <c r="CK887">
        <v>0</v>
      </c>
      <c r="CL887">
        <v>0</v>
      </c>
      <c r="CM887">
        <v>0</v>
      </c>
      <c r="CN887">
        <v>0</v>
      </c>
      <c r="CO887">
        <v>0</v>
      </c>
      <c r="CP887">
        <v>0</v>
      </c>
      <c r="CQ887">
        <v>0</v>
      </c>
      <c r="CR887">
        <v>0</v>
      </c>
      <c r="CS887">
        <v>0</v>
      </c>
      <c r="CT887">
        <v>0</v>
      </c>
      <c r="CU887">
        <v>0</v>
      </c>
      <c r="CV887">
        <v>0</v>
      </c>
      <c r="CW887">
        <v>0</v>
      </c>
      <c r="CX887">
        <v>0</v>
      </c>
      <c r="CY887">
        <v>0</v>
      </c>
      <c r="CZ887">
        <v>0</v>
      </c>
      <c r="DA887">
        <v>0</v>
      </c>
      <c r="DB887">
        <v>0</v>
      </c>
      <c r="DC887">
        <v>0</v>
      </c>
      <c r="DD887">
        <v>0</v>
      </c>
      <c r="DE887">
        <v>0</v>
      </c>
      <c r="DF887">
        <v>0</v>
      </c>
      <c r="DG887">
        <v>0</v>
      </c>
      <c r="DH887">
        <v>0</v>
      </c>
      <c r="DI887">
        <v>0</v>
      </c>
      <c r="DJ887">
        <v>0</v>
      </c>
      <c r="DK887">
        <v>0</v>
      </c>
      <c r="DL887">
        <v>0</v>
      </c>
      <c r="DM887">
        <v>0</v>
      </c>
    </row>
    <row r="888" spans="1:117">
      <c r="A888" t="s">
        <v>809</v>
      </c>
      <c r="B888">
        <v>0</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c r="AS888">
        <v>0</v>
      </c>
      <c r="AT888">
        <v>0</v>
      </c>
      <c r="AU888">
        <v>0</v>
      </c>
      <c r="AV888">
        <v>0</v>
      </c>
      <c r="AW888">
        <v>0</v>
      </c>
      <c r="AX888">
        <v>0</v>
      </c>
      <c r="AY888">
        <v>0</v>
      </c>
      <c r="AZ888">
        <v>0</v>
      </c>
      <c r="BA888">
        <v>0</v>
      </c>
      <c r="BB888">
        <v>0</v>
      </c>
      <c r="BC888">
        <v>0</v>
      </c>
      <c r="BD888">
        <v>0</v>
      </c>
      <c r="BE888">
        <v>0</v>
      </c>
      <c r="BF888">
        <v>0</v>
      </c>
      <c r="BG888">
        <v>0</v>
      </c>
      <c r="BH888">
        <v>0</v>
      </c>
      <c r="BI888">
        <v>0</v>
      </c>
      <c r="BJ888">
        <v>0</v>
      </c>
      <c r="BK888">
        <v>0</v>
      </c>
      <c r="BL888">
        <v>0</v>
      </c>
      <c r="BM888">
        <v>0</v>
      </c>
      <c r="BN888">
        <v>0</v>
      </c>
      <c r="BO888">
        <v>0</v>
      </c>
      <c r="BP888">
        <v>0</v>
      </c>
      <c r="BQ888">
        <v>0</v>
      </c>
      <c r="BR888">
        <v>0</v>
      </c>
      <c r="BS888">
        <v>0</v>
      </c>
      <c r="BT888">
        <v>0</v>
      </c>
      <c r="BU888">
        <v>0</v>
      </c>
      <c r="BV888">
        <v>0</v>
      </c>
      <c r="BW888">
        <v>0</v>
      </c>
      <c r="BX888">
        <v>0</v>
      </c>
      <c r="BY888">
        <v>0</v>
      </c>
      <c r="BZ888">
        <v>0</v>
      </c>
      <c r="CA888">
        <v>0</v>
      </c>
      <c r="CB888">
        <v>0</v>
      </c>
      <c r="CC888">
        <v>0</v>
      </c>
      <c r="CD888">
        <v>0</v>
      </c>
      <c r="CE888">
        <v>0</v>
      </c>
      <c r="CF888">
        <v>0</v>
      </c>
      <c r="CG888">
        <v>0</v>
      </c>
      <c r="CH888">
        <v>0</v>
      </c>
      <c r="CI888">
        <v>0</v>
      </c>
      <c r="CJ888">
        <v>0</v>
      </c>
      <c r="CK888">
        <v>0</v>
      </c>
      <c r="CL888">
        <v>0</v>
      </c>
      <c r="CM888">
        <v>0</v>
      </c>
      <c r="CN888">
        <v>0</v>
      </c>
      <c r="CO888">
        <v>0</v>
      </c>
      <c r="CP888">
        <v>0</v>
      </c>
      <c r="CQ888">
        <v>0</v>
      </c>
      <c r="CR888">
        <v>0</v>
      </c>
      <c r="CS888">
        <v>0</v>
      </c>
      <c r="CT888">
        <v>0</v>
      </c>
      <c r="CU888">
        <v>0</v>
      </c>
      <c r="CV888">
        <v>0</v>
      </c>
      <c r="CW888">
        <v>0</v>
      </c>
      <c r="CX888">
        <v>0</v>
      </c>
      <c r="CY888">
        <v>0</v>
      </c>
      <c r="CZ888">
        <v>0</v>
      </c>
      <c r="DA888">
        <v>0</v>
      </c>
      <c r="DB888">
        <v>0</v>
      </c>
      <c r="DC888">
        <v>0</v>
      </c>
      <c r="DD888">
        <v>0</v>
      </c>
      <c r="DE888">
        <v>0</v>
      </c>
      <c r="DF888">
        <v>0</v>
      </c>
      <c r="DG888">
        <v>0</v>
      </c>
      <c r="DH888">
        <v>0</v>
      </c>
      <c r="DI888">
        <v>0</v>
      </c>
      <c r="DJ888">
        <v>0</v>
      </c>
      <c r="DK888">
        <v>0</v>
      </c>
      <c r="DL888">
        <v>0</v>
      </c>
      <c r="DM888">
        <v>0</v>
      </c>
    </row>
    <row r="889" spans="1:117">
      <c r="A889" t="s">
        <v>810</v>
      </c>
      <c r="B889">
        <v>0</v>
      </c>
      <c r="C889">
        <v>0</v>
      </c>
      <c r="D889">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c r="AS889">
        <v>0</v>
      </c>
      <c r="AT889">
        <v>0</v>
      </c>
      <c r="AU889">
        <v>0</v>
      </c>
      <c r="AV889">
        <v>0</v>
      </c>
      <c r="AW889">
        <v>0</v>
      </c>
      <c r="AX889">
        <v>0</v>
      </c>
      <c r="AY889">
        <v>0</v>
      </c>
      <c r="AZ889">
        <v>0</v>
      </c>
      <c r="BA889">
        <v>0</v>
      </c>
      <c r="BB889">
        <v>17600000000</v>
      </c>
      <c r="BC889">
        <v>0</v>
      </c>
      <c r="BD889">
        <v>0</v>
      </c>
      <c r="BE889">
        <v>0</v>
      </c>
      <c r="BF889">
        <v>0</v>
      </c>
      <c r="BG889">
        <v>0</v>
      </c>
      <c r="BH889">
        <v>0</v>
      </c>
      <c r="BI889">
        <v>0</v>
      </c>
      <c r="BJ889">
        <v>0</v>
      </c>
      <c r="BK889">
        <v>0</v>
      </c>
      <c r="BL889">
        <v>0</v>
      </c>
      <c r="BM889">
        <v>0</v>
      </c>
      <c r="BN889">
        <v>0</v>
      </c>
      <c r="BO889">
        <v>0</v>
      </c>
      <c r="BP889">
        <v>0</v>
      </c>
      <c r="BQ889">
        <v>0</v>
      </c>
      <c r="BR889">
        <v>0</v>
      </c>
      <c r="BS889">
        <v>0</v>
      </c>
      <c r="BT889">
        <v>0</v>
      </c>
      <c r="BU889">
        <v>0</v>
      </c>
      <c r="BV889">
        <v>0</v>
      </c>
      <c r="BW889">
        <v>0</v>
      </c>
      <c r="BX889">
        <v>0</v>
      </c>
      <c r="BY889">
        <v>0</v>
      </c>
      <c r="BZ889">
        <v>0</v>
      </c>
      <c r="CA889">
        <v>0</v>
      </c>
      <c r="CB889">
        <v>0</v>
      </c>
      <c r="CC889">
        <v>0</v>
      </c>
      <c r="CD889">
        <v>0</v>
      </c>
      <c r="CE889">
        <v>0</v>
      </c>
      <c r="CF889">
        <v>0</v>
      </c>
      <c r="CG889">
        <v>0</v>
      </c>
      <c r="CH889">
        <v>0</v>
      </c>
      <c r="CI889">
        <v>0</v>
      </c>
      <c r="CJ889">
        <v>0</v>
      </c>
      <c r="CK889">
        <v>0</v>
      </c>
      <c r="CL889">
        <v>0</v>
      </c>
      <c r="CM889">
        <v>0</v>
      </c>
      <c r="CN889">
        <v>0</v>
      </c>
      <c r="CO889">
        <v>0</v>
      </c>
      <c r="CP889">
        <v>0</v>
      </c>
      <c r="CQ889">
        <v>0</v>
      </c>
      <c r="CR889">
        <v>0</v>
      </c>
      <c r="CS889">
        <v>0</v>
      </c>
      <c r="CT889">
        <v>0</v>
      </c>
      <c r="CU889">
        <v>0</v>
      </c>
      <c r="CV889">
        <v>0</v>
      </c>
      <c r="CW889">
        <v>0</v>
      </c>
      <c r="CX889">
        <v>0</v>
      </c>
      <c r="CY889">
        <v>0</v>
      </c>
      <c r="CZ889">
        <v>0</v>
      </c>
      <c r="DA889">
        <v>0</v>
      </c>
      <c r="DB889">
        <v>0</v>
      </c>
      <c r="DC889">
        <v>0</v>
      </c>
      <c r="DD889">
        <v>0</v>
      </c>
      <c r="DE889">
        <v>0</v>
      </c>
      <c r="DF889">
        <v>0</v>
      </c>
      <c r="DG889">
        <v>0</v>
      </c>
      <c r="DH889">
        <v>17600000000</v>
      </c>
      <c r="DI889">
        <v>0</v>
      </c>
      <c r="DJ889">
        <v>0</v>
      </c>
      <c r="DK889">
        <v>0</v>
      </c>
      <c r="DL889">
        <v>0</v>
      </c>
      <c r="DM889">
        <v>0</v>
      </c>
    </row>
    <row r="890" spans="1:117">
      <c r="A890" t="s">
        <v>811</v>
      </c>
      <c r="B890">
        <v>0</v>
      </c>
      <c r="C890">
        <v>0</v>
      </c>
      <c r="D890">
        <v>0</v>
      </c>
      <c r="E890">
        <v>0</v>
      </c>
      <c r="F890">
        <v>0</v>
      </c>
      <c r="G890" s="38">
        <v>-1.9073486328125E-6</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0</v>
      </c>
      <c r="AR890">
        <v>0</v>
      </c>
      <c r="AS890">
        <v>0</v>
      </c>
      <c r="AT890">
        <v>0</v>
      </c>
      <c r="AU890">
        <v>0</v>
      </c>
      <c r="AV890">
        <v>0</v>
      </c>
      <c r="AW890">
        <v>0</v>
      </c>
      <c r="AX890">
        <v>0</v>
      </c>
      <c r="AY890">
        <v>0</v>
      </c>
      <c r="AZ890">
        <v>0</v>
      </c>
      <c r="BA890">
        <v>0</v>
      </c>
      <c r="BB890">
        <v>14213268725.3468</v>
      </c>
      <c r="BC890">
        <v>0</v>
      </c>
      <c r="BD890">
        <v>0</v>
      </c>
      <c r="BE890">
        <v>0</v>
      </c>
      <c r="BF890">
        <v>0</v>
      </c>
      <c r="BG890">
        <v>0</v>
      </c>
      <c r="BH890">
        <v>0</v>
      </c>
      <c r="BI890">
        <v>0</v>
      </c>
      <c r="BJ890">
        <v>0</v>
      </c>
      <c r="BK890">
        <v>0</v>
      </c>
      <c r="BL890">
        <v>0</v>
      </c>
      <c r="BM890">
        <v>0</v>
      </c>
      <c r="BN890">
        <v>0</v>
      </c>
      <c r="BO890">
        <v>0</v>
      </c>
      <c r="BP890">
        <v>0</v>
      </c>
      <c r="BQ890">
        <v>0</v>
      </c>
      <c r="BR890">
        <v>0</v>
      </c>
      <c r="BS890">
        <v>0</v>
      </c>
      <c r="BT890">
        <v>0</v>
      </c>
      <c r="BU890">
        <v>0</v>
      </c>
      <c r="BV890">
        <v>0</v>
      </c>
      <c r="BW890">
        <v>0</v>
      </c>
      <c r="BX890">
        <v>0</v>
      </c>
      <c r="BY890">
        <v>0</v>
      </c>
      <c r="BZ890">
        <v>0</v>
      </c>
      <c r="CA890">
        <v>0</v>
      </c>
      <c r="CB890">
        <v>0</v>
      </c>
      <c r="CC890">
        <v>0</v>
      </c>
      <c r="CD890">
        <v>0</v>
      </c>
      <c r="CE890">
        <v>0</v>
      </c>
      <c r="CF890">
        <v>0</v>
      </c>
      <c r="CG890">
        <v>0</v>
      </c>
      <c r="CH890">
        <v>0</v>
      </c>
      <c r="CI890">
        <v>0</v>
      </c>
      <c r="CJ890">
        <v>0</v>
      </c>
      <c r="CK890">
        <v>0</v>
      </c>
      <c r="CL890">
        <v>0</v>
      </c>
      <c r="CM890">
        <v>0</v>
      </c>
      <c r="CN890">
        <v>0</v>
      </c>
      <c r="CO890">
        <v>0</v>
      </c>
      <c r="CP890">
        <v>0</v>
      </c>
      <c r="CQ890">
        <v>0</v>
      </c>
      <c r="CR890">
        <v>0</v>
      </c>
      <c r="CS890">
        <v>0</v>
      </c>
      <c r="CT890">
        <v>0</v>
      </c>
      <c r="CU890">
        <v>0</v>
      </c>
      <c r="CV890">
        <v>0</v>
      </c>
      <c r="CW890">
        <v>0</v>
      </c>
      <c r="CX890">
        <v>0</v>
      </c>
      <c r="CY890">
        <v>0</v>
      </c>
      <c r="CZ890">
        <v>0</v>
      </c>
      <c r="DA890">
        <v>0</v>
      </c>
      <c r="DB890">
        <v>0</v>
      </c>
      <c r="DC890">
        <v>0</v>
      </c>
      <c r="DD890">
        <v>0</v>
      </c>
      <c r="DE890">
        <v>0</v>
      </c>
      <c r="DF890">
        <v>0</v>
      </c>
      <c r="DG890">
        <v>0</v>
      </c>
      <c r="DH890">
        <v>14213268725.3468</v>
      </c>
      <c r="DI890">
        <v>0</v>
      </c>
      <c r="DJ890">
        <v>0</v>
      </c>
      <c r="DK890">
        <v>0</v>
      </c>
      <c r="DL890">
        <v>0</v>
      </c>
      <c r="DM890">
        <v>0</v>
      </c>
    </row>
    <row r="891" spans="1:117">
      <c r="A891" t="s">
        <v>812</v>
      </c>
      <c r="B891">
        <v>0</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c r="AQ891">
        <v>0</v>
      </c>
      <c r="AR891">
        <v>0</v>
      </c>
      <c r="AS891">
        <v>0</v>
      </c>
      <c r="AT891">
        <v>0</v>
      </c>
      <c r="AU891">
        <v>0</v>
      </c>
      <c r="AV891">
        <v>0</v>
      </c>
      <c r="AW891">
        <v>0</v>
      </c>
      <c r="AX891">
        <v>0</v>
      </c>
      <c r="AY891">
        <v>0</v>
      </c>
      <c r="AZ891">
        <v>0</v>
      </c>
      <c r="BA891">
        <v>0</v>
      </c>
      <c r="BB891">
        <v>172909755956.62201</v>
      </c>
      <c r="BC891">
        <v>0</v>
      </c>
      <c r="BD891">
        <v>0</v>
      </c>
      <c r="BE891">
        <v>0</v>
      </c>
      <c r="BF891">
        <v>0</v>
      </c>
      <c r="BG891">
        <v>0</v>
      </c>
      <c r="BH891">
        <v>0</v>
      </c>
      <c r="BI891">
        <v>0</v>
      </c>
      <c r="BJ891">
        <v>0</v>
      </c>
      <c r="BK891">
        <v>0</v>
      </c>
      <c r="BL891">
        <v>0</v>
      </c>
      <c r="BM891">
        <v>0</v>
      </c>
      <c r="BN891">
        <v>0</v>
      </c>
      <c r="BO891">
        <v>0</v>
      </c>
      <c r="BP891">
        <v>0</v>
      </c>
      <c r="BQ891">
        <v>0</v>
      </c>
      <c r="BR891">
        <v>0</v>
      </c>
      <c r="BS891">
        <v>0</v>
      </c>
      <c r="BT891">
        <v>0</v>
      </c>
      <c r="BU891">
        <v>0</v>
      </c>
      <c r="BV891">
        <v>0</v>
      </c>
      <c r="BW891">
        <v>0</v>
      </c>
      <c r="BX891">
        <v>0</v>
      </c>
      <c r="BY891">
        <v>0</v>
      </c>
      <c r="BZ891">
        <v>0</v>
      </c>
      <c r="CA891">
        <v>0</v>
      </c>
      <c r="CB891">
        <v>0</v>
      </c>
      <c r="CC891">
        <v>0</v>
      </c>
      <c r="CD891">
        <v>0</v>
      </c>
      <c r="CE891">
        <v>0</v>
      </c>
      <c r="CF891">
        <v>0</v>
      </c>
      <c r="CG891">
        <v>0</v>
      </c>
      <c r="CH891">
        <v>0</v>
      </c>
      <c r="CI891">
        <v>0</v>
      </c>
      <c r="CJ891">
        <v>0</v>
      </c>
      <c r="CK891">
        <v>0</v>
      </c>
      <c r="CL891">
        <v>0</v>
      </c>
      <c r="CM891">
        <v>0</v>
      </c>
      <c r="CN891">
        <v>0</v>
      </c>
      <c r="CO891">
        <v>0</v>
      </c>
      <c r="CP891">
        <v>0</v>
      </c>
      <c r="CQ891">
        <v>0</v>
      </c>
      <c r="CR891">
        <v>0</v>
      </c>
      <c r="CS891">
        <v>0</v>
      </c>
      <c r="CT891">
        <v>0</v>
      </c>
      <c r="CU891">
        <v>0</v>
      </c>
      <c r="CV891">
        <v>0</v>
      </c>
      <c r="CW891">
        <v>0</v>
      </c>
      <c r="CX891">
        <v>0</v>
      </c>
      <c r="CY891">
        <v>0</v>
      </c>
      <c r="CZ891">
        <v>0</v>
      </c>
      <c r="DA891">
        <v>0</v>
      </c>
      <c r="DB891">
        <v>0</v>
      </c>
      <c r="DC891">
        <v>0</v>
      </c>
      <c r="DD891">
        <v>0</v>
      </c>
      <c r="DE891">
        <v>0</v>
      </c>
      <c r="DF891">
        <v>0</v>
      </c>
      <c r="DG891">
        <v>0</v>
      </c>
      <c r="DH891">
        <v>172909755956.62201</v>
      </c>
      <c r="DI891">
        <v>0</v>
      </c>
      <c r="DJ891">
        <v>0</v>
      </c>
      <c r="DK891">
        <v>0</v>
      </c>
      <c r="DL891">
        <v>0</v>
      </c>
      <c r="DM891">
        <v>0</v>
      </c>
    </row>
    <row r="892" spans="1:117">
      <c r="A892" t="s">
        <v>813</v>
      </c>
      <c r="B892">
        <v>2786524740</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v>
      </c>
      <c r="BG892">
        <v>0</v>
      </c>
      <c r="BH892">
        <v>0</v>
      </c>
      <c r="BI892">
        <v>0</v>
      </c>
      <c r="BJ892">
        <v>0</v>
      </c>
      <c r="BK892">
        <v>0</v>
      </c>
      <c r="BL892">
        <v>0</v>
      </c>
      <c r="BM892">
        <v>2786524740</v>
      </c>
      <c r="BN892">
        <v>0</v>
      </c>
      <c r="BO892">
        <v>0</v>
      </c>
      <c r="BP892">
        <v>0</v>
      </c>
      <c r="BQ892">
        <v>0</v>
      </c>
      <c r="BR892">
        <v>0</v>
      </c>
      <c r="BS892">
        <v>0</v>
      </c>
      <c r="BT892">
        <v>0</v>
      </c>
      <c r="BU892">
        <v>0</v>
      </c>
      <c r="BV892">
        <v>0</v>
      </c>
      <c r="BW892">
        <v>0</v>
      </c>
      <c r="BX892">
        <v>0</v>
      </c>
      <c r="BY892">
        <v>0</v>
      </c>
      <c r="BZ892">
        <v>0</v>
      </c>
      <c r="CA892">
        <v>0</v>
      </c>
      <c r="CB892">
        <v>0</v>
      </c>
      <c r="CC892">
        <v>0</v>
      </c>
      <c r="CD892">
        <v>0</v>
      </c>
      <c r="CE892">
        <v>0</v>
      </c>
      <c r="CF892">
        <v>0</v>
      </c>
      <c r="CG892">
        <v>0</v>
      </c>
      <c r="CH892">
        <v>0</v>
      </c>
      <c r="CI892">
        <v>0</v>
      </c>
      <c r="CJ892">
        <v>0</v>
      </c>
      <c r="CK892">
        <v>0</v>
      </c>
      <c r="CL892">
        <v>0</v>
      </c>
      <c r="CM892">
        <v>0</v>
      </c>
      <c r="CN892">
        <v>0</v>
      </c>
      <c r="CO892">
        <v>0</v>
      </c>
      <c r="CP892">
        <v>0</v>
      </c>
      <c r="CQ892">
        <v>0</v>
      </c>
      <c r="CR892">
        <v>0</v>
      </c>
      <c r="CS892">
        <v>0</v>
      </c>
      <c r="CT892">
        <v>0</v>
      </c>
      <c r="CU892">
        <v>0</v>
      </c>
      <c r="CV892">
        <v>0</v>
      </c>
      <c r="CW892">
        <v>0</v>
      </c>
      <c r="CX892">
        <v>0</v>
      </c>
      <c r="CY892">
        <v>0</v>
      </c>
      <c r="CZ892">
        <v>0</v>
      </c>
      <c r="DA892">
        <v>0</v>
      </c>
      <c r="DB892">
        <v>0</v>
      </c>
      <c r="DC892">
        <v>0</v>
      </c>
      <c r="DD892">
        <v>0</v>
      </c>
      <c r="DE892">
        <v>0</v>
      </c>
      <c r="DF892">
        <v>0</v>
      </c>
      <c r="DG892">
        <v>0</v>
      </c>
      <c r="DH892">
        <v>0</v>
      </c>
      <c r="DI892">
        <v>0</v>
      </c>
      <c r="DJ892">
        <v>0</v>
      </c>
      <c r="DK892">
        <v>0</v>
      </c>
      <c r="DL892">
        <v>0</v>
      </c>
      <c r="DM892">
        <v>0</v>
      </c>
    </row>
    <row r="893" spans="1:117">
      <c r="A893" t="s">
        <v>814</v>
      </c>
      <c r="B893">
        <v>0</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0</v>
      </c>
      <c r="AY893">
        <v>0</v>
      </c>
      <c r="AZ893">
        <v>0</v>
      </c>
      <c r="BA893">
        <v>0</v>
      </c>
      <c r="BB893">
        <v>0</v>
      </c>
      <c r="BC893">
        <v>176871438783.02701</v>
      </c>
      <c r="BD893">
        <v>0</v>
      </c>
      <c r="BE893">
        <v>0</v>
      </c>
      <c r="BF893">
        <v>0</v>
      </c>
      <c r="BG893">
        <v>0</v>
      </c>
      <c r="BH893">
        <v>0</v>
      </c>
      <c r="BI893">
        <v>0</v>
      </c>
      <c r="BJ893">
        <v>0</v>
      </c>
      <c r="BK893">
        <v>0</v>
      </c>
      <c r="BL893">
        <v>0</v>
      </c>
      <c r="BM893">
        <v>176871438783.02701</v>
      </c>
      <c r="BN893">
        <v>0</v>
      </c>
      <c r="BO893">
        <v>0</v>
      </c>
      <c r="BP893">
        <v>0</v>
      </c>
      <c r="BQ893">
        <v>0</v>
      </c>
      <c r="BR893">
        <v>0</v>
      </c>
      <c r="BS893">
        <v>0</v>
      </c>
      <c r="BT893">
        <v>0</v>
      </c>
      <c r="BU893">
        <v>0</v>
      </c>
      <c r="BV893">
        <v>0</v>
      </c>
      <c r="BW893">
        <v>0</v>
      </c>
      <c r="BX893">
        <v>0</v>
      </c>
      <c r="BY893">
        <v>0</v>
      </c>
      <c r="BZ893">
        <v>0</v>
      </c>
      <c r="CA893">
        <v>0</v>
      </c>
      <c r="CB893">
        <v>0</v>
      </c>
      <c r="CC893">
        <v>0</v>
      </c>
      <c r="CD893">
        <v>0</v>
      </c>
      <c r="CE893">
        <v>0</v>
      </c>
      <c r="CF893">
        <v>0</v>
      </c>
      <c r="CG893">
        <v>0</v>
      </c>
      <c r="CH893">
        <v>0</v>
      </c>
      <c r="CI893">
        <v>0</v>
      </c>
      <c r="CJ893">
        <v>0</v>
      </c>
      <c r="CK893">
        <v>0</v>
      </c>
      <c r="CL893">
        <v>0</v>
      </c>
      <c r="CM893">
        <v>0</v>
      </c>
      <c r="CN893">
        <v>0</v>
      </c>
      <c r="CO893">
        <v>0</v>
      </c>
      <c r="CP893">
        <v>0</v>
      </c>
      <c r="CQ893">
        <v>0</v>
      </c>
      <c r="CR893">
        <v>0</v>
      </c>
      <c r="CS893">
        <v>0</v>
      </c>
      <c r="CT893">
        <v>0</v>
      </c>
      <c r="CU893">
        <v>0</v>
      </c>
      <c r="CV893">
        <v>0</v>
      </c>
      <c r="CW893">
        <v>0</v>
      </c>
      <c r="CX893">
        <v>0</v>
      </c>
      <c r="CY893">
        <v>0</v>
      </c>
      <c r="CZ893">
        <v>0</v>
      </c>
      <c r="DA893">
        <v>0</v>
      </c>
      <c r="DB893">
        <v>0</v>
      </c>
      <c r="DC893">
        <v>0</v>
      </c>
      <c r="DD893">
        <v>0</v>
      </c>
      <c r="DE893">
        <v>0</v>
      </c>
      <c r="DF893">
        <v>0</v>
      </c>
      <c r="DG893">
        <v>0</v>
      </c>
      <c r="DH893">
        <v>0</v>
      </c>
      <c r="DI893">
        <v>0</v>
      </c>
      <c r="DJ893">
        <v>0</v>
      </c>
      <c r="DK893">
        <v>0</v>
      </c>
      <c r="DL893">
        <v>0</v>
      </c>
      <c r="DM893">
        <v>0</v>
      </c>
    </row>
    <row r="894" spans="1:117">
      <c r="A894" t="s">
        <v>815</v>
      </c>
      <c r="B894">
        <v>0</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v>0</v>
      </c>
      <c r="AR894">
        <v>0</v>
      </c>
      <c r="AS894">
        <v>0</v>
      </c>
      <c r="AT894">
        <v>0</v>
      </c>
      <c r="AU894">
        <v>0</v>
      </c>
      <c r="AV894">
        <v>0</v>
      </c>
      <c r="AW894">
        <v>0</v>
      </c>
      <c r="AX894">
        <v>0</v>
      </c>
      <c r="AY894">
        <v>0</v>
      </c>
      <c r="AZ894">
        <v>0</v>
      </c>
      <c r="BA894">
        <v>0</v>
      </c>
      <c r="BB894">
        <v>0</v>
      </c>
      <c r="BC894">
        <v>3264429788.8861499</v>
      </c>
      <c r="BD894">
        <v>0</v>
      </c>
      <c r="BE894">
        <v>0</v>
      </c>
      <c r="BF894">
        <v>0</v>
      </c>
      <c r="BG894">
        <v>0</v>
      </c>
      <c r="BH894">
        <v>0</v>
      </c>
      <c r="BI894">
        <v>0</v>
      </c>
      <c r="BJ894">
        <v>0</v>
      </c>
      <c r="BK894">
        <v>0</v>
      </c>
      <c r="BL894">
        <v>0</v>
      </c>
      <c r="BM894">
        <v>0</v>
      </c>
      <c r="BN894">
        <v>0</v>
      </c>
      <c r="BO894">
        <v>0</v>
      </c>
      <c r="BP894">
        <v>0</v>
      </c>
      <c r="BQ894">
        <v>0</v>
      </c>
      <c r="BR894">
        <v>0</v>
      </c>
      <c r="BS894">
        <v>0</v>
      </c>
      <c r="BT894">
        <v>0</v>
      </c>
      <c r="BU894">
        <v>0</v>
      </c>
      <c r="BV894">
        <v>0</v>
      </c>
      <c r="BW894">
        <v>0</v>
      </c>
      <c r="BX894">
        <v>0</v>
      </c>
      <c r="BY894">
        <v>0</v>
      </c>
      <c r="BZ894">
        <v>0</v>
      </c>
      <c r="CA894">
        <v>0</v>
      </c>
      <c r="CB894">
        <v>0</v>
      </c>
      <c r="CC894">
        <v>0</v>
      </c>
      <c r="CD894">
        <v>0</v>
      </c>
      <c r="CE894">
        <v>0</v>
      </c>
      <c r="CF894">
        <v>0</v>
      </c>
      <c r="CG894">
        <v>0</v>
      </c>
      <c r="CH894">
        <v>0</v>
      </c>
      <c r="CI894">
        <v>0</v>
      </c>
      <c r="CJ894">
        <v>0</v>
      </c>
      <c r="CK894">
        <v>0</v>
      </c>
      <c r="CL894">
        <v>0</v>
      </c>
      <c r="CM894">
        <v>0</v>
      </c>
      <c r="CN894">
        <v>0</v>
      </c>
      <c r="CO894">
        <v>0</v>
      </c>
      <c r="CP894">
        <v>0</v>
      </c>
      <c r="CQ894">
        <v>0</v>
      </c>
      <c r="CR894">
        <v>0</v>
      </c>
      <c r="CS894">
        <v>0</v>
      </c>
      <c r="CT894">
        <v>0</v>
      </c>
      <c r="CU894">
        <v>0</v>
      </c>
      <c r="CV894">
        <v>0</v>
      </c>
      <c r="CW894">
        <v>0</v>
      </c>
      <c r="CX894">
        <v>0</v>
      </c>
      <c r="CY894">
        <v>0</v>
      </c>
      <c r="CZ894">
        <v>0</v>
      </c>
      <c r="DA894">
        <v>0</v>
      </c>
      <c r="DB894">
        <v>0</v>
      </c>
      <c r="DC894">
        <v>0</v>
      </c>
      <c r="DD894">
        <v>0</v>
      </c>
      <c r="DE894">
        <v>0</v>
      </c>
      <c r="DF894">
        <v>0</v>
      </c>
      <c r="DG894">
        <v>0</v>
      </c>
      <c r="DH894">
        <v>0</v>
      </c>
      <c r="DI894">
        <v>3264429788.8861499</v>
      </c>
      <c r="DJ894">
        <v>0</v>
      </c>
      <c r="DK894">
        <v>0</v>
      </c>
      <c r="DL894">
        <v>0</v>
      </c>
      <c r="DM894">
        <v>0</v>
      </c>
    </row>
    <row r="895" spans="1:117">
      <c r="A895" t="s">
        <v>816</v>
      </c>
      <c r="B895">
        <v>0</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c r="AZ895">
        <v>0</v>
      </c>
      <c r="BA895">
        <v>0</v>
      </c>
      <c r="BB895">
        <v>6450768997.915</v>
      </c>
      <c r="BC895">
        <v>0</v>
      </c>
      <c r="BD895">
        <v>0</v>
      </c>
      <c r="BE895">
        <v>0</v>
      </c>
      <c r="BF895">
        <v>0</v>
      </c>
      <c r="BG895">
        <v>0</v>
      </c>
      <c r="BH895">
        <v>0</v>
      </c>
      <c r="BI895">
        <v>0</v>
      </c>
      <c r="BJ895">
        <v>0</v>
      </c>
      <c r="BK895">
        <v>0</v>
      </c>
      <c r="BL895">
        <v>0</v>
      </c>
      <c r="BM895">
        <v>0</v>
      </c>
      <c r="BN895">
        <v>0</v>
      </c>
      <c r="BO895">
        <v>0</v>
      </c>
      <c r="BP895">
        <v>0</v>
      </c>
      <c r="BQ895">
        <v>0</v>
      </c>
      <c r="BR895">
        <v>0</v>
      </c>
      <c r="BS895">
        <v>0</v>
      </c>
      <c r="BT895">
        <v>0</v>
      </c>
      <c r="BU895">
        <v>0</v>
      </c>
      <c r="BV895">
        <v>0</v>
      </c>
      <c r="BW895">
        <v>0</v>
      </c>
      <c r="BX895">
        <v>0</v>
      </c>
      <c r="BY895">
        <v>0</v>
      </c>
      <c r="BZ895">
        <v>0</v>
      </c>
      <c r="CA895">
        <v>0</v>
      </c>
      <c r="CB895">
        <v>0</v>
      </c>
      <c r="CC895">
        <v>0</v>
      </c>
      <c r="CD895">
        <v>0</v>
      </c>
      <c r="CE895">
        <v>0</v>
      </c>
      <c r="CF895">
        <v>0</v>
      </c>
      <c r="CG895">
        <v>0</v>
      </c>
      <c r="CH895">
        <v>0</v>
      </c>
      <c r="CI895">
        <v>0</v>
      </c>
      <c r="CJ895">
        <v>0</v>
      </c>
      <c r="CK895">
        <v>0</v>
      </c>
      <c r="CL895">
        <v>0</v>
      </c>
      <c r="CM895">
        <v>0</v>
      </c>
      <c r="CN895">
        <v>0</v>
      </c>
      <c r="CO895">
        <v>0</v>
      </c>
      <c r="CP895">
        <v>0</v>
      </c>
      <c r="CQ895">
        <v>0</v>
      </c>
      <c r="CR895">
        <v>0</v>
      </c>
      <c r="CS895">
        <v>0</v>
      </c>
      <c r="CT895">
        <v>0</v>
      </c>
      <c r="CU895">
        <v>0</v>
      </c>
      <c r="CV895">
        <v>0</v>
      </c>
      <c r="CW895">
        <v>0</v>
      </c>
      <c r="CX895">
        <v>0</v>
      </c>
      <c r="CY895">
        <v>0</v>
      </c>
      <c r="CZ895">
        <v>0</v>
      </c>
      <c r="DA895">
        <v>0</v>
      </c>
      <c r="DB895">
        <v>0</v>
      </c>
      <c r="DC895">
        <v>0</v>
      </c>
      <c r="DD895">
        <v>0</v>
      </c>
      <c r="DE895">
        <v>0</v>
      </c>
      <c r="DF895">
        <v>0</v>
      </c>
      <c r="DG895">
        <v>0</v>
      </c>
      <c r="DH895">
        <v>6450768997.915</v>
      </c>
      <c r="DI895">
        <v>0</v>
      </c>
      <c r="DJ895">
        <v>0</v>
      </c>
      <c r="DK895">
        <v>0</v>
      </c>
      <c r="DL895">
        <v>0</v>
      </c>
      <c r="DM895">
        <v>0</v>
      </c>
    </row>
    <row r="896" spans="1:117">
      <c r="A896" t="s">
        <v>817</v>
      </c>
      <c r="B896">
        <v>0</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v>0</v>
      </c>
      <c r="AV896">
        <v>0</v>
      </c>
      <c r="AW896">
        <v>0</v>
      </c>
      <c r="AX896">
        <v>0</v>
      </c>
      <c r="AY896">
        <v>0</v>
      </c>
      <c r="AZ896">
        <v>0</v>
      </c>
      <c r="BA896">
        <v>0</v>
      </c>
      <c r="BB896">
        <v>232360272361.76401</v>
      </c>
      <c r="BC896">
        <v>0</v>
      </c>
      <c r="BD896">
        <v>0</v>
      </c>
      <c r="BE896">
        <v>0</v>
      </c>
      <c r="BF896">
        <v>0</v>
      </c>
      <c r="BG896">
        <v>0</v>
      </c>
      <c r="BH896">
        <v>0</v>
      </c>
      <c r="BI896">
        <v>0</v>
      </c>
      <c r="BJ896">
        <v>0</v>
      </c>
      <c r="BK896">
        <v>0</v>
      </c>
      <c r="BL896">
        <v>0</v>
      </c>
      <c r="BM896">
        <v>232360272361.76401</v>
      </c>
      <c r="BN896">
        <v>0</v>
      </c>
      <c r="BO896">
        <v>0</v>
      </c>
      <c r="BP896">
        <v>0</v>
      </c>
      <c r="BQ896">
        <v>0</v>
      </c>
      <c r="BR896">
        <v>0</v>
      </c>
      <c r="BS896">
        <v>0</v>
      </c>
      <c r="BT896">
        <v>0</v>
      </c>
      <c r="BU896">
        <v>0</v>
      </c>
      <c r="BV896">
        <v>0</v>
      </c>
      <c r="BW896">
        <v>0</v>
      </c>
      <c r="BX896">
        <v>0</v>
      </c>
      <c r="BY896">
        <v>0</v>
      </c>
      <c r="BZ896">
        <v>0</v>
      </c>
      <c r="CA896">
        <v>0</v>
      </c>
      <c r="CB896">
        <v>0</v>
      </c>
      <c r="CC896">
        <v>0</v>
      </c>
      <c r="CD896">
        <v>0</v>
      </c>
      <c r="CE896">
        <v>0</v>
      </c>
      <c r="CF896">
        <v>0</v>
      </c>
      <c r="CG896">
        <v>0</v>
      </c>
      <c r="CH896">
        <v>0</v>
      </c>
      <c r="CI896">
        <v>0</v>
      </c>
      <c r="CJ896">
        <v>0</v>
      </c>
      <c r="CK896">
        <v>0</v>
      </c>
      <c r="CL896">
        <v>0</v>
      </c>
      <c r="CM896">
        <v>0</v>
      </c>
      <c r="CN896">
        <v>0</v>
      </c>
      <c r="CO896">
        <v>0</v>
      </c>
      <c r="CP896">
        <v>0</v>
      </c>
      <c r="CQ896">
        <v>0</v>
      </c>
      <c r="CR896">
        <v>0</v>
      </c>
      <c r="CS896">
        <v>0</v>
      </c>
      <c r="CT896">
        <v>0</v>
      </c>
      <c r="CU896">
        <v>0</v>
      </c>
      <c r="CV896">
        <v>0</v>
      </c>
      <c r="CW896">
        <v>0</v>
      </c>
      <c r="CX896">
        <v>0</v>
      </c>
      <c r="CY896">
        <v>0</v>
      </c>
      <c r="CZ896">
        <v>0</v>
      </c>
      <c r="DA896">
        <v>0</v>
      </c>
      <c r="DB896">
        <v>0</v>
      </c>
      <c r="DC896">
        <v>0</v>
      </c>
      <c r="DD896">
        <v>0</v>
      </c>
      <c r="DE896">
        <v>0</v>
      </c>
      <c r="DF896">
        <v>0</v>
      </c>
      <c r="DG896">
        <v>0</v>
      </c>
      <c r="DH896">
        <v>0</v>
      </c>
      <c r="DI896">
        <v>0</v>
      </c>
      <c r="DJ896">
        <v>0</v>
      </c>
      <c r="DK896">
        <v>0</v>
      </c>
      <c r="DL896">
        <v>0</v>
      </c>
      <c r="DM896">
        <v>0</v>
      </c>
    </row>
    <row r="897" spans="1:117">
      <c r="A897" t="s">
        <v>818</v>
      </c>
      <c r="B897">
        <v>0</v>
      </c>
      <c r="C897">
        <v>0</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v>0</v>
      </c>
      <c r="AW897">
        <v>0</v>
      </c>
      <c r="AX897">
        <v>0</v>
      </c>
      <c r="AY897">
        <v>0</v>
      </c>
      <c r="AZ897">
        <v>0</v>
      </c>
      <c r="BA897">
        <v>0</v>
      </c>
      <c r="BB897">
        <v>20774567404.7784</v>
      </c>
      <c r="BC897">
        <v>0</v>
      </c>
      <c r="BD897">
        <v>0</v>
      </c>
      <c r="BE897">
        <v>0</v>
      </c>
      <c r="BF897">
        <v>0</v>
      </c>
      <c r="BG897">
        <v>0</v>
      </c>
      <c r="BH897">
        <v>0</v>
      </c>
      <c r="BI897">
        <v>0</v>
      </c>
      <c r="BJ897">
        <v>0</v>
      </c>
      <c r="BK897">
        <v>0</v>
      </c>
      <c r="BL897">
        <v>0</v>
      </c>
      <c r="BM897">
        <v>0</v>
      </c>
      <c r="BN897">
        <v>0</v>
      </c>
      <c r="BO897">
        <v>0</v>
      </c>
      <c r="BP897">
        <v>0</v>
      </c>
      <c r="BQ897">
        <v>0</v>
      </c>
      <c r="BR897">
        <v>0</v>
      </c>
      <c r="BS897">
        <v>0</v>
      </c>
      <c r="BT897">
        <v>0</v>
      </c>
      <c r="BU897">
        <v>0</v>
      </c>
      <c r="BV897">
        <v>0</v>
      </c>
      <c r="BW897">
        <v>0</v>
      </c>
      <c r="BX897">
        <v>0</v>
      </c>
      <c r="BY897">
        <v>0</v>
      </c>
      <c r="BZ897">
        <v>0</v>
      </c>
      <c r="CA897">
        <v>0</v>
      </c>
      <c r="CB897">
        <v>0</v>
      </c>
      <c r="CC897">
        <v>0</v>
      </c>
      <c r="CD897">
        <v>0</v>
      </c>
      <c r="CE897">
        <v>0</v>
      </c>
      <c r="CF897">
        <v>0</v>
      </c>
      <c r="CG897">
        <v>0</v>
      </c>
      <c r="CH897">
        <v>0</v>
      </c>
      <c r="CI897">
        <v>0</v>
      </c>
      <c r="CJ897">
        <v>0</v>
      </c>
      <c r="CK897">
        <v>0</v>
      </c>
      <c r="CL897">
        <v>0</v>
      </c>
      <c r="CM897">
        <v>0</v>
      </c>
      <c r="CN897">
        <v>0</v>
      </c>
      <c r="CO897">
        <v>0</v>
      </c>
      <c r="CP897">
        <v>0</v>
      </c>
      <c r="CQ897">
        <v>0</v>
      </c>
      <c r="CR897">
        <v>0</v>
      </c>
      <c r="CS897">
        <v>0</v>
      </c>
      <c r="CT897">
        <v>0</v>
      </c>
      <c r="CU897">
        <v>0</v>
      </c>
      <c r="CV897">
        <v>0</v>
      </c>
      <c r="CW897">
        <v>0</v>
      </c>
      <c r="CX897">
        <v>0</v>
      </c>
      <c r="CY897">
        <v>0</v>
      </c>
      <c r="CZ897">
        <v>0</v>
      </c>
      <c r="DA897">
        <v>0</v>
      </c>
      <c r="DB897">
        <v>0</v>
      </c>
      <c r="DC897">
        <v>0</v>
      </c>
      <c r="DD897">
        <v>0</v>
      </c>
      <c r="DE897">
        <v>0</v>
      </c>
      <c r="DF897">
        <v>0</v>
      </c>
      <c r="DG897">
        <v>0</v>
      </c>
      <c r="DH897">
        <v>20774567404.7784</v>
      </c>
      <c r="DI897">
        <v>0</v>
      </c>
      <c r="DJ897">
        <v>0</v>
      </c>
      <c r="DK897">
        <v>0</v>
      </c>
      <c r="DL897">
        <v>0</v>
      </c>
      <c r="DM897">
        <v>0</v>
      </c>
    </row>
    <row r="898" spans="1:117">
      <c r="A898" t="s">
        <v>819</v>
      </c>
      <c r="B898">
        <v>0</v>
      </c>
      <c r="C898">
        <v>0</v>
      </c>
      <c r="D898">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0</v>
      </c>
      <c r="AR898">
        <v>0</v>
      </c>
      <c r="AS898">
        <v>0</v>
      </c>
      <c r="AT898">
        <v>0</v>
      </c>
      <c r="AU898">
        <v>0</v>
      </c>
      <c r="AV898">
        <v>0</v>
      </c>
      <c r="AW898">
        <v>0</v>
      </c>
      <c r="AX898">
        <v>0</v>
      </c>
      <c r="AY898">
        <v>0</v>
      </c>
      <c r="AZ898">
        <v>0</v>
      </c>
      <c r="BA898">
        <v>0</v>
      </c>
      <c r="BB898">
        <v>183467742.76183799</v>
      </c>
      <c r="BC898">
        <v>0</v>
      </c>
      <c r="BD898">
        <v>0</v>
      </c>
      <c r="BE898">
        <v>0</v>
      </c>
      <c r="BF898">
        <v>0</v>
      </c>
      <c r="BG898">
        <v>0</v>
      </c>
      <c r="BH898">
        <v>0</v>
      </c>
      <c r="BI898">
        <v>0</v>
      </c>
      <c r="BJ898">
        <v>0</v>
      </c>
      <c r="BK898">
        <v>0</v>
      </c>
      <c r="BL898">
        <v>0</v>
      </c>
      <c r="BM898">
        <v>0</v>
      </c>
      <c r="BN898">
        <v>0</v>
      </c>
      <c r="BO898">
        <v>0</v>
      </c>
      <c r="BP898">
        <v>0</v>
      </c>
      <c r="BQ898">
        <v>0</v>
      </c>
      <c r="BR898">
        <v>0</v>
      </c>
      <c r="BS898">
        <v>0</v>
      </c>
      <c r="BT898">
        <v>0</v>
      </c>
      <c r="BU898">
        <v>0</v>
      </c>
      <c r="BV898">
        <v>0</v>
      </c>
      <c r="BW898">
        <v>0</v>
      </c>
      <c r="BX898">
        <v>0</v>
      </c>
      <c r="BY898">
        <v>0</v>
      </c>
      <c r="BZ898">
        <v>0</v>
      </c>
      <c r="CA898">
        <v>0</v>
      </c>
      <c r="CB898">
        <v>0</v>
      </c>
      <c r="CC898">
        <v>0</v>
      </c>
      <c r="CD898">
        <v>0</v>
      </c>
      <c r="CE898">
        <v>0</v>
      </c>
      <c r="CF898">
        <v>0</v>
      </c>
      <c r="CG898">
        <v>0</v>
      </c>
      <c r="CH898">
        <v>0</v>
      </c>
      <c r="CI898">
        <v>0</v>
      </c>
      <c r="CJ898">
        <v>0</v>
      </c>
      <c r="CK898">
        <v>0</v>
      </c>
      <c r="CL898">
        <v>0</v>
      </c>
      <c r="CM898">
        <v>0</v>
      </c>
      <c r="CN898">
        <v>0</v>
      </c>
      <c r="CO898">
        <v>0</v>
      </c>
      <c r="CP898">
        <v>0</v>
      </c>
      <c r="CQ898">
        <v>0</v>
      </c>
      <c r="CR898">
        <v>0</v>
      </c>
      <c r="CS898">
        <v>0</v>
      </c>
      <c r="CT898">
        <v>0</v>
      </c>
      <c r="CU898">
        <v>0</v>
      </c>
      <c r="CV898">
        <v>0</v>
      </c>
      <c r="CW898">
        <v>0</v>
      </c>
      <c r="CX898">
        <v>0</v>
      </c>
      <c r="CY898">
        <v>0</v>
      </c>
      <c r="CZ898">
        <v>0</v>
      </c>
      <c r="DA898">
        <v>0</v>
      </c>
      <c r="DB898">
        <v>0</v>
      </c>
      <c r="DC898">
        <v>0</v>
      </c>
      <c r="DD898">
        <v>0</v>
      </c>
      <c r="DE898">
        <v>0</v>
      </c>
      <c r="DF898">
        <v>0</v>
      </c>
      <c r="DG898">
        <v>0</v>
      </c>
      <c r="DH898">
        <v>183467742.76183799</v>
      </c>
      <c r="DI898">
        <v>0</v>
      </c>
      <c r="DJ898">
        <v>0</v>
      </c>
      <c r="DK898">
        <v>0</v>
      </c>
      <c r="DL898">
        <v>0</v>
      </c>
      <c r="DM898">
        <v>0</v>
      </c>
    </row>
    <row r="899" spans="1:117">
      <c r="A899" t="s">
        <v>820</v>
      </c>
      <c r="B899">
        <v>0</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c r="AZ899">
        <v>0</v>
      </c>
      <c r="BA899">
        <v>0</v>
      </c>
      <c r="BB899">
        <v>0</v>
      </c>
      <c r="BC899">
        <v>37229025599.999901</v>
      </c>
      <c r="BD899">
        <v>0</v>
      </c>
      <c r="BE899">
        <v>0</v>
      </c>
      <c r="BF899">
        <v>0</v>
      </c>
      <c r="BG899">
        <v>0</v>
      </c>
      <c r="BH899">
        <v>0</v>
      </c>
      <c r="BI899">
        <v>0</v>
      </c>
      <c r="BJ899">
        <v>0</v>
      </c>
      <c r="BK899">
        <v>0</v>
      </c>
      <c r="BL899">
        <v>0</v>
      </c>
      <c r="BM899">
        <v>0</v>
      </c>
      <c r="BN899">
        <v>0</v>
      </c>
      <c r="BO899">
        <v>0</v>
      </c>
      <c r="BP899">
        <v>0</v>
      </c>
      <c r="BQ899">
        <v>0</v>
      </c>
      <c r="BR899">
        <v>0</v>
      </c>
      <c r="BS899">
        <v>0</v>
      </c>
      <c r="BT899">
        <v>0</v>
      </c>
      <c r="BU899">
        <v>0</v>
      </c>
      <c r="BV899">
        <v>0</v>
      </c>
      <c r="BW899">
        <v>0</v>
      </c>
      <c r="BX899">
        <v>0</v>
      </c>
      <c r="BY899">
        <v>0</v>
      </c>
      <c r="BZ899">
        <v>0</v>
      </c>
      <c r="CA899">
        <v>0</v>
      </c>
      <c r="CB899">
        <v>0</v>
      </c>
      <c r="CC899">
        <v>0</v>
      </c>
      <c r="CD899">
        <v>0</v>
      </c>
      <c r="CE899">
        <v>0</v>
      </c>
      <c r="CF899">
        <v>0</v>
      </c>
      <c r="CG899">
        <v>0</v>
      </c>
      <c r="CH899">
        <v>0</v>
      </c>
      <c r="CI899">
        <v>0</v>
      </c>
      <c r="CJ899">
        <v>0</v>
      </c>
      <c r="CK899">
        <v>0</v>
      </c>
      <c r="CL899">
        <v>0</v>
      </c>
      <c r="CM899">
        <v>0</v>
      </c>
      <c r="CN899">
        <v>0</v>
      </c>
      <c r="CO899">
        <v>0</v>
      </c>
      <c r="CP899">
        <v>0</v>
      </c>
      <c r="CQ899">
        <v>0</v>
      </c>
      <c r="CR899">
        <v>0</v>
      </c>
      <c r="CS899">
        <v>0</v>
      </c>
      <c r="CT899">
        <v>0</v>
      </c>
      <c r="CU899">
        <v>0</v>
      </c>
      <c r="CV899">
        <v>0</v>
      </c>
      <c r="CW899">
        <v>0</v>
      </c>
      <c r="CX899">
        <v>0</v>
      </c>
      <c r="CY899">
        <v>0</v>
      </c>
      <c r="CZ899">
        <v>0</v>
      </c>
      <c r="DA899">
        <v>0</v>
      </c>
      <c r="DB899">
        <v>0</v>
      </c>
      <c r="DC899">
        <v>0</v>
      </c>
      <c r="DD899">
        <v>0</v>
      </c>
      <c r="DE899">
        <v>0</v>
      </c>
      <c r="DF899">
        <v>0</v>
      </c>
      <c r="DG899">
        <v>0</v>
      </c>
      <c r="DH899">
        <v>0</v>
      </c>
      <c r="DI899">
        <v>37229025599.999901</v>
      </c>
      <c r="DJ899">
        <v>0</v>
      </c>
      <c r="DK899">
        <v>0</v>
      </c>
      <c r="DL899">
        <v>0</v>
      </c>
      <c r="DM899">
        <v>0</v>
      </c>
    </row>
    <row r="900" spans="1:117">
      <c r="A900" t="s">
        <v>821</v>
      </c>
      <c r="B900">
        <v>0</v>
      </c>
      <c r="C900">
        <v>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v>0</v>
      </c>
      <c r="AW900">
        <v>0</v>
      </c>
      <c r="AX900">
        <v>0</v>
      </c>
      <c r="AY900">
        <v>0</v>
      </c>
      <c r="AZ900">
        <v>0</v>
      </c>
      <c r="BA900">
        <v>0</v>
      </c>
      <c r="BB900">
        <v>228443534.33974001</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v>0</v>
      </c>
      <c r="BX900">
        <v>0</v>
      </c>
      <c r="BY900">
        <v>0</v>
      </c>
      <c r="BZ900">
        <v>0</v>
      </c>
      <c r="CA900">
        <v>0</v>
      </c>
      <c r="CB900">
        <v>0</v>
      </c>
      <c r="CC900">
        <v>0</v>
      </c>
      <c r="CD900">
        <v>0</v>
      </c>
      <c r="CE900">
        <v>0</v>
      </c>
      <c r="CF900">
        <v>0</v>
      </c>
      <c r="CG900">
        <v>0</v>
      </c>
      <c r="CH900">
        <v>0</v>
      </c>
      <c r="CI900">
        <v>0</v>
      </c>
      <c r="CJ900">
        <v>0</v>
      </c>
      <c r="CK900">
        <v>0</v>
      </c>
      <c r="CL900">
        <v>0</v>
      </c>
      <c r="CM900">
        <v>0</v>
      </c>
      <c r="CN900">
        <v>0</v>
      </c>
      <c r="CO900">
        <v>0</v>
      </c>
      <c r="CP900">
        <v>0</v>
      </c>
      <c r="CQ900">
        <v>0</v>
      </c>
      <c r="CR900">
        <v>0</v>
      </c>
      <c r="CS900">
        <v>0</v>
      </c>
      <c r="CT900">
        <v>0</v>
      </c>
      <c r="CU900">
        <v>0</v>
      </c>
      <c r="CV900">
        <v>0</v>
      </c>
      <c r="CW900">
        <v>0</v>
      </c>
      <c r="CX900">
        <v>0</v>
      </c>
      <c r="CY900">
        <v>0</v>
      </c>
      <c r="CZ900">
        <v>0</v>
      </c>
      <c r="DA900">
        <v>0</v>
      </c>
      <c r="DB900">
        <v>0</v>
      </c>
      <c r="DC900">
        <v>0</v>
      </c>
      <c r="DD900">
        <v>0</v>
      </c>
      <c r="DE900">
        <v>0</v>
      </c>
      <c r="DF900">
        <v>0</v>
      </c>
      <c r="DG900">
        <v>0</v>
      </c>
      <c r="DH900">
        <v>228443534.33974001</v>
      </c>
      <c r="DI900">
        <v>0</v>
      </c>
      <c r="DJ900">
        <v>0</v>
      </c>
      <c r="DK900">
        <v>0</v>
      </c>
      <c r="DL900">
        <v>0</v>
      </c>
      <c r="DM900">
        <v>0</v>
      </c>
    </row>
    <row r="901" spans="1:117">
      <c r="A901" t="s">
        <v>822</v>
      </c>
      <c r="B901">
        <v>0</v>
      </c>
      <c r="C901">
        <v>0</v>
      </c>
      <c r="D901">
        <v>0</v>
      </c>
      <c r="E901">
        <v>0</v>
      </c>
      <c r="F901">
        <v>0</v>
      </c>
      <c r="G901" s="38">
        <v>1.52587890625E-5</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c r="AR901">
        <v>0</v>
      </c>
      <c r="AS901">
        <v>0</v>
      </c>
      <c r="AT901">
        <v>0</v>
      </c>
      <c r="AU901">
        <v>0</v>
      </c>
      <c r="AV901">
        <v>0</v>
      </c>
      <c r="AW901">
        <v>0</v>
      </c>
      <c r="AX901">
        <v>0</v>
      </c>
      <c r="AY901">
        <v>0</v>
      </c>
      <c r="AZ901">
        <v>0</v>
      </c>
      <c r="BA901">
        <v>0</v>
      </c>
      <c r="BB901">
        <v>0</v>
      </c>
      <c r="BC901">
        <v>136377983394.14101</v>
      </c>
      <c r="BD901">
        <v>0</v>
      </c>
      <c r="BE901">
        <v>0</v>
      </c>
      <c r="BF901">
        <v>0</v>
      </c>
      <c r="BG901">
        <v>0</v>
      </c>
      <c r="BH901">
        <v>0</v>
      </c>
      <c r="BI901">
        <v>0</v>
      </c>
      <c r="BJ901">
        <v>0</v>
      </c>
      <c r="BK901">
        <v>0</v>
      </c>
      <c r="BL901">
        <v>0</v>
      </c>
      <c r="BM901">
        <v>0</v>
      </c>
      <c r="BN901">
        <v>0</v>
      </c>
      <c r="BO901">
        <v>0</v>
      </c>
      <c r="BP901">
        <v>0</v>
      </c>
      <c r="BQ901">
        <v>0</v>
      </c>
      <c r="BR901">
        <v>0</v>
      </c>
      <c r="BS901">
        <v>0</v>
      </c>
      <c r="BT901">
        <v>0</v>
      </c>
      <c r="BU901">
        <v>0</v>
      </c>
      <c r="BV901">
        <v>0</v>
      </c>
      <c r="BW901">
        <v>0</v>
      </c>
      <c r="BX901">
        <v>0</v>
      </c>
      <c r="BY901">
        <v>0</v>
      </c>
      <c r="BZ901">
        <v>0</v>
      </c>
      <c r="CA901">
        <v>0</v>
      </c>
      <c r="CB901">
        <v>0</v>
      </c>
      <c r="CC901">
        <v>0</v>
      </c>
      <c r="CD901">
        <v>0</v>
      </c>
      <c r="CE901">
        <v>0</v>
      </c>
      <c r="CF901">
        <v>0</v>
      </c>
      <c r="CG901">
        <v>0</v>
      </c>
      <c r="CH901">
        <v>0</v>
      </c>
      <c r="CI901">
        <v>0</v>
      </c>
      <c r="CJ901">
        <v>0</v>
      </c>
      <c r="CK901">
        <v>0</v>
      </c>
      <c r="CL901">
        <v>0</v>
      </c>
      <c r="CM901">
        <v>0</v>
      </c>
      <c r="CN901">
        <v>0</v>
      </c>
      <c r="CO901">
        <v>0</v>
      </c>
      <c r="CP901">
        <v>0</v>
      </c>
      <c r="CQ901">
        <v>0</v>
      </c>
      <c r="CR901">
        <v>0</v>
      </c>
      <c r="CS901">
        <v>0</v>
      </c>
      <c r="CT901">
        <v>0</v>
      </c>
      <c r="CU901">
        <v>0</v>
      </c>
      <c r="CV901">
        <v>0</v>
      </c>
      <c r="CW901">
        <v>0</v>
      </c>
      <c r="CX901">
        <v>0</v>
      </c>
      <c r="CY901">
        <v>0</v>
      </c>
      <c r="CZ901">
        <v>0</v>
      </c>
      <c r="DA901">
        <v>0</v>
      </c>
      <c r="DB901">
        <v>0</v>
      </c>
      <c r="DC901">
        <v>0</v>
      </c>
      <c r="DD901">
        <v>0</v>
      </c>
      <c r="DE901">
        <v>0</v>
      </c>
      <c r="DF901">
        <v>0</v>
      </c>
      <c r="DG901">
        <v>0</v>
      </c>
      <c r="DH901">
        <v>0</v>
      </c>
      <c r="DI901">
        <v>136377983394.14101</v>
      </c>
      <c r="DJ901">
        <v>0</v>
      </c>
      <c r="DK901">
        <v>0</v>
      </c>
      <c r="DL901">
        <v>0</v>
      </c>
      <c r="DM901">
        <v>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50440-3EFE-2748-979F-53386F2AD948}">
  <sheetPr>
    <tabColor theme="6" tint="0.39997558519241921"/>
  </sheetPr>
  <dimension ref="A1:DS988"/>
  <sheetViews>
    <sheetView workbookViewId="0">
      <selection activeCell="C61" sqref="C61"/>
    </sheetView>
  </sheetViews>
  <sheetFormatPr baseColWidth="10" defaultRowHeight="16"/>
  <cols>
    <col min="1" max="1" width="76.33203125" bestFit="1" customWidth="1"/>
    <col min="4" max="4" width="12.1640625" bestFit="1" customWidth="1"/>
  </cols>
  <sheetData>
    <row r="1" spans="1:123">
      <c r="A1" t="s">
        <v>39</v>
      </c>
      <c r="B1" t="s">
        <v>1450</v>
      </c>
      <c r="C1" t="s">
        <v>1455</v>
      </c>
      <c r="D1" t="s">
        <v>1456</v>
      </c>
      <c r="E1" t="s">
        <v>1465</v>
      </c>
      <c r="F1" t="s">
        <v>1466</v>
      </c>
      <c r="G1" t="s">
        <v>1468</v>
      </c>
      <c r="H1" t="s">
        <v>1479</v>
      </c>
      <c r="I1" t="s">
        <v>1462</v>
      </c>
      <c r="J1" t="s">
        <v>1467</v>
      </c>
      <c r="K1" t="s">
        <v>1458</v>
      </c>
      <c r="L1" t="s">
        <v>1459</v>
      </c>
      <c r="M1" t="s">
        <v>1461</v>
      </c>
      <c r="N1" t="s">
        <v>1460</v>
      </c>
      <c r="O1" t="s">
        <v>1453</v>
      </c>
      <c r="P1" t="s">
        <v>1457</v>
      </c>
      <c r="Q1" t="s">
        <v>1473</v>
      </c>
      <c r="R1" t="s">
        <v>1464</v>
      </c>
      <c r="S1" t="s">
        <v>1452</v>
      </c>
      <c r="T1" t="s">
        <v>1469</v>
      </c>
      <c r="U1" t="s">
        <v>1470</v>
      </c>
      <c r="V1" t="s">
        <v>1463</v>
      </c>
      <c r="W1" t="s">
        <v>1454</v>
      </c>
      <c r="X1" t="s">
        <v>1451</v>
      </c>
      <c r="Y1" t="s">
        <v>1471</v>
      </c>
      <c r="Z1" t="s">
        <v>2586</v>
      </c>
      <c r="AA1" t="s">
        <v>2587</v>
      </c>
      <c r="AB1" t="s">
        <v>1477</v>
      </c>
      <c r="AC1" t="s">
        <v>1476</v>
      </c>
      <c r="AD1" t="s">
        <v>1475</v>
      </c>
      <c r="AE1" t="s">
        <v>1474</v>
      </c>
      <c r="AF1" t="s">
        <v>1481</v>
      </c>
      <c r="AG1" t="s">
        <v>1488</v>
      </c>
      <c r="AH1" t="s">
        <v>1496</v>
      </c>
      <c r="AI1" t="s">
        <v>1483</v>
      </c>
      <c r="AJ1" t="s">
        <v>1478</v>
      </c>
      <c r="AK1" t="s">
        <v>1490</v>
      </c>
      <c r="AL1" t="s">
        <v>1500</v>
      </c>
      <c r="AM1" t="s">
        <v>1489</v>
      </c>
      <c r="AN1" t="s">
        <v>1486</v>
      </c>
      <c r="AO1" t="s">
        <v>1498</v>
      </c>
      <c r="AP1" t="s">
        <v>1485</v>
      </c>
      <c r="AQ1" t="s">
        <v>1494</v>
      </c>
      <c r="AR1" t="s">
        <v>1480</v>
      </c>
      <c r="AS1" t="s">
        <v>1499</v>
      </c>
      <c r="AT1" t="s">
        <v>1482</v>
      </c>
      <c r="AU1" t="s">
        <v>1491</v>
      </c>
      <c r="AV1" t="s">
        <v>1493</v>
      </c>
      <c r="AW1" t="s">
        <v>1497</v>
      </c>
      <c r="AX1" t="s">
        <v>1487</v>
      </c>
      <c r="AY1" t="s">
        <v>2588</v>
      </c>
      <c r="AZ1" t="s">
        <v>1492</v>
      </c>
      <c r="BA1" t="s">
        <v>1484</v>
      </c>
      <c r="BB1" t="s">
        <v>1495</v>
      </c>
      <c r="BC1" t="s">
        <v>1472</v>
      </c>
      <c r="BD1" t="s">
        <v>1501</v>
      </c>
      <c r="BE1" t="s">
        <v>1507</v>
      </c>
      <c r="BF1" t="s">
        <v>1502</v>
      </c>
      <c r="BG1" t="s">
        <v>1505</v>
      </c>
      <c r="BH1" t="s">
        <v>1506</v>
      </c>
      <c r="BI1" t="s">
        <v>1504</v>
      </c>
      <c r="BJ1" t="s">
        <v>1503</v>
      </c>
      <c r="BK1" t="s">
        <v>1508</v>
      </c>
      <c r="BL1" t="s">
        <v>1513</v>
      </c>
      <c r="BM1" t="s">
        <v>1514</v>
      </c>
      <c r="BN1" t="s">
        <v>1523</v>
      </c>
      <c r="BO1" t="s">
        <v>1524</v>
      </c>
      <c r="BP1" t="s">
        <v>1526</v>
      </c>
      <c r="BQ1" t="s">
        <v>1537</v>
      </c>
      <c r="BR1" t="s">
        <v>1520</v>
      </c>
      <c r="BS1" t="s">
        <v>1525</v>
      </c>
      <c r="BT1" t="s">
        <v>1516</v>
      </c>
      <c r="BU1" t="s">
        <v>1517</v>
      </c>
      <c r="BV1" t="s">
        <v>1519</v>
      </c>
      <c r="BW1" t="s">
        <v>1518</v>
      </c>
      <c r="BX1" t="s">
        <v>1511</v>
      </c>
      <c r="BY1" t="s">
        <v>1515</v>
      </c>
      <c r="BZ1" t="s">
        <v>1531</v>
      </c>
      <c r="CA1" t="s">
        <v>1522</v>
      </c>
      <c r="CB1" t="s">
        <v>1510</v>
      </c>
      <c r="CC1" t="s">
        <v>1527</v>
      </c>
      <c r="CD1" t="s">
        <v>1528</v>
      </c>
      <c r="CE1" t="s">
        <v>1521</v>
      </c>
      <c r="CF1" t="s">
        <v>1512</v>
      </c>
      <c r="CG1" t="s">
        <v>1509</v>
      </c>
      <c r="CH1" t="s">
        <v>1529</v>
      </c>
      <c r="CI1" t="s">
        <v>2589</v>
      </c>
      <c r="CJ1" t="s">
        <v>2590</v>
      </c>
      <c r="CK1" t="s">
        <v>1535</v>
      </c>
      <c r="CL1" t="s">
        <v>1534</v>
      </c>
      <c r="CM1" t="s">
        <v>1533</v>
      </c>
      <c r="CN1" t="s">
        <v>1532</v>
      </c>
      <c r="CO1" t="s">
        <v>1539</v>
      </c>
      <c r="CP1" t="s">
        <v>1546</v>
      </c>
      <c r="CQ1" t="s">
        <v>1554</v>
      </c>
      <c r="CR1" t="s">
        <v>1541</v>
      </c>
      <c r="CS1" t="s">
        <v>1536</v>
      </c>
      <c r="CT1" t="s">
        <v>1548</v>
      </c>
      <c r="CU1" t="s">
        <v>1558</v>
      </c>
      <c r="CV1" t="s">
        <v>1547</v>
      </c>
      <c r="CW1" t="s">
        <v>1544</v>
      </c>
      <c r="CX1" t="s">
        <v>1556</v>
      </c>
      <c r="CY1" t="s">
        <v>1543</v>
      </c>
      <c r="CZ1" t="s">
        <v>1552</v>
      </c>
      <c r="DA1" t="s">
        <v>1538</v>
      </c>
      <c r="DB1" t="s">
        <v>1557</v>
      </c>
      <c r="DC1" t="s">
        <v>1540</v>
      </c>
      <c r="DD1" t="s">
        <v>1549</v>
      </c>
      <c r="DE1" t="s">
        <v>1551</v>
      </c>
      <c r="DF1" t="s">
        <v>1555</v>
      </c>
      <c r="DG1" t="s">
        <v>1545</v>
      </c>
      <c r="DH1" t="s">
        <v>2591</v>
      </c>
      <c r="DI1" t="s">
        <v>1550</v>
      </c>
      <c r="DJ1" t="s">
        <v>1542</v>
      </c>
      <c r="DK1" t="s">
        <v>1553</v>
      </c>
      <c r="DL1" t="s">
        <v>1530</v>
      </c>
      <c r="DM1" t="s">
        <v>1559</v>
      </c>
      <c r="DN1" t="s">
        <v>1565</v>
      </c>
      <c r="DO1" t="s">
        <v>1560</v>
      </c>
      <c r="DP1" t="s">
        <v>1563</v>
      </c>
      <c r="DQ1" t="s">
        <v>1564</v>
      </c>
      <c r="DR1" t="s">
        <v>1562</v>
      </c>
      <c r="DS1" t="s">
        <v>1561</v>
      </c>
    </row>
    <row r="2" spans="1:123">
      <c r="A2" t="s">
        <v>42</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v>0</v>
      </c>
      <c r="CT2">
        <v>0</v>
      </c>
      <c r="CU2">
        <v>0</v>
      </c>
      <c r="CV2">
        <v>0</v>
      </c>
      <c r="CW2">
        <v>0</v>
      </c>
      <c r="CX2">
        <v>0</v>
      </c>
      <c r="CY2">
        <v>0</v>
      </c>
      <c r="CZ2">
        <v>0</v>
      </c>
      <c r="DA2">
        <v>0</v>
      </c>
      <c r="DB2">
        <v>0</v>
      </c>
      <c r="DC2">
        <v>0</v>
      </c>
      <c r="DD2">
        <v>0</v>
      </c>
      <c r="DE2">
        <v>0</v>
      </c>
      <c r="DF2">
        <v>0</v>
      </c>
      <c r="DG2">
        <v>0</v>
      </c>
      <c r="DH2">
        <v>0</v>
      </c>
      <c r="DI2">
        <v>0</v>
      </c>
      <c r="DJ2">
        <v>0</v>
      </c>
      <c r="DK2">
        <v>0</v>
      </c>
      <c r="DL2">
        <v>0</v>
      </c>
      <c r="DM2">
        <v>0</v>
      </c>
      <c r="DN2">
        <v>0</v>
      </c>
      <c r="DO2">
        <v>0</v>
      </c>
      <c r="DP2">
        <v>0</v>
      </c>
      <c r="DQ2">
        <v>0</v>
      </c>
      <c r="DR2">
        <v>0</v>
      </c>
      <c r="DS2">
        <v>0</v>
      </c>
    </row>
    <row r="3" spans="1:123">
      <c r="A3" t="s">
        <v>43</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DR3">
        <v>0</v>
      </c>
      <c r="DS3">
        <v>0</v>
      </c>
    </row>
    <row r="4" spans="1:123">
      <c r="A4" t="s">
        <v>44</v>
      </c>
      <c r="B4">
        <v>0</v>
      </c>
      <c r="C4">
        <v>0</v>
      </c>
      <c r="D4">
        <v>0</v>
      </c>
      <c r="E4">
        <v>0</v>
      </c>
      <c r="F4">
        <v>8803245715.3502693</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880324571.53502703</v>
      </c>
      <c r="BM4">
        <v>7922921143.8152399</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0</v>
      </c>
      <c r="DP4">
        <v>0</v>
      </c>
      <c r="DQ4">
        <v>0</v>
      </c>
      <c r="DR4">
        <v>0</v>
      </c>
      <c r="DS4">
        <v>0</v>
      </c>
    </row>
    <row r="5" spans="1:123">
      <c r="A5" t="s">
        <v>45</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row>
    <row r="6" spans="1:123">
      <c r="A6" t="s">
        <v>2592</v>
      </c>
      <c r="B6">
        <v>0</v>
      </c>
      <c r="C6">
        <v>0</v>
      </c>
      <c r="D6">
        <v>0</v>
      </c>
      <c r="E6">
        <v>0</v>
      </c>
      <c r="F6">
        <v>0</v>
      </c>
      <c r="G6">
        <v>0</v>
      </c>
      <c r="H6">
        <v>4371428571.4285698</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830571428.57142794</v>
      </c>
      <c r="BM6">
        <v>0</v>
      </c>
      <c r="BN6">
        <v>0</v>
      </c>
      <c r="BO6">
        <v>0</v>
      </c>
      <c r="BP6">
        <v>0</v>
      </c>
      <c r="BQ6">
        <v>0</v>
      </c>
      <c r="BR6">
        <v>1836000000</v>
      </c>
      <c r="BS6">
        <v>1704857142.8571401</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row>
    <row r="7" spans="1:123">
      <c r="A7" t="s">
        <v>2593</v>
      </c>
      <c r="B7">
        <v>0</v>
      </c>
      <c r="C7">
        <v>0</v>
      </c>
      <c r="D7">
        <v>0</v>
      </c>
      <c r="E7">
        <v>0</v>
      </c>
      <c r="F7">
        <v>35810488145.8787</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1611471966.5645399</v>
      </c>
      <c r="BM7">
        <v>0</v>
      </c>
      <c r="BN7">
        <v>0</v>
      </c>
      <c r="BO7">
        <v>0</v>
      </c>
      <c r="BP7">
        <v>0</v>
      </c>
      <c r="BQ7">
        <v>0</v>
      </c>
      <c r="BR7">
        <v>15040405021.268999</v>
      </c>
      <c r="BS7">
        <v>19158611158.045101</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row>
    <row r="8" spans="1:123">
      <c r="A8" t="s">
        <v>2594</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row>
    <row r="9" spans="1:123">
      <c r="A9" t="s">
        <v>2595</v>
      </c>
      <c r="B9">
        <v>0</v>
      </c>
      <c r="C9">
        <v>0</v>
      </c>
      <c r="D9">
        <v>0</v>
      </c>
      <c r="E9">
        <v>0</v>
      </c>
      <c r="F9">
        <v>0</v>
      </c>
      <c r="G9">
        <v>430781963.92921501</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213237072.144961</v>
      </c>
      <c r="BM9">
        <v>0</v>
      </c>
      <c r="BN9">
        <v>0</v>
      </c>
      <c r="BO9">
        <v>0</v>
      </c>
      <c r="BP9">
        <v>0</v>
      </c>
      <c r="BQ9">
        <v>0</v>
      </c>
      <c r="BR9">
        <v>28000827.655398998</v>
      </c>
      <c r="BS9">
        <v>189544064.12885401</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row>
    <row r="10" spans="1:123">
      <c r="A10" t="s">
        <v>1566</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row>
    <row r="11" spans="1:123">
      <c r="A11" t="s">
        <v>1567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row>
    <row r="12" spans="1:123">
      <c r="A12" t="s">
        <v>2596</v>
      </c>
      <c r="B12">
        <v>0</v>
      </c>
      <c r="C12">
        <v>0</v>
      </c>
      <c r="D12">
        <v>0</v>
      </c>
      <c r="E12">
        <v>0</v>
      </c>
      <c r="F12">
        <v>0</v>
      </c>
      <c r="G12">
        <v>0</v>
      </c>
      <c r="H12">
        <v>0</v>
      </c>
      <c r="I12">
        <v>0</v>
      </c>
      <c r="J12">
        <v>2263691755.3757801</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2263691755.3757801</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row>
    <row r="13" spans="1:123">
      <c r="A13" t="s">
        <v>46</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row>
    <row r="14" spans="1:123">
      <c r="A14" t="s">
        <v>1568</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row>
    <row r="15" spans="1:123">
      <c r="A15" t="s">
        <v>47</v>
      </c>
      <c r="B15">
        <v>0</v>
      </c>
      <c r="C15">
        <v>0</v>
      </c>
      <c r="D15">
        <v>0</v>
      </c>
      <c r="E15">
        <v>0</v>
      </c>
      <c r="F15">
        <v>0</v>
      </c>
      <c r="G15">
        <v>0</v>
      </c>
      <c r="H15">
        <v>0</v>
      </c>
      <c r="I15">
        <v>39833352297.125397</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39833352297.125397</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row>
    <row r="16" spans="1:123">
      <c r="A16" t="s">
        <v>48</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row>
    <row r="17" spans="1:123">
      <c r="A17" t="s">
        <v>1569</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row>
    <row r="18" spans="1:123">
      <c r="A18" t="s">
        <v>2597</v>
      </c>
      <c r="B18">
        <v>0</v>
      </c>
      <c r="C18">
        <v>0</v>
      </c>
      <c r="D18">
        <v>0</v>
      </c>
      <c r="E18">
        <v>0</v>
      </c>
      <c r="F18">
        <v>0</v>
      </c>
      <c r="G18">
        <v>0</v>
      </c>
      <c r="H18">
        <v>0</v>
      </c>
      <c r="I18">
        <v>0</v>
      </c>
      <c r="J18">
        <v>50178500577.496498</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50178500577.496498</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row>
    <row r="19" spans="1:123">
      <c r="A19" t="s">
        <v>1570</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row>
    <row r="20" spans="1:123">
      <c r="A20" t="s">
        <v>49</v>
      </c>
      <c r="B20">
        <v>0</v>
      </c>
      <c r="C20">
        <v>0</v>
      </c>
      <c r="D20">
        <v>0</v>
      </c>
      <c r="E20">
        <v>0</v>
      </c>
      <c r="F20">
        <v>8803245715.3502693</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8803245715.3502693</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row>
    <row r="21" spans="1:123">
      <c r="A21" t="s">
        <v>1571</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row>
    <row r="22" spans="1:123">
      <c r="A22" t="s">
        <v>1572</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row>
    <row r="23" spans="1:123">
      <c r="A23" t="s">
        <v>50</v>
      </c>
      <c r="B23">
        <v>0</v>
      </c>
      <c r="C23">
        <v>0</v>
      </c>
      <c r="D23">
        <v>0</v>
      </c>
      <c r="E23">
        <v>0</v>
      </c>
      <c r="F23">
        <v>0</v>
      </c>
      <c r="G23">
        <v>0</v>
      </c>
      <c r="H23">
        <v>0</v>
      </c>
      <c r="I23">
        <v>0</v>
      </c>
      <c r="J23">
        <v>52442192332.872299</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52442192332.872299</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row>
    <row r="24" spans="1:123">
      <c r="A24" t="s">
        <v>51</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row>
    <row r="25" spans="1:123">
      <c r="A25" t="s">
        <v>2598</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row>
    <row r="26" spans="1:123">
      <c r="A26" t="s">
        <v>2599</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row>
    <row r="27" spans="1:123">
      <c r="A27" t="s">
        <v>52</v>
      </c>
      <c r="B27">
        <v>0</v>
      </c>
      <c r="C27" s="38">
        <v>3.814697265625E-6</v>
      </c>
      <c r="D27">
        <v>0</v>
      </c>
      <c r="E27">
        <v>0</v>
      </c>
      <c r="F27">
        <v>0</v>
      </c>
      <c r="G27">
        <v>0</v>
      </c>
      <c r="H27">
        <v>0</v>
      </c>
      <c r="I27">
        <v>471602449.03662199</v>
      </c>
      <c r="J27">
        <v>0</v>
      </c>
      <c r="K27">
        <v>0</v>
      </c>
      <c r="L27">
        <v>0</v>
      </c>
      <c r="M27">
        <v>0</v>
      </c>
      <c r="N27">
        <v>0</v>
      </c>
      <c r="O27">
        <v>0</v>
      </c>
      <c r="P27">
        <v>0</v>
      </c>
      <c r="Q27">
        <v>10846856327.842199</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11318458776.878901</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row>
    <row r="28" spans="1:123">
      <c r="A28" t="s">
        <v>2600</v>
      </c>
      <c r="B28">
        <v>0</v>
      </c>
      <c r="C28">
        <v>0</v>
      </c>
      <c r="D28">
        <v>0</v>
      </c>
      <c r="E28">
        <v>0</v>
      </c>
      <c r="F28">
        <v>38525815198.174797</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-1155774455.94524</v>
      </c>
      <c r="BM28">
        <v>0</v>
      </c>
      <c r="BN28">
        <v>0</v>
      </c>
      <c r="BO28">
        <v>0</v>
      </c>
      <c r="BP28">
        <v>0</v>
      </c>
      <c r="BQ28">
        <v>0</v>
      </c>
      <c r="BR28">
        <v>0</v>
      </c>
      <c r="BS28">
        <v>39681589654.120003</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row>
    <row r="29" spans="1:123">
      <c r="A29" t="s">
        <v>2601</v>
      </c>
      <c r="B29">
        <v>0</v>
      </c>
      <c r="C29">
        <v>0</v>
      </c>
      <c r="D29">
        <v>0</v>
      </c>
      <c r="E29">
        <v>0</v>
      </c>
      <c r="F29">
        <v>0</v>
      </c>
      <c r="G29">
        <v>0</v>
      </c>
      <c r="H29">
        <v>0</v>
      </c>
      <c r="I29">
        <v>0</v>
      </c>
      <c r="J29">
        <v>10556101441.6546</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10556101441.6546</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row>
    <row r="30" spans="1:123">
      <c r="A30" t="s">
        <v>2602</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row>
    <row r="31" spans="1:123">
      <c r="A31" t="s">
        <v>53</v>
      </c>
      <c r="B31">
        <v>0</v>
      </c>
      <c r="C31" s="38">
        <v>-9.5367431640625E-7</v>
      </c>
      <c r="D31">
        <v>0</v>
      </c>
      <c r="E31">
        <v>0</v>
      </c>
      <c r="F31">
        <v>0</v>
      </c>
      <c r="G31">
        <v>0</v>
      </c>
      <c r="H31">
        <v>0</v>
      </c>
      <c r="I31">
        <v>164035634.44751999</v>
      </c>
      <c r="J31">
        <v>0</v>
      </c>
      <c r="K31">
        <v>0</v>
      </c>
      <c r="L31">
        <v>0</v>
      </c>
      <c r="M31">
        <v>0</v>
      </c>
      <c r="N31">
        <v>0</v>
      </c>
      <c r="O31">
        <v>0</v>
      </c>
      <c r="P31">
        <v>0</v>
      </c>
      <c r="Q31">
        <v>0</v>
      </c>
      <c r="R31">
        <v>3608783957.8454499</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3772819592.2929702</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row>
    <row r="32" spans="1:123">
      <c r="A32" t="s">
        <v>2603</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row>
    <row r="33" spans="1:123">
      <c r="A33" t="s">
        <v>2604</v>
      </c>
      <c r="B33">
        <v>0</v>
      </c>
      <c r="C33">
        <v>0</v>
      </c>
      <c r="D33">
        <v>0</v>
      </c>
      <c r="E33">
        <v>0</v>
      </c>
      <c r="F33">
        <v>0</v>
      </c>
      <c r="G33">
        <v>0</v>
      </c>
      <c r="H33">
        <v>0</v>
      </c>
      <c r="I33">
        <v>39833352297.125397</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39833352297.125397</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row>
    <row r="34" spans="1:123">
      <c r="A34" t="s">
        <v>2605</v>
      </c>
      <c r="B34">
        <v>0</v>
      </c>
      <c r="C34">
        <v>0</v>
      </c>
      <c r="D34">
        <v>0</v>
      </c>
      <c r="E34">
        <v>0</v>
      </c>
      <c r="F34">
        <v>0</v>
      </c>
      <c r="G34">
        <v>0</v>
      </c>
      <c r="H34">
        <v>0</v>
      </c>
      <c r="I34">
        <v>0</v>
      </c>
      <c r="J34">
        <v>60734602019.151199</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60734602019.151199</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row>
    <row r="35" spans="1:123">
      <c r="A35" t="s">
        <v>2606</v>
      </c>
      <c r="B35">
        <v>0</v>
      </c>
      <c r="C35">
        <v>0</v>
      </c>
      <c r="D35">
        <v>7922921143.8152399</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7922921143.8152399</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row>
    <row r="36" spans="1:123">
      <c r="A36" t="s">
        <v>54</v>
      </c>
      <c r="B36">
        <v>0</v>
      </c>
      <c r="C36">
        <v>0</v>
      </c>
      <c r="D36">
        <v>0</v>
      </c>
      <c r="E36">
        <v>0</v>
      </c>
      <c r="F36">
        <v>0</v>
      </c>
      <c r="G36">
        <v>0</v>
      </c>
      <c r="H36">
        <v>0</v>
      </c>
      <c r="I36">
        <v>39197714213.641296</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39197714213.641296</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row>
    <row r="37" spans="1:123">
      <c r="A37" t="s">
        <v>55</v>
      </c>
      <c r="B37">
        <v>0</v>
      </c>
      <c r="C37">
        <v>0</v>
      </c>
      <c r="D37">
        <v>75456391845.859406</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75456391845.859406</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row>
    <row r="38" spans="1:123">
      <c r="A38" t="s">
        <v>56</v>
      </c>
      <c r="B38">
        <v>0</v>
      </c>
      <c r="C38">
        <v>0</v>
      </c>
      <c r="D38">
        <v>0</v>
      </c>
      <c r="E38">
        <v>0</v>
      </c>
      <c r="F38">
        <v>0</v>
      </c>
      <c r="G38">
        <v>0</v>
      </c>
      <c r="H38">
        <v>0</v>
      </c>
      <c r="I38">
        <v>0</v>
      </c>
      <c r="J38">
        <v>0</v>
      </c>
      <c r="K38">
        <v>0</v>
      </c>
      <c r="L38">
        <v>0</v>
      </c>
      <c r="M38">
        <v>0</v>
      </c>
      <c r="N38">
        <v>0</v>
      </c>
      <c r="O38">
        <v>0</v>
      </c>
      <c r="P38">
        <v>0</v>
      </c>
      <c r="Q38">
        <v>0</v>
      </c>
      <c r="R38">
        <v>0</v>
      </c>
      <c r="S38">
        <v>110987607.515728</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110987607.515728</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row>
    <row r="39" spans="1:123">
      <c r="A39" t="s">
        <v>57</v>
      </c>
      <c r="B39">
        <v>3462082199.6417999</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3462082199.6417999</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row>
    <row r="40" spans="1:123">
      <c r="A40" t="s">
        <v>58</v>
      </c>
      <c r="B40">
        <v>0</v>
      </c>
      <c r="C40">
        <v>0</v>
      </c>
      <c r="D40">
        <v>0</v>
      </c>
      <c r="E40">
        <v>0</v>
      </c>
      <c r="F40">
        <v>0</v>
      </c>
      <c r="G40">
        <v>0</v>
      </c>
      <c r="H40">
        <v>0</v>
      </c>
      <c r="I40">
        <v>50284922683.318398</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50284922683.318398</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row>
    <row r="41" spans="1:123">
      <c r="A41" t="s">
        <v>59</v>
      </c>
      <c r="B41">
        <v>0</v>
      </c>
      <c r="C41">
        <v>0</v>
      </c>
      <c r="D41">
        <v>0</v>
      </c>
      <c r="E41">
        <v>0</v>
      </c>
      <c r="F41">
        <v>177081350.70345399</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177081350.70345399</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row>
    <row r="42" spans="1:123">
      <c r="A42" t="s">
        <v>60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row>
    <row r="43" spans="1:123">
      <c r="A43" t="s">
        <v>61</v>
      </c>
      <c r="B43">
        <v>0</v>
      </c>
      <c r="C43">
        <v>0</v>
      </c>
      <c r="D43">
        <v>0</v>
      </c>
      <c r="E43">
        <v>0</v>
      </c>
      <c r="F43">
        <v>0</v>
      </c>
      <c r="G43">
        <v>0</v>
      </c>
      <c r="H43">
        <v>0</v>
      </c>
      <c r="I43">
        <v>13683209161.715799</v>
      </c>
      <c r="J43">
        <v>0</v>
      </c>
      <c r="K43">
        <v>0</v>
      </c>
      <c r="L43">
        <v>0</v>
      </c>
      <c r="M43">
        <v>0</v>
      </c>
      <c r="N43">
        <v>0</v>
      </c>
      <c r="O43">
        <v>0</v>
      </c>
      <c r="P43">
        <v>0</v>
      </c>
      <c r="Q43">
        <v>0</v>
      </c>
      <c r="R43">
        <v>0</v>
      </c>
      <c r="S43">
        <v>0</v>
      </c>
      <c r="T43">
        <v>0</v>
      </c>
      <c r="U43">
        <v>41049627485.1474</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54732836646.863197</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row>
    <row r="44" spans="1:123">
      <c r="A44" t="s">
        <v>62</v>
      </c>
      <c r="B44">
        <v>0</v>
      </c>
      <c r="C44">
        <v>-0.40769577026367099</v>
      </c>
      <c r="D44">
        <v>0</v>
      </c>
      <c r="E44">
        <v>0</v>
      </c>
      <c r="F44">
        <v>0</v>
      </c>
      <c r="G44">
        <v>0</v>
      </c>
      <c r="H44">
        <v>0</v>
      </c>
      <c r="I44">
        <v>712055301.91019905</v>
      </c>
      <c r="J44">
        <v>0</v>
      </c>
      <c r="K44">
        <v>0</v>
      </c>
      <c r="L44">
        <v>0</v>
      </c>
      <c r="M44">
        <v>0</v>
      </c>
      <c r="N44">
        <v>0</v>
      </c>
      <c r="O44">
        <v>0</v>
      </c>
      <c r="P44">
        <v>0</v>
      </c>
      <c r="Q44">
        <v>0</v>
      </c>
      <c r="R44">
        <v>0</v>
      </c>
      <c r="S44">
        <v>0</v>
      </c>
      <c r="T44">
        <v>0</v>
      </c>
      <c r="U44">
        <v>12877816826.368</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13589872127.870501</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row>
    <row r="45" spans="1:123">
      <c r="A45" t="s">
        <v>1573</v>
      </c>
      <c r="B45">
        <v>0</v>
      </c>
      <c r="C45">
        <v>0</v>
      </c>
      <c r="D45">
        <v>0</v>
      </c>
      <c r="E45">
        <v>0</v>
      </c>
      <c r="F45">
        <v>0</v>
      </c>
      <c r="G45">
        <v>0</v>
      </c>
      <c r="H45">
        <v>0</v>
      </c>
      <c r="I45">
        <v>1410426289.21733</v>
      </c>
      <c r="J45">
        <v>0</v>
      </c>
      <c r="K45">
        <v>0</v>
      </c>
      <c r="L45">
        <v>0</v>
      </c>
      <c r="M45">
        <v>0</v>
      </c>
      <c r="N45">
        <v>0</v>
      </c>
      <c r="O45">
        <v>0</v>
      </c>
      <c r="P45">
        <v>0</v>
      </c>
      <c r="Q45">
        <v>0</v>
      </c>
      <c r="R45">
        <v>0</v>
      </c>
      <c r="S45">
        <v>0</v>
      </c>
      <c r="T45">
        <v>0</v>
      </c>
      <c r="U45">
        <v>4936492012.2606697</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6346918301.4779997</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row>
    <row r="46" spans="1:123">
      <c r="A46" t="s">
        <v>63</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row>
    <row r="47" spans="1:123">
      <c r="A47" t="s">
        <v>64</v>
      </c>
      <c r="B47">
        <v>0</v>
      </c>
      <c r="C47">
        <v>5702142326.4208403</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5702142326.4208403</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DR47">
        <v>0</v>
      </c>
      <c r="DS47">
        <v>0</v>
      </c>
    </row>
    <row r="48" spans="1:123">
      <c r="A48" t="s">
        <v>1574</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row>
    <row r="49" spans="1:123">
      <c r="A49" t="s">
        <v>1575</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row>
    <row r="50" spans="1:123">
      <c r="A50" t="s">
        <v>65</v>
      </c>
      <c r="B50">
        <v>0</v>
      </c>
      <c r="C50">
        <v>0</v>
      </c>
      <c r="D50">
        <v>0</v>
      </c>
      <c r="E50">
        <v>0</v>
      </c>
      <c r="F50">
        <v>0</v>
      </c>
      <c r="G50">
        <v>0</v>
      </c>
      <c r="H50">
        <v>0</v>
      </c>
      <c r="I50">
        <v>0</v>
      </c>
      <c r="J50">
        <v>0</v>
      </c>
      <c r="K50">
        <v>0</v>
      </c>
      <c r="L50">
        <v>0</v>
      </c>
      <c r="M50">
        <v>0</v>
      </c>
      <c r="N50">
        <v>0</v>
      </c>
      <c r="O50">
        <v>0</v>
      </c>
      <c r="P50">
        <v>0</v>
      </c>
      <c r="Q50">
        <v>0</v>
      </c>
      <c r="R50">
        <v>0</v>
      </c>
      <c r="S50">
        <v>110987607.515728</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110987607.515728</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row>
    <row r="51" spans="1:123">
      <c r="A51" t="s">
        <v>66</v>
      </c>
      <c r="B51">
        <v>11419236.086915299</v>
      </c>
      <c r="C51">
        <v>0</v>
      </c>
      <c r="D51">
        <v>0</v>
      </c>
      <c r="E51">
        <v>0</v>
      </c>
      <c r="F51">
        <v>0</v>
      </c>
      <c r="G51">
        <v>0</v>
      </c>
      <c r="H51">
        <v>0</v>
      </c>
      <c r="I51">
        <v>0</v>
      </c>
      <c r="J51">
        <v>0</v>
      </c>
      <c r="K51">
        <v>0</v>
      </c>
      <c r="L51">
        <v>0</v>
      </c>
      <c r="M51">
        <v>1882675533.10201</v>
      </c>
      <c r="N51">
        <v>3958178.9469605698</v>
      </c>
      <c r="O51">
        <v>1481495849.9033401</v>
      </c>
      <c r="P51">
        <v>82533401.602577195</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3462082199.6417999</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row>
    <row r="52" spans="1:123">
      <c r="A52" t="s">
        <v>1576</v>
      </c>
      <c r="B52">
        <v>0</v>
      </c>
      <c r="C52">
        <v>0</v>
      </c>
      <c r="D52">
        <v>0</v>
      </c>
      <c r="E52">
        <v>0</v>
      </c>
      <c r="F52">
        <v>0</v>
      </c>
      <c r="G52">
        <v>0</v>
      </c>
      <c r="H52">
        <v>0</v>
      </c>
      <c r="I52">
        <v>0</v>
      </c>
      <c r="J52">
        <v>0</v>
      </c>
      <c r="K52">
        <v>0</v>
      </c>
      <c r="L52">
        <v>0</v>
      </c>
      <c r="M52">
        <v>1882675533.10201</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1882675533.10201</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row>
    <row r="53" spans="1:123">
      <c r="A53" t="s">
        <v>67</v>
      </c>
      <c r="B53">
        <v>0</v>
      </c>
      <c r="C53">
        <v>0</v>
      </c>
      <c r="D53">
        <v>0</v>
      </c>
      <c r="E53">
        <v>0</v>
      </c>
      <c r="F53">
        <v>0</v>
      </c>
      <c r="G53">
        <v>0</v>
      </c>
      <c r="H53">
        <v>0</v>
      </c>
      <c r="I53">
        <v>112413280903.40601</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112413280903.40601</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row>
    <row r="54" spans="1:123">
      <c r="A54" t="s">
        <v>68</v>
      </c>
      <c r="B54">
        <v>0</v>
      </c>
      <c r="C54">
        <v>0</v>
      </c>
      <c r="D54">
        <v>0</v>
      </c>
      <c r="E54">
        <v>0</v>
      </c>
      <c r="F54">
        <v>0</v>
      </c>
      <c r="G54">
        <v>0</v>
      </c>
      <c r="H54">
        <v>0</v>
      </c>
      <c r="I54">
        <v>0</v>
      </c>
      <c r="J54">
        <v>0</v>
      </c>
      <c r="K54">
        <v>0</v>
      </c>
      <c r="L54">
        <v>0</v>
      </c>
      <c r="M54">
        <v>0</v>
      </c>
      <c r="N54">
        <v>0</v>
      </c>
      <c r="O54">
        <v>0</v>
      </c>
      <c r="P54">
        <v>0</v>
      </c>
      <c r="Q54">
        <v>0</v>
      </c>
      <c r="R54">
        <v>0</v>
      </c>
      <c r="S54">
        <v>110987607.515728</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110987607.515728</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row>
    <row r="55" spans="1:123">
      <c r="A55" t="s">
        <v>69</v>
      </c>
      <c r="B55">
        <v>3462082199.6417999</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3462082199.6417999</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row>
    <row r="56" spans="1:123">
      <c r="A56" t="s">
        <v>70</v>
      </c>
      <c r="B56">
        <v>0</v>
      </c>
      <c r="C56">
        <v>0</v>
      </c>
      <c r="D56">
        <v>0</v>
      </c>
      <c r="E56">
        <v>0</v>
      </c>
      <c r="F56">
        <v>0</v>
      </c>
      <c r="G56">
        <v>0</v>
      </c>
      <c r="H56">
        <v>0</v>
      </c>
      <c r="I56">
        <v>50284922683.318398</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50284922683.318398</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row>
    <row r="57" spans="1:123">
      <c r="A57" t="s">
        <v>71</v>
      </c>
      <c r="B57">
        <v>0</v>
      </c>
      <c r="C57">
        <v>0</v>
      </c>
      <c r="D57">
        <v>0</v>
      </c>
      <c r="E57">
        <v>0</v>
      </c>
      <c r="F57">
        <v>177081350.70345399</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177081350.70345399</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row>
    <row r="58" spans="1:123">
      <c r="A58" t="s">
        <v>72</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row>
    <row r="59" spans="1:123">
      <c r="A59" t="s">
        <v>73</v>
      </c>
      <c r="B59">
        <v>0</v>
      </c>
      <c r="C59">
        <v>0</v>
      </c>
      <c r="D59">
        <v>0</v>
      </c>
      <c r="E59">
        <v>0</v>
      </c>
      <c r="F59">
        <v>0</v>
      </c>
      <c r="G59">
        <v>0</v>
      </c>
      <c r="H59">
        <v>0</v>
      </c>
      <c r="I59">
        <v>15805690752.8433</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15805690752.8433</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row>
    <row r="60" spans="1:123">
      <c r="A60" t="s">
        <v>74</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row>
    <row r="61" spans="1:123">
      <c r="A61" t="s">
        <v>75</v>
      </c>
      <c r="B61">
        <v>0</v>
      </c>
      <c r="C61">
        <v>0</v>
      </c>
      <c r="D61">
        <v>0</v>
      </c>
      <c r="E61">
        <v>0</v>
      </c>
      <c r="F61">
        <v>0</v>
      </c>
      <c r="G61">
        <v>0</v>
      </c>
      <c r="H61">
        <v>0</v>
      </c>
      <c r="I61">
        <v>35387201974.941597</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35387201974.941597</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row>
    <row r="62" spans="1:123">
      <c r="A62" t="s">
        <v>76</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row>
    <row r="63" spans="1:123">
      <c r="A63" t="s">
        <v>77</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row>
    <row r="64" spans="1:123">
      <c r="A64" t="s">
        <v>78</v>
      </c>
      <c r="B64">
        <v>0</v>
      </c>
      <c r="C64">
        <v>0</v>
      </c>
      <c r="D64">
        <v>0</v>
      </c>
      <c r="E64">
        <v>0</v>
      </c>
      <c r="F64">
        <v>0</v>
      </c>
      <c r="G64">
        <v>0</v>
      </c>
      <c r="H64">
        <v>0</v>
      </c>
      <c r="I64">
        <v>10935465492.303301</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10935465492.303301</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row>
    <row r="65" spans="1:123">
      <c r="A65" t="s">
        <v>1577</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row>
    <row r="66" spans="1:123">
      <c r="A66" t="s">
        <v>79</v>
      </c>
      <c r="B66">
        <v>0</v>
      </c>
      <c r="C66">
        <v>0</v>
      </c>
      <c r="D66">
        <v>0</v>
      </c>
      <c r="E66">
        <v>0</v>
      </c>
      <c r="F66">
        <v>97026775109.940903</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97026775109.940903</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row>
    <row r="67" spans="1:123">
      <c r="A67" t="s">
        <v>80</v>
      </c>
      <c r="B67">
        <v>0</v>
      </c>
      <c r="C67">
        <v>0</v>
      </c>
      <c r="D67">
        <v>0</v>
      </c>
      <c r="E67">
        <v>0</v>
      </c>
      <c r="F67">
        <v>0</v>
      </c>
      <c r="G67">
        <v>0</v>
      </c>
      <c r="H67">
        <v>0</v>
      </c>
      <c r="I67">
        <v>0</v>
      </c>
      <c r="J67">
        <v>10305194468.223499</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10305194468.223499</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row>
    <row r="68" spans="1:123">
      <c r="A68" t="s">
        <v>81</v>
      </c>
      <c r="B68">
        <v>0</v>
      </c>
      <c r="C68">
        <v>0</v>
      </c>
      <c r="D68">
        <v>0</v>
      </c>
      <c r="E68">
        <v>0</v>
      </c>
      <c r="F68">
        <v>0</v>
      </c>
      <c r="G68">
        <v>2900148537.0235</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2900148537.0235</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row>
    <row r="69" spans="1:123">
      <c r="A69" t="s">
        <v>1578</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row>
    <row r="70" spans="1:123">
      <c r="A70" t="s">
        <v>1579</v>
      </c>
      <c r="B70">
        <v>0</v>
      </c>
      <c r="C70">
        <v>0</v>
      </c>
      <c r="D70">
        <v>0</v>
      </c>
      <c r="E70">
        <v>0</v>
      </c>
      <c r="F70">
        <v>0</v>
      </c>
      <c r="G70">
        <v>0</v>
      </c>
      <c r="H70">
        <v>0</v>
      </c>
      <c r="I70">
        <v>0</v>
      </c>
      <c r="J70">
        <v>0</v>
      </c>
      <c r="K70">
        <v>0</v>
      </c>
      <c r="L70">
        <v>0</v>
      </c>
      <c r="M70">
        <v>0</v>
      </c>
      <c r="N70">
        <v>3958178.9469605698</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3958178.9469605698</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row>
    <row r="71" spans="1:123">
      <c r="A71" t="s">
        <v>1580</v>
      </c>
      <c r="B71">
        <v>0</v>
      </c>
      <c r="C71">
        <v>0</v>
      </c>
      <c r="D71">
        <v>0</v>
      </c>
      <c r="E71">
        <v>0</v>
      </c>
      <c r="F71">
        <v>0</v>
      </c>
      <c r="G71">
        <v>0</v>
      </c>
      <c r="H71">
        <v>0</v>
      </c>
      <c r="I71">
        <v>0</v>
      </c>
      <c r="J71">
        <v>0</v>
      </c>
      <c r="K71">
        <v>0</v>
      </c>
      <c r="L71">
        <v>0</v>
      </c>
      <c r="M71">
        <v>0</v>
      </c>
      <c r="N71">
        <v>0</v>
      </c>
      <c r="O71">
        <v>1481495849.9033401</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1481495849.9033401</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row>
    <row r="72" spans="1:123">
      <c r="A72" t="s">
        <v>82</v>
      </c>
      <c r="B72">
        <v>0</v>
      </c>
      <c r="C72">
        <v>0</v>
      </c>
      <c r="D72">
        <v>0</v>
      </c>
      <c r="E72">
        <v>0</v>
      </c>
      <c r="F72">
        <v>97203856460.644394</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97203856460.644394</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row>
    <row r="73" spans="1:123">
      <c r="A73" t="s">
        <v>1581</v>
      </c>
      <c r="B73">
        <v>0</v>
      </c>
      <c r="C73">
        <v>0</v>
      </c>
      <c r="D73">
        <v>0</v>
      </c>
      <c r="E73">
        <v>0</v>
      </c>
      <c r="F73">
        <v>0</v>
      </c>
      <c r="G73">
        <v>0</v>
      </c>
      <c r="H73">
        <v>0</v>
      </c>
      <c r="I73">
        <v>0</v>
      </c>
      <c r="J73">
        <v>0</v>
      </c>
      <c r="K73">
        <v>0</v>
      </c>
      <c r="L73">
        <v>0</v>
      </c>
      <c r="M73">
        <v>0</v>
      </c>
      <c r="N73">
        <v>0</v>
      </c>
      <c r="O73">
        <v>0</v>
      </c>
      <c r="P73">
        <v>82533401.602577195</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82533401.602577195</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row>
    <row r="74" spans="1:123">
      <c r="A74" t="s">
        <v>1582</v>
      </c>
      <c r="B74">
        <v>11419236.086915299</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11419236.086915299</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row>
    <row r="75" spans="1:123">
      <c r="A75" t="s">
        <v>83</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41231498.062390201</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41231498.062390201</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row>
    <row r="76" spans="1:123">
      <c r="A76" t="s">
        <v>84</v>
      </c>
      <c r="B76">
        <v>0</v>
      </c>
      <c r="C76">
        <v>0</v>
      </c>
      <c r="D76">
        <v>0</v>
      </c>
      <c r="E76">
        <v>0</v>
      </c>
      <c r="F76">
        <v>0</v>
      </c>
      <c r="G76">
        <v>0</v>
      </c>
      <c r="H76">
        <v>0</v>
      </c>
      <c r="I76">
        <v>0</v>
      </c>
      <c r="J76">
        <v>10305194468.223499</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10305194468.223499</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row>
    <row r="77" spans="1:123">
      <c r="A77" t="s">
        <v>85</v>
      </c>
      <c r="B77">
        <v>0</v>
      </c>
      <c r="C77">
        <v>0</v>
      </c>
      <c r="D77">
        <v>0</v>
      </c>
      <c r="E77">
        <v>0</v>
      </c>
      <c r="F77">
        <v>0</v>
      </c>
      <c r="G77">
        <v>2900148537.0235</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2900148537.0235</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row>
    <row r="78" spans="1:123">
      <c r="A78" t="s">
        <v>86</v>
      </c>
      <c r="B78">
        <v>0</v>
      </c>
      <c r="C78">
        <v>12110158774.841499</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12110158774.841499</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row>
    <row r="79" spans="1:123">
      <c r="A79" t="s">
        <v>87</v>
      </c>
      <c r="B79">
        <v>0</v>
      </c>
      <c r="C79">
        <v>0</v>
      </c>
      <c r="D79">
        <v>0</v>
      </c>
      <c r="E79">
        <v>0</v>
      </c>
      <c r="F79">
        <v>0</v>
      </c>
      <c r="G79">
        <v>0</v>
      </c>
      <c r="H79">
        <v>0</v>
      </c>
      <c r="I79">
        <v>1715935711.43504</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1372748569.14803</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343187142.28700799</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row>
    <row r="80" spans="1:123">
      <c r="A80" t="s">
        <v>88</v>
      </c>
      <c r="B80">
        <v>0</v>
      </c>
      <c r="C80">
        <v>0</v>
      </c>
      <c r="D80">
        <v>0</v>
      </c>
      <c r="E80">
        <v>0</v>
      </c>
      <c r="F80">
        <v>0</v>
      </c>
      <c r="G80">
        <v>0</v>
      </c>
      <c r="H80">
        <v>0</v>
      </c>
      <c r="I80">
        <v>4893594436.3147402</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2691476939.9731002</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2202117496.34163</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row>
    <row r="81" spans="1:123">
      <c r="A81" t="s">
        <v>89</v>
      </c>
      <c r="B81">
        <v>0</v>
      </c>
      <c r="C81">
        <v>589977896.12276995</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589977896.12276995</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row>
    <row r="82" spans="1:123">
      <c r="A82" t="s">
        <v>90</v>
      </c>
      <c r="B82">
        <v>0</v>
      </c>
      <c r="C82">
        <v>426314516.62082899</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426314516.62082899</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row>
    <row r="83" spans="1:123">
      <c r="A83" t="s">
        <v>91</v>
      </c>
      <c r="B83">
        <v>0</v>
      </c>
      <c r="C83">
        <v>0</v>
      </c>
      <c r="D83">
        <v>0</v>
      </c>
      <c r="E83">
        <v>0</v>
      </c>
      <c r="F83">
        <v>0</v>
      </c>
      <c r="G83">
        <v>0</v>
      </c>
      <c r="H83">
        <v>0</v>
      </c>
      <c r="I83">
        <v>28777671827.191799</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24173244334.841099</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4604427492.3506899</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row>
    <row r="84" spans="1:123">
      <c r="A84" t="s">
        <v>92</v>
      </c>
      <c r="B84">
        <v>0</v>
      </c>
      <c r="C84">
        <v>0</v>
      </c>
      <c r="D84">
        <v>0</v>
      </c>
      <c r="E84">
        <v>0</v>
      </c>
      <c r="F84">
        <v>0</v>
      </c>
      <c r="G84">
        <v>0</v>
      </c>
      <c r="H84">
        <v>0</v>
      </c>
      <c r="I84">
        <v>130873847652.20599</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130873847652.20599</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row>
    <row r="85" spans="1:123">
      <c r="A85" t="s">
        <v>93</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421398927937.146</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329112562718.91101</v>
      </c>
      <c r="BM85">
        <v>0</v>
      </c>
      <c r="BN85">
        <v>0</v>
      </c>
      <c r="BO85">
        <v>0</v>
      </c>
      <c r="BP85">
        <v>0</v>
      </c>
      <c r="BQ85">
        <v>0</v>
      </c>
      <c r="BR85">
        <v>92286365218.235001</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row>
    <row r="86" spans="1:123">
      <c r="A86" t="s">
        <v>94</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row>
    <row r="87" spans="1:123">
      <c r="A87" t="s">
        <v>95</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row>
    <row r="88" spans="1:123">
      <c r="A88" t="s">
        <v>96</v>
      </c>
      <c r="B88">
        <v>0</v>
      </c>
      <c r="C88">
        <v>0</v>
      </c>
      <c r="D88">
        <v>0</v>
      </c>
      <c r="E88">
        <v>0</v>
      </c>
      <c r="F88">
        <v>0</v>
      </c>
      <c r="G88">
        <v>0</v>
      </c>
      <c r="H88">
        <v>0</v>
      </c>
      <c r="I88">
        <v>7494131522.8438997</v>
      </c>
      <c r="J88">
        <v>0</v>
      </c>
      <c r="K88">
        <v>0</v>
      </c>
      <c r="L88">
        <v>0</v>
      </c>
      <c r="M88">
        <v>0</v>
      </c>
      <c r="N88">
        <v>0</v>
      </c>
      <c r="O88">
        <v>0</v>
      </c>
      <c r="P88">
        <v>0</v>
      </c>
      <c r="Q88">
        <v>0</v>
      </c>
      <c r="R88">
        <v>20683803003.049099</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s="38">
        <v>-8.0108642578125E-5</v>
      </c>
      <c r="BM88">
        <v>28177934525.893002</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row>
    <row r="89" spans="1:123">
      <c r="A89" t="s">
        <v>97</v>
      </c>
      <c r="B89">
        <v>0</v>
      </c>
      <c r="C89">
        <v>0</v>
      </c>
      <c r="D89">
        <v>28854544511.025799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28854544511.025799</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row>
    <row r="90" spans="1:123">
      <c r="A90" t="s">
        <v>1583</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row>
    <row r="91" spans="1:123">
      <c r="A91" t="s">
        <v>1584</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row>
    <row r="92" spans="1:123">
      <c r="A92" t="s">
        <v>98</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row>
    <row r="93" spans="1:123">
      <c r="A93" t="s">
        <v>99</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row>
    <row r="94" spans="1:123">
      <c r="A94" t="s">
        <v>100</v>
      </c>
      <c r="B94">
        <v>0</v>
      </c>
      <c r="C94">
        <v>676609985.13269198</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676609985.13269198</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row>
    <row r="95" spans="1:123">
      <c r="A95" t="s">
        <v>101</v>
      </c>
      <c r="B95">
        <v>0</v>
      </c>
      <c r="C95">
        <v>0</v>
      </c>
      <c r="D95">
        <v>0</v>
      </c>
      <c r="E95">
        <v>0</v>
      </c>
      <c r="F95">
        <v>0</v>
      </c>
      <c r="G95">
        <v>0</v>
      </c>
      <c r="H95">
        <v>0</v>
      </c>
      <c r="I95">
        <v>0</v>
      </c>
      <c r="J95">
        <v>10305194468.223499</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s="38">
        <v>7.62939453125E-6</v>
      </c>
      <c r="BM95">
        <v>10305194468.223499</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row>
    <row r="96" spans="1:123">
      <c r="A96" t="s">
        <v>102</v>
      </c>
      <c r="B96">
        <v>0</v>
      </c>
      <c r="C96">
        <v>0</v>
      </c>
      <c r="D96">
        <v>10305194468.223499</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10305194468.223499</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row>
    <row r="97" spans="1:123">
      <c r="A97" t="s">
        <v>103</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row>
    <row r="98" spans="1:123">
      <c r="A98" t="s">
        <v>104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row>
    <row r="99" spans="1:123">
      <c r="A99" t="s">
        <v>1585</v>
      </c>
      <c r="B99">
        <v>0</v>
      </c>
      <c r="C99" s="38">
        <v>1.9073486328125E-6</v>
      </c>
      <c r="D99">
        <v>0</v>
      </c>
      <c r="E99">
        <v>0</v>
      </c>
      <c r="F99">
        <v>0</v>
      </c>
      <c r="G99">
        <v>0</v>
      </c>
      <c r="H99">
        <v>0</v>
      </c>
      <c r="I99">
        <v>3441333969.4594202</v>
      </c>
      <c r="J99">
        <v>0</v>
      </c>
      <c r="K99">
        <v>0</v>
      </c>
      <c r="L99">
        <v>0</v>
      </c>
      <c r="M99">
        <v>0</v>
      </c>
      <c r="N99">
        <v>0</v>
      </c>
      <c r="O99">
        <v>0</v>
      </c>
      <c r="P99">
        <v>0</v>
      </c>
      <c r="Q99">
        <v>0</v>
      </c>
      <c r="R99">
        <v>10034689565.9097</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s="38">
        <v>-6.67572021484375E-5</v>
      </c>
      <c r="BM99">
        <v>13476023535.3692</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row>
    <row r="100" spans="1:123">
      <c r="A100" t="s">
        <v>1586</v>
      </c>
      <c r="B100">
        <v>0</v>
      </c>
      <c r="C100" s="38">
        <v>-6.67572021484375E-5</v>
      </c>
      <c r="D100">
        <v>13476023535.3692</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13476023535.3692</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row>
    <row r="101" spans="1:123">
      <c r="A101" t="s">
        <v>105</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row>
    <row r="102" spans="1:123">
      <c r="A102" t="s">
        <v>106</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row>
    <row r="103" spans="1:123">
      <c r="A103" t="s">
        <v>2189</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row>
    <row r="104" spans="1:123">
      <c r="A104" t="s">
        <v>2190</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row>
    <row r="105" spans="1:123">
      <c r="A105" t="s">
        <v>2607</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row>
    <row r="106" spans="1:123">
      <c r="A106" t="s">
        <v>2608</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DR106">
        <v>0</v>
      </c>
      <c r="DS106">
        <v>0</v>
      </c>
    </row>
    <row r="107" spans="1:123">
      <c r="A107" t="s">
        <v>107</v>
      </c>
      <c r="B107">
        <v>0</v>
      </c>
      <c r="C107">
        <v>0</v>
      </c>
      <c r="D107">
        <v>0</v>
      </c>
      <c r="E107">
        <v>0</v>
      </c>
      <c r="F107">
        <v>97026775109.940903</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-6500793932.3664503</v>
      </c>
      <c r="BM107">
        <v>103527569042.306</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row>
    <row r="108" spans="1:123">
      <c r="A108" t="s">
        <v>108</v>
      </c>
      <c r="B108">
        <v>0</v>
      </c>
      <c r="C108">
        <v>-4.119873046875E-4</v>
      </c>
      <c r="D108">
        <v>103527569042.306</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103527569042.306</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row>
    <row r="109" spans="1:123">
      <c r="A109" t="s">
        <v>109</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41231498.062390201</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41231498.062390201</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row>
    <row r="110" spans="1:123">
      <c r="A110" t="s">
        <v>110</v>
      </c>
      <c r="B110">
        <v>0</v>
      </c>
      <c r="C110">
        <v>0</v>
      </c>
      <c r="D110">
        <v>0</v>
      </c>
      <c r="E110">
        <v>0</v>
      </c>
      <c r="F110">
        <v>0</v>
      </c>
      <c r="G110">
        <v>2900148537.0235</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522026736.664217</v>
      </c>
      <c r="BM110">
        <v>2378121800.3592701</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row>
    <row r="111" spans="1:123">
      <c r="A111" t="s">
        <v>111</v>
      </c>
      <c r="B111">
        <v>0</v>
      </c>
      <c r="C111" s="38">
        <v>-1.38282775878906E-5</v>
      </c>
      <c r="D111">
        <v>2378121800.3592701</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2378121800.3592701</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row>
    <row r="112" spans="1:123">
      <c r="A112" t="s">
        <v>112</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74669627076.2117</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74669627076.2117</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row>
    <row r="113" spans="1:123">
      <c r="A113" t="s">
        <v>113</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7149732130.9793301</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7149732130.9793301</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row>
    <row r="114" spans="1:123">
      <c r="A114" t="s">
        <v>114</v>
      </c>
      <c r="B114">
        <v>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7739710027.1021004</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7739710027.1021004</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row>
    <row r="115" spans="1:123">
      <c r="A115" t="s">
        <v>115</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80371769402.632599</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80371769402.632599</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row>
    <row r="116" spans="1:123">
      <c r="A116" t="s">
        <v>116</v>
      </c>
      <c r="B116">
        <v>0</v>
      </c>
      <c r="C116">
        <v>0</v>
      </c>
      <c r="D116">
        <v>0</v>
      </c>
      <c r="E116">
        <v>0</v>
      </c>
      <c r="F116">
        <v>0</v>
      </c>
      <c r="G116">
        <v>0</v>
      </c>
      <c r="H116">
        <v>0</v>
      </c>
      <c r="I116">
        <v>0</v>
      </c>
      <c r="J116">
        <v>0</v>
      </c>
      <c r="K116">
        <v>0</v>
      </c>
      <c r="L116">
        <v>0</v>
      </c>
      <c r="M116">
        <v>0</v>
      </c>
      <c r="N116">
        <v>0</v>
      </c>
      <c r="O116">
        <v>0</v>
      </c>
      <c r="P116">
        <v>0</v>
      </c>
      <c r="Q116">
        <v>0</v>
      </c>
      <c r="R116">
        <v>0</v>
      </c>
      <c r="S116">
        <v>0</v>
      </c>
      <c r="T116">
        <v>54035073841.179398</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54035073841.179398</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row>
    <row r="117" spans="1:123">
      <c r="A117" t="s">
        <v>117</v>
      </c>
      <c r="B117">
        <v>0</v>
      </c>
      <c r="C117">
        <v>0</v>
      </c>
      <c r="D117">
        <v>170692843630.18799</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170692843630.18799</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row>
    <row r="118" spans="1:123">
      <c r="A118" t="s">
        <v>118</v>
      </c>
      <c r="B118">
        <v>0</v>
      </c>
      <c r="C118">
        <v>0</v>
      </c>
      <c r="D118">
        <v>158582684855.34698</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158582684855.34698</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row>
    <row r="119" spans="1:123">
      <c r="A119" t="s">
        <v>119</v>
      </c>
      <c r="B119">
        <v>0</v>
      </c>
      <c r="C119">
        <v>0</v>
      </c>
      <c r="D119">
        <v>158541453357.284</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158541453357.284</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row>
    <row r="120" spans="1:123">
      <c r="A120" t="s">
        <v>120</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8166024543.72293</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8166024543.72293</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row>
    <row r="121" spans="1:123">
      <c r="A121" t="s">
        <v>121</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row>
    <row r="122" spans="1:123">
      <c r="A122" t="s">
        <v>2609</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row>
    <row r="123" spans="1:123">
      <c r="A123" t="s">
        <v>122</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row>
    <row r="124" spans="1:123">
      <c r="A124" t="s">
        <v>123</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row>
    <row r="125" spans="1:123">
      <c r="A125" t="s">
        <v>124</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row>
    <row r="126" spans="1:123">
      <c r="A126" t="s">
        <v>2610</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row>
    <row r="127" spans="1:123">
      <c r="A127" t="s">
        <v>125</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row>
    <row r="128" spans="1:123">
      <c r="A128" t="s">
        <v>2611</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row>
    <row r="129" spans="1:123">
      <c r="A129" t="s">
        <v>126</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row>
    <row r="130" spans="1:123">
      <c r="A130" t="s">
        <v>127</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row>
    <row r="131" spans="1:123">
      <c r="A131" t="s">
        <v>2612</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row>
    <row r="132" spans="1:123">
      <c r="A132" t="s">
        <v>128</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row>
    <row r="133" spans="1:123">
      <c r="A133" t="s">
        <v>129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row>
    <row r="134" spans="1:123">
      <c r="A134" t="s">
        <v>2613</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row>
    <row r="135" spans="1:123">
      <c r="A135" t="s">
        <v>2614</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row>
    <row r="136" spans="1:123">
      <c r="A136" t="s">
        <v>131</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row>
    <row r="137" spans="1:123">
      <c r="A137" t="s">
        <v>2615</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row>
    <row r="138" spans="1:123">
      <c r="A138" t="s">
        <v>132</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row>
    <row r="139" spans="1:123">
      <c r="A139" t="s">
        <v>133</v>
      </c>
      <c r="B139">
        <v>0</v>
      </c>
      <c r="C139">
        <v>166290192000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166290192000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v>0</v>
      </c>
      <c r="DQ139">
        <v>0</v>
      </c>
      <c r="DR139">
        <v>0</v>
      </c>
      <c r="DS139">
        <v>0</v>
      </c>
    </row>
    <row r="140" spans="1:123">
      <c r="A140" t="s">
        <v>134</v>
      </c>
      <c r="B140">
        <v>0</v>
      </c>
      <c r="C140">
        <v>491955991900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491955991900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v>0</v>
      </c>
      <c r="DQ140">
        <v>0</v>
      </c>
      <c r="DR140">
        <v>0</v>
      </c>
      <c r="DS140">
        <v>0</v>
      </c>
    </row>
    <row r="141" spans="1:123">
      <c r="A141" t="s">
        <v>135</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DR141">
        <v>0</v>
      </c>
      <c r="DS141">
        <v>0</v>
      </c>
    </row>
    <row r="142" spans="1:123">
      <c r="A142" t="s">
        <v>136</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c r="DP142">
        <v>0</v>
      </c>
      <c r="DQ142">
        <v>0</v>
      </c>
      <c r="DR142">
        <v>0</v>
      </c>
      <c r="DS142">
        <v>0</v>
      </c>
    </row>
    <row r="143" spans="1:123">
      <c r="A143" t="s">
        <v>1587</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v>0</v>
      </c>
      <c r="DS143">
        <v>0</v>
      </c>
    </row>
    <row r="144" spans="1:123">
      <c r="A144" t="s">
        <v>1588</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row>
    <row r="145" spans="1:123">
      <c r="A145" t="s">
        <v>1589</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DN145">
        <v>0</v>
      </c>
      <c r="DO145">
        <v>0</v>
      </c>
      <c r="DP145">
        <v>0</v>
      </c>
      <c r="DQ145">
        <v>0</v>
      </c>
      <c r="DR145">
        <v>0</v>
      </c>
      <c r="DS145">
        <v>0</v>
      </c>
    </row>
    <row r="146" spans="1:123">
      <c r="A146" t="s">
        <v>1590</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row>
    <row r="147" spans="1:123">
      <c r="A147" t="s">
        <v>1591</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v>0</v>
      </c>
      <c r="DP147">
        <v>0</v>
      </c>
      <c r="DQ147">
        <v>0</v>
      </c>
      <c r="DR147">
        <v>0</v>
      </c>
      <c r="DS147">
        <v>0</v>
      </c>
    </row>
    <row r="148" spans="1:123">
      <c r="A148" t="s">
        <v>1592</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row>
    <row r="149" spans="1:123">
      <c r="A149" t="s">
        <v>1593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v>0</v>
      </c>
      <c r="DP149">
        <v>0</v>
      </c>
      <c r="DQ149">
        <v>0</v>
      </c>
      <c r="DR149">
        <v>0</v>
      </c>
      <c r="DS149">
        <v>0</v>
      </c>
    </row>
    <row r="150" spans="1:123">
      <c r="A150" t="s">
        <v>137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58313626450.527</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26824268167.242401</v>
      </c>
      <c r="BM150">
        <v>0</v>
      </c>
      <c r="BN150">
        <v>0</v>
      </c>
      <c r="BO150">
        <v>0</v>
      </c>
      <c r="BP150">
        <v>0</v>
      </c>
      <c r="BQ150">
        <v>31489358283.284599</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0</v>
      </c>
      <c r="DQ150">
        <v>0</v>
      </c>
      <c r="DR150">
        <v>0</v>
      </c>
      <c r="DS150">
        <v>0</v>
      </c>
    </row>
    <row r="151" spans="1:123">
      <c r="A151" t="s">
        <v>1594</v>
      </c>
      <c r="B151">
        <v>0</v>
      </c>
      <c r="C151">
        <v>0</v>
      </c>
      <c r="D151">
        <v>0</v>
      </c>
      <c r="E151">
        <v>0</v>
      </c>
      <c r="F151">
        <v>0</v>
      </c>
      <c r="G151">
        <v>0</v>
      </c>
      <c r="H151">
        <v>0</v>
      </c>
      <c r="I151">
        <v>0</v>
      </c>
      <c r="J151">
        <v>0</v>
      </c>
      <c r="K151">
        <v>0</v>
      </c>
      <c r="L151">
        <v>0</v>
      </c>
      <c r="M151">
        <v>0</v>
      </c>
      <c r="N151">
        <v>0</v>
      </c>
      <c r="O151">
        <v>0</v>
      </c>
      <c r="P151">
        <v>0</v>
      </c>
      <c r="Q151">
        <v>0</v>
      </c>
      <c r="R151">
        <v>0</v>
      </c>
      <c r="S151">
        <v>32266165884.183701</v>
      </c>
      <c r="T151">
        <v>0</v>
      </c>
      <c r="U151">
        <v>0</v>
      </c>
      <c r="V151">
        <v>0</v>
      </c>
      <c r="W151">
        <v>0</v>
      </c>
      <c r="X151">
        <v>0</v>
      </c>
      <c r="Y151">
        <v>0</v>
      </c>
      <c r="Z151">
        <v>0</v>
      </c>
      <c r="AA151">
        <v>0</v>
      </c>
      <c r="AB151">
        <v>0</v>
      </c>
      <c r="AC151">
        <v>0</v>
      </c>
      <c r="AD151">
        <v>0</v>
      </c>
      <c r="AE151">
        <v>0</v>
      </c>
      <c r="AF151">
        <v>0</v>
      </c>
      <c r="AG151">
        <v>40708284541.579697</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47223923212.621498</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25750527213.141899</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v>0</v>
      </c>
      <c r="DP151">
        <v>0</v>
      </c>
      <c r="DQ151">
        <v>0</v>
      </c>
      <c r="DR151">
        <v>0</v>
      </c>
      <c r="DS151">
        <v>0</v>
      </c>
    </row>
    <row r="152" spans="1:123">
      <c r="A152" t="s">
        <v>1595</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6296257215.3599997</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3801746702.8800001</v>
      </c>
      <c r="BM152">
        <v>0</v>
      </c>
      <c r="BN152">
        <v>0</v>
      </c>
      <c r="BO152">
        <v>0</v>
      </c>
      <c r="BP152">
        <v>0</v>
      </c>
      <c r="BQ152">
        <v>0</v>
      </c>
      <c r="BR152">
        <v>2331375032.448</v>
      </c>
      <c r="BS152">
        <v>163135480.03200001</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row>
    <row r="153" spans="1:123">
      <c r="A153" t="s">
        <v>138</v>
      </c>
      <c r="B153">
        <v>0</v>
      </c>
      <c r="C153">
        <v>0</v>
      </c>
      <c r="D153">
        <v>0</v>
      </c>
      <c r="E153">
        <v>0</v>
      </c>
      <c r="F153">
        <v>36133334064.076797</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9466933524.7881393</v>
      </c>
      <c r="BM153">
        <v>0</v>
      </c>
      <c r="BN153">
        <v>0</v>
      </c>
      <c r="BO153">
        <v>0</v>
      </c>
      <c r="BP153">
        <v>0</v>
      </c>
      <c r="BQ153">
        <v>0</v>
      </c>
      <c r="BR153">
        <v>15645733649.745199</v>
      </c>
      <c r="BS153">
        <v>11020666889.5434</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row>
    <row r="154" spans="1:123">
      <c r="A154" t="s">
        <v>139</v>
      </c>
      <c r="B154">
        <v>0</v>
      </c>
      <c r="C154">
        <v>0</v>
      </c>
      <c r="D154">
        <v>0</v>
      </c>
      <c r="E154">
        <v>0</v>
      </c>
      <c r="F154">
        <v>0</v>
      </c>
      <c r="G154">
        <v>0</v>
      </c>
      <c r="H154">
        <v>22840714285.714199</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4339735714.2857103</v>
      </c>
      <c r="BM154">
        <v>0</v>
      </c>
      <c r="BN154">
        <v>0</v>
      </c>
      <c r="BO154">
        <v>0</v>
      </c>
      <c r="BP154">
        <v>0</v>
      </c>
      <c r="BQ154">
        <v>0</v>
      </c>
      <c r="BR154">
        <v>9593100000</v>
      </c>
      <c r="BS154">
        <v>8907878571.4285698</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row>
    <row r="155" spans="1:123">
      <c r="A155" t="s">
        <v>140</v>
      </c>
      <c r="B155">
        <v>0</v>
      </c>
      <c r="C155">
        <v>0</v>
      </c>
      <c r="D155">
        <v>0</v>
      </c>
      <c r="E155">
        <v>0</v>
      </c>
      <c r="F155">
        <v>12435828478.127701</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1343069475.63779</v>
      </c>
      <c r="BM155">
        <v>0</v>
      </c>
      <c r="BN155">
        <v>0</v>
      </c>
      <c r="BO155">
        <v>0</v>
      </c>
      <c r="BP155">
        <v>0</v>
      </c>
      <c r="BQ155">
        <v>0</v>
      </c>
      <c r="BR155">
        <v>4874844763.4260597</v>
      </c>
      <c r="BS155">
        <v>6217914239.0638504</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row>
    <row r="156" spans="1:123">
      <c r="A156" t="s">
        <v>141</v>
      </c>
      <c r="B156">
        <v>0</v>
      </c>
      <c r="C156">
        <v>0</v>
      </c>
      <c r="D156">
        <v>0</v>
      </c>
      <c r="E156">
        <v>0</v>
      </c>
      <c r="F156">
        <v>0</v>
      </c>
      <c r="G156">
        <v>3889930339.3347402</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1349805827.74915</v>
      </c>
      <c r="BM156">
        <v>0</v>
      </c>
      <c r="BN156">
        <v>0</v>
      </c>
      <c r="BO156">
        <v>0</v>
      </c>
      <c r="BP156">
        <v>0</v>
      </c>
      <c r="BQ156">
        <v>0</v>
      </c>
      <c r="BR156">
        <v>711857252.09825802</v>
      </c>
      <c r="BS156">
        <v>1828267259.48733</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row>
    <row r="157" spans="1:123">
      <c r="A157" t="s">
        <v>1596</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row>
    <row r="158" spans="1:123">
      <c r="A158" t="s">
        <v>142</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90195473771.812195</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53756502368</v>
      </c>
      <c r="BM158">
        <v>0</v>
      </c>
      <c r="BN158">
        <v>0</v>
      </c>
      <c r="BO158">
        <v>0</v>
      </c>
      <c r="BP158">
        <v>0</v>
      </c>
      <c r="BQ158">
        <v>0</v>
      </c>
      <c r="BR158">
        <v>18444974386.335602</v>
      </c>
      <c r="BS158">
        <v>17993997017.476501</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row>
    <row r="159" spans="1:123">
      <c r="A159" t="s">
        <v>143</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row>
    <row r="160" spans="1:123">
      <c r="A160" t="s">
        <v>144</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row>
    <row r="161" spans="1:123">
      <c r="A161" t="s">
        <v>145</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row>
    <row r="162" spans="1:123">
      <c r="A162" t="s">
        <v>146</v>
      </c>
      <c r="B162">
        <v>0</v>
      </c>
      <c r="C162">
        <v>0</v>
      </c>
      <c r="D162">
        <v>0</v>
      </c>
      <c r="E162">
        <v>0</v>
      </c>
      <c r="F162">
        <v>0</v>
      </c>
      <c r="G162">
        <v>0</v>
      </c>
      <c r="H162">
        <v>0</v>
      </c>
      <c r="I162">
        <v>0</v>
      </c>
      <c r="J162">
        <v>0</v>
      </c>
      <c r="K162">
        <v>0</v>
      </c>
      <c r="L162">
        <v>0</v>
      </c>
      <c r="M162">
        <v>0</v>
      </c>
      <c r="N162">
        <v>0</v>
      </c>
      <c r="O162">
        <v>0</v>
      </c>
      <c r="P162">
        <v>0</v>
      </c>
      <c r="Q162">
        <v>0</v>
      </c>
      <c r="R162">
        <v>0</v>
      </c>
      <c r="S162">
        <v>57710109809.101097</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2866518917.8695102</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42829742129.229599</v>
      </c>
      <c r="CQ162">
        <v>12013848762.002001</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row>
    <row r="163" spans="1:123">
      <c r="A163" t="s">
        <v>147</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row>
    <row r="164" spans="1:123">
      <c r="A164" t="s">
        <v>148</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row>
    <row r="165" spans="1:123">
      <c r="A165" t="s">
        <v>2616</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row>
    <row r="166" spans="1:123">
      <c r="A166" t="s">
        <v>149</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12030477780.1047</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12030477780.1047</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row>
    <row r="167" spans="1:123">
      <c r="A167" t="s">
        <v>150</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row>
    <row r="168" spans="1:123">
      <c r="A168" t="s">
        <v>151</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row>
    <row r="169" spans="1:123">
      <c r="A169" t="s">
        <v>152</v>
      </c>
      <c r="B169">
        <v>0</v>
      </c>
      <c r="C169">
        <v>0</v>
      </c>
      <c r="D169">
        <v>0</v>
      </c>
      <c r="E169">
        <v>0</v>
      </c>
      <c r="F169">
        <v>0</v>
      </c>
      <c r="G169">
        <v>0</v>
      </c>
      <c r="H169">
        <v>0</v>
      </c>
      <c r="I169">
        <v>0</v>
      </c>
      <c r="J169">
        <v>0</v>
      </c>
      <c r="K169">
        <v>0</v>
      </c>
      <c r="L169">
        <v>0</v>
      </c>
      <c r="M169">
        <v>0</v>
      </c>
      <c r="N169">
        <v>0</v>
      </c>
      <c r="O169">
        <v>0</v>
      </c>
      <c r="P169">
        <v>28912867826.5289</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28912867826.5289</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row>
    <row r="170" spans="1:123">
      <c r="A170" t="s">
        <v>153</v>
      </c>
      <c r="B170">
        <v>0</v>
      </c>
      <c r="C170">
        <v>0</v>
      </c>
      <c r="D170">
        <v>0</v>
      </c>
      <c r="E170">
        <v>0</v>
      </c>
      <c r="F170">
        <v>0</v>
      </c>
      <c r="G170">
        <v>0</v>
      </c>
      <c r="H170">
        <v>0</v>
      </c>
      <c r="I170">
        <v>0</v>
      </c>
      <c r="J170">
        <v>0</v>
      </c>
      <c r="K170">
        <v>0</v>
      </c>
      <c r="L170">
        <v>30782479380.493599</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30782479380.493599</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row>
    <row r="171" spans="1:123">
      <c r="A171" t="s">
        <v>154</v>
      </c>
      <c r="B171">
        <v>0</v>
      </c>
      <c r="C171">
        <v>0</v>
      </c>
      <c r="D171">
        <v>0</v>
      </c>
      <c r="E171">
        <v>0</v>
      </c>
      <c r="F171">
        <v>0</v>
      </c>
      <c r="G171">
        <v>0</v>
      </c>
      <c r="H171">
        <v>31489358283.284599</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31489358283.284599</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row>
    <row r="172" spans="1:123">
      <c r="A172" t="s">
        <v>155</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50119935521.035103</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50119935521.035103</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row>
    <row r="173" spans="1:123">
      <c r="A173" t="s">
        <v>156</v>
      </c>
      <c r="B173">
        <v>0</v>
      </c>
      <c r="C173">
        <v>0</v>
      </c>
      <c r="D173">
        <v>0</v>
      </c>
      <c r="E173">
        <v>0</v>
      </c>
      <c r="F173">
        <v>0</v>
      </c>
      <c r="G173">
        <v>0</v>
      </c>
      <c r="H173">
        <v>0</v>
      </c>
      <c r="I173">
        <v>0</v>
      </c>
      <c r="J173">
        <v>0</v>
      </c>
      <c r="K173">
        <v>0</v>
      </c>
      <c r="L173">
        <v>0</v>
      </c>
      <c r="M173">
        <v>0</v>
      </c>
      <c r="N173">
        <v>0</v>
      </c>
      <c r="O173">
        <v>0</v>
      </c>
      <c r="P173">
        <v>0</v>
      </c>
      <c r="Q173">
        <v>0</v>
      </c>
      <c r="R173">
        <v>0</v>
      </c>
      <c r="S173">
        <v>93929226085.839706</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93929226085.839706</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row>
    <row r="174" spans="1:123">
      <c r="A174" t="s">
        <v>157</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37764375975.143898</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37764375975.143898</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row>
    <row r="175" spans="1:123">
      <c r="A175" t="s">
        <v>158</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42829742129.229599</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42829742129.229599</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row>
    <row r="176" spans="1:123">
      <c r="A176" t="s">
        <v>159</v>
      </c>
      <c r="B176">
        <v>2506929520287.1401</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2506929520287.1401</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row>
    <row r="177" spans="1:123">
      <c r="A177" t="s">
        <v>160</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row>
    <row r="178" spans="1:123">
      <c r="A178" t="s">
        <v>161</v>
      </c>
      <c r="B178">
        <v>0</v>
      </c>
      <c r="C178">
        <v>0</v>
      </c>
      <c r="D178">
        <v>0</v>
      </c>
      <c r="E178">
        <v>0</v>
      </c>
      <c r="F178">
        <v>0</v>
      </c>
      <c r="G178">
        <v>0</v>
      </c>
      <c r="H178">
        <v>0</v>
      </c>
      <c r="I178">
        <v>0</v>
      </c>
      <c r="J178">
        <v>0</v>
      </c>
      <c r="K178">
        <v>0</v>
      </c>
      <c r="L178">
        <v>0</v>
      </c>
      <c r="M178">
        <v>759641499076.80005</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759641499076.80005</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row>
    <row r="179" spans="1:123">
      <c r="A179" t="s">
        <v>162</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31594167914.819901</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31594167914.819901</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row>
    <row r="180" spans="1:123">
      <c r="A180" t="s">
        <v>163</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182052169157.25699</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182052169157.25699</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row>
    <row r="181" spans="1:123">
      <c r="A181" t="s">
        <v>164</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4255829349.0110302</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4255829349.0110302</v>
      </c>
      <c r="DB181">
        <v>0</v>
      </c>
      <c r="DC181">
        <v>0</v>
      </c>
      <c r="DD181">
        <v>0</v>
      </c>
      <c r="DE181">
        <v>0</v>
      </c>
      <c r="DF181">
        <v>0</v>
      </c>
      <c r="DG181">
        <v>0</v>
      </c>
      <c r="DH181">
        <v>0</v>
      </c>
      <c r="DI181">
        <v>0</v>
      </c>
      <c r="DJ181">
        <v>0</v>
      </c>
      <c r="DK181">
        <v>0</v>
      </c>
      <c r="DL181">
        <v>0</v>
      </c>
      <c r="DM181">
        <v>0</v>
      </c>
      <c r="DN181">
        <v>0</v>
      </c>
      <c r="DO181">
        <v>0</v>
      </c>
      <c r="DP181">
        <v>0</v>
      </c>
      <c r="DQ181">
        <v>0</v>
      </c>
      <c r="DR181">
        <v>0</v>
      </c>
      <c r="DS181">
        <v>0</v>
      </c>
    </row>
    <row r="182" spans="1:123">
      <c r="A182" t="s">
        <v>165</v>
      </c>
      <c r="B182">
        <v>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312680471628.79999</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312680471628.79999</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row>
    <row r="183" spans="1:123">
      <c r="A183" t="s">
        <v>166</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row>
    <row r="184" spans="1:123">
      <c r="A184" t="s">
        <v>167</v>
      </c>
      <c r="B184">
        <v>0</v>
      </c>
      <c r="C184">
        <v>0</v>
      </c>
      <c r="D184">
        <v>0</v>
      </c>
      <c r="E184">
        <v>41113137608.990402</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41113137608.990402</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row>
    <row r="185" spans="1:123">
      <c r="A185" t="s">
        <v>168</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10700000000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10700000000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row>
    <row r="186" spans="1:123">
      <c r="A186" t="s">
        <v>169</v>
      </c>
      <c r="B186">
        <v>0</v>
      </c>
      <c r="C186">
        <v>0</v>
      </c>
      <c r="D186">
        <v>0</v>
      </c>
      <c r="E186">
        <v>0</v>
      </c>
      <c r="F186">
        <v>0</v>
      </c>
      <c r="G186">
        <v>0</v>
      </c>
      <c r="H186">
        <v>0</v>
      </c>
      <c r="I186">
        <v>0</v>
      </c>
      <c r="J186">
        <v>0</v>
      </c>
      <c r="K186">
        <v>0</v>
      </c>
      <c r="L186">
        <v>0</v>
      </c>
      <c r="M186">
        <v>0</v>
      </c>
      <c r="N186">
        <v>337386844414.479</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337386844414.479</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row>
    <row r="187" spans="1:123">
      <c r="A187" t="s">
        <v>170</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row>
    <row r="188" spans="1:123">
      <c r="A188" t="s">
        <v>171</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15966062639.5156</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15966062639.5156</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row>
    <row r="189" spans="1:123">
      <c r="A189" t="s">
        <v>172</v>
      </c>
      <c r="B189">
        <v>0</v>
      </c>
      <c r="C189">
        <v>0</v>
      </c>
      <c r="D189">
        <v>0</v>
      </c>
      <c r="E189">
        <v>0</v>
      </c>
      <c r="F189">
        <v>0</v>
      </c>
      <c r="G189">
        <v>0</v>
      </c>
      <c r="H189">
        <v>0</v>
      </c>
      <c r="I189">
        <v>0</v>
      </c>
      <c r="J189">
        <v>0</v>
      </c>
      <c r="K189">
        <v>0</v>
      </c>
      <c r="L189">
        <v>0</v>
      </c>
      <c r="M189">
        <v>0</v>
      </c>
      <c r="N189">
        <v>0</v>
      </c>
      <c r="O189">
        <v>60573980310.6399</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60573980310.6399</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row>
    <row r="190" spans="1:123">
      <c r="A190" t="s">
        <v>173</v>
      </c>
      <c r="B190">
        <v>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row>
    <row r="191" spans="1:123">
      <c r="A191" t="s">
        <v>174</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44445795634.437698</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44445795634.437698</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row>
    <row r="192" spans="1:123">
      <c r="A192" t="s">
        <v>175</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60222057547.443802</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60222057547.443802</v>
      </c>
      <c r="DE192">
        <v>0</v>
      </c>
      <c r="DF192">
        <v>0</v>
      </c>
      <c r="DG192">
        <v>0</v>
      </c>
      <c r="DH192">
        <v>0</v>
      </c>
      <c r="DI192">
        <v>0</v>
      </c>
      <c r="DJ192">
        <v>0</v>
      </c>
      <c r="DK192">
        <v>0</v>
      </c>
      <c r="DL192">
        <v>0</v>
      </c>
      <c r="DM192">
        <v>0</v>
      </c>
      <c r="DN192">
        <v>0</v>
      </c>
      <c r="DO192">
        <v>0</v>
      </c>
      <c r="DP192">
        <v>0</v>
      </c>
      <c r="DQ192">
        <v>0</v>
      </c>
      <c r="DR192">
        <v>0</v>
      </c>
      <c r="DS192">
        <v>0</v>
      </c>
    </row>
    <row r="193" spans="1:123">
      <c r="A193" t="s">
        <v>176</v>
      </c>
      <c r="B193">
        <v>0</v>
      </c>
      <c r="C193">
        <v>0</v>
      </c>
      <c r="D193">
        <v>0</v>
      </c>
      <c r="E193">
        <v>0</v>
      </c>
      <c r="F193">
        <v>0</v>
      </c>
      <c r="G193">
        <v>0</v>
      </c>
      <c r="H193">
        <v>0</v>
      </c>
      <c r="I193">
        <v>0</v>
      </c>
      <c r="J193">
        <v>38075112265.056503</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9245072373.7214394</v>
      </c>
      <c r="BM193">
        <v>0</v>
      </c>
      <c r="BN193">
        <v>0</v>
      </c>
      <c r="BO193">
        <v>0</v>
      </c>
      <c r="BP193">
        <v>0</v>
      </c>
      <c r="BQ193">
        <v>0</v>
      </c>
      <c r="BR193">
        <v>0</v>
      </c>
      <c r="BS193">
        <v>28830039891.335098</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row>
    <row r="194" spans="1:123">
      <c r="A194" t="s">
        <v>177</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row>
    <row r="195" spans="1:123">
      <c r="A195" t="s">
        <v>178</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27501021538.207401</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27501021538.207401</v>
      </c>
      <c r="DF195">
        <v>0</v>
      </c>
      <c r="DG195">
        <v>0</v>
      </c>
      <c r="DH195">
        <v>0</v>
      </c>
      <c r="DI195">
        <v>0</v>
      </c>
      <c r="DJ195">
        <v>0</v>
      </c>
      <c r="DK195">
        <v>0</v>
      </c>
      <c r="DL195">
        <v>0</v>
      </c>
      <c r="DM195">
        <v>0</v>
      </c>
      <c r="DN195">
        <v>0</v>
      </c>
      <c r="DO195">
        <v>0</v>
      </c>
      <c r="DP195">
        <v>0</v>
      </c>
      <c r="DQ195">
        <v>0</v>
      </c>
      <c r="DR195">
        <v>0</v>
      </c>
      <c r="DS195">
        <v>0</v>
      </c>
    </row>
    <row r="196" spans="1:123">
      <c r="A196" t="s">
        <v>179</v>
      </c>
      <c r="B196">
        <v>0</v>
      </c>
      <c r="C196">
        <v>1.52587890625E-5</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94565731155.472794</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94565731155.472794</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row>
    <row r="197" spans="1:123">
      <c r="A197" t="s">
        <v>180</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89972778503.434296</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89972778503.434296</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row>
    <row r="198" spans="1:123">
      <c r="A198" t="s">
        <v>181</v>
      </c>
      <c r="B198">
        <v>0</v>
      </c>
      <c r="C198">
        <v>0</v>
      </c>
      <c r="D198">
        <v>0</v>
      </c>
      <c r="E198">
        <v>0</v>
      </c>
      <c r="F198">
        <v>0</v>
      </c>
      <c r="G198">
        <v>28434751123.337898</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28434751123.337898</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row>
    <row r="199" spans="1:123">
      <c r="A199" t="s">
        <v>2617</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row>
    <row r="200" spans="1:123">
      <c r="A200" t="s">
        <v>182</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row>
    <row r="201" spans="1:123">
      <c r="A201" t="s">
        <v>1597</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928488212.737854</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928488212.737854</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row>
    <row r="202" spans="1:123">
      <c r="A202" t="s">
        <v>183</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row>
    <row r="203" spans="1:123">
      <c r="A203" t="s">
        <v>184</v>
      </c>
      <c r="B203">
        <v>0</v>
      </c>
      <c r="C203">
        <v>0</v>
      </c>
      <c r="D203">
        <v>0</v>
      </c>
      <c r="E203">
        <v>0</v>
      </c>
      <c r="F203">
        <v>0</v>
      </c>
      <c r="G203">
        <v>0</v>
      </c>
      <c r="H203">
        <v>0</v>
      </c>
      <c r="I203">
        <v>0</v>
      </c>
      <c r="J203">
        <v>0</v>
      </c>
      <c r="K203">
        <v>0</v>
      </c>
      <c r="L203">
        <v>0</v>
      </c>
      <c r="M203">
        <v>527498862606.328</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527498862606.328</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row>
    <row r="204" spans="1:123">
      <c r="A204" t="s">
        <v>185</v>
      </c>
      <c r="B204">
        <v>0</v>
      </c>
      <c r="C204">
        <v>0</v>
      </c>
      <c r="D204">
        <v>0</v>
      </c>
      <c r="E204">
        <v>0</v>
      </c>
      <c r="F204">
        <v>0</v>
      </c>
      <c r="G204">
        <v>0</v>
      </c>
      <c r="H204">
        <v>0</v>
      </c>
      <c r="I204">
        <v>207974032010.73001</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207974032010.73001</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row>
    <row r="205" spans="1:123">
      <c r="A205" t="s">
        <v>186</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row>
    <row r="206" spans="1:123">
      <c r="A206" t="s">
        <v>187</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row>
    <row r="207" spans="1:123">
      <c r="A207" t="s">
        <v>188</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312680471628.79999</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312680471628.79999</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row>
    <row r="208" spans="1:123">
      <c r="A208" t="s">
        <v>189</v>
      </c>
      <c r="B208">
        <v>0</v>
      </c>
      <c r="C208">
        <v>0</v>
      </c>
      <c r="D208">
        <v>0</v>
      </c>
      <c r="E208">
        <v>41113137608.990402</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41113137608.990402</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row>
    <row r="209" spans="1:123">
      <c r="A209" t="s">
        <v>190</v>
      </c>
      <c r="B209">
        <v>0</v>
      </c>
      <c r="C209">
        <v>0</v>
      </c>
      <c r="D209">
        <v>0</v>
      </c>
      <c r="E209">
        <v>0</v>
      </c>
      <c r="F209">
        <v>0</v>
      </c>
      <c r="G209">
        <v>0</v>
      </c>
      <c r="H209">
        <v>0</v>
      </c>
      <c r="I209">
        <v>0</v>
      </c>
      <c r="J209">
        <v>0</v>
      </c>
      <c r="K209">
        <v>0</v>
      </c>
      <c r="L209">
        <v>0</v>
      </c>
      <c r="M209">
        <v>0</v>
      </c>
      <c r="N209">
        <v>336498242472.69098</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336498242472.69098</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row>
    <row r="210" spans="1:123">
      <c r="A210" t="s">
        <v>191</v>
      </c>
      <c r="B210">
        <v>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row>
    <row r="211" spans="1:123">
      <c r="A211" t="s">
        <v>192</v>
      </c>
      <c r="B211">
        <v>0</v>
      </c>
      <c r="C211">
        <v>0</v>
      </c>
      <c r="D211">
        <v>0</v>
      </c>
      <c r="E211">
        <v>0</v>
      </c>
      <c r="F211">
        <v>0</v>
      </c>
      <c r="G211">
        <v>0</v>
      </c>
      <c r="H211">
        <v>0</v>
      </c>
      <c r="I211">
        <v>0</v>
      </c>
      <c r="J211">
        <v>0</v>
      </c>
      <c r="K211">
        <v>0</v>
      </c>
      <c r="L211">
        <v>0</v>
      </c>
      <c r="M211">
        <v>0</v>
      </c>
      <c r="N211">
        <v>0</v>
      </c>
      <c r="O211">
        <v>51403823246.145599</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51403823246.145599</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row>
    <row r="212" spans="1:123">
      <c r="A212" t="s">
        <v>193</v>
      </c>
      <c r="B212">
        <v>0</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row>
    <row r="213" spans="1:123">
      <c r="A213" t="s">
        <v>194</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row>
    <row r="214" spans="1:123">
      <c r="A214" t="s">
        <v>195</v>
      </c>
      <c r="B214">
        <v>95096559971.295593</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95096559971.295593</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row>
    <row r="215" spans="1:123">
      <c r="A215" t="s">
        <v>196</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row>
    <row r="216" spans="1:123">
      <c r="A216" t="s">
        <v>197</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row>
    <row r="217" spans="1:123">
      <c r="A217" t="s">
        <v>198</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row>
    <row r="218" spans="1:123">
      <c r="A218" t="s">
        <v>199</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row>
    <row r="219" spans="1:123">
      <c r="A219" t="s">
        <v>200</v>
      </c>
      <c r="B219">
        <v>0</v>
      </c>
      <c r="C219">
        <v>230000000000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v>0</v>
      </c>
      <c r="DC219">
        <v>0</v>
      </c>
      <c r="DD219">
        <v>0</v>
      </c>
      <c r="DE219">
        <v>0</v>
      </c>
      <c r="DF219">
        <v>230000000000</v>
      </c>
      <c r="DG219">
        <v>0</v>
      </c>
      <c r="DH219">
        <v>0</v>
      </c>
      <c r="DI219">
        <v>0</v>
      </c>
      <c r="DJ219">
        <v>0</v>
      </c>
      <c r="DK219">
        <v>0</v>
      </c>
      <c r="DL219">
        <v>0</v>
      </c>
      <c r="DM219">
        <v>0</v>
      </c>
      <c r="DN219">
        <v>0</v>
      </c>
      <c r="DO219">
        <v>0</v>
      </c>
      <c r="DP219">
        <v>0</v>
      </c>
      <c r="DQ219">
        <v>0</v>
      </c>
      <c r="DR219">
        <v>0</v>
      </c>
      <c r="DS219">
        <v>0</v>
      </c>
    </row>
    <row r="220" spans="1:123">
      <c r="A220" t="s">
        <v>201</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row>
    <row r="221" spans="1:123">
      <c r="A221" t="s">
        <v>202</v>
      </c>
      <c r="B221">
        <v>0</v>
      </c>
      <c r="C221">
        <v>0</v>
      </c>
      <c r="D221">
        <v>0</v>
      </c>
      <c r="E221">
        <v>0</v>
      </c>
      <c r="F221">
        <v>0</v>
      </c>
      <c r="G221">
        <v>0</v>
      </c>
      <c r="H221">
        <v>0</v>
      </c>
      <c r="I221">
        <v>28655914251.416</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28655914251.416</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row>
    <row r="222" spans="1:123">
      <c r="A222" t="s">
        <v>1598</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row>
    <row r="223" spans="1:123">
      <c r="A223" t="s">
        <v>203</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row>
    <row r="224" spans="1:123">
      <c r="A224" t="s">
        <v>204</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row>
    <row r="225" spans="1:123">
      <c r="A225" t="s">
        <v>205</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row>
    <row r="226" spans="1:123">
      <c r="A226" t="s">
        <v>1599</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row>
    <row r="227" spans="1:123">
      <c r="A227" t="s">
        <v>1600</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row>
    <row r="228" spans="1:123">
      <c r="A228" t="s">
        <v>206</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row>
    <row r="229" spans="1:123">
      <c r="A229" t="s">
        <v>207</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DR229">
        <v>0</v>
      </c>
      <c r="DS229">
        <v>0</v>
      </c>
    </row>
    <row r="230" spans="1:123">
      <c r="A230" t="s">
        <v>208</v>
      </c>
      <c r="B230">
        <v>0</v>
      </c>
      <c r="C230">
        <v>0</v>
      </c>
      <c r="D230">
        <v>0</v>
      </c>
      <c r="E230">
        <v>0</v>
      </c>
      <c r="F230">
        <v>0</v>
      </c>
      <c r="G230">
        <v>0</v>
      </c>
      <c r="H230">
        <v>4277215426.1417398</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21386077.130708601</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4255829349.0110302</v>
      </c>
      <c r="DB230">
        <v>0</v>
      </c>
      <c r="DC230">
        <v>0</v>
      </c>
      <c r="DD230">
        <v>0</v>
      </c>
      <c r="DE230">
        <v>0</v>
      </c>
      <c r="DF230">
        <v>0</v>
      </c>
      <c r="DG230">
        <v>0</v>
      </c>
      <c r="DH230">
        <v>0</v>
      </c>
      <c r="DI230">
        <v>0</v>
      </c>
      <c r="DJ230">
        <v>0</v>
      </c>
      <c r="DK230">
        <v>0</v>
      </c>
      <c r="DL230">
        <v>0</v>
      </c>
      <c r="DM230">
        <v>0</v>
      </c>
      <c r="DN230">
        <v>0</v>
      </c>
      <c r="DO230">
        <v>0</v>
      </c>
      <c r="DP230">
        <v>0</v>
      </c>
      <c r="DQ230">
        <v>0</v>
      </c>
      <c r="DR230">
        <v>0</v>
      </c>
      <c r="DS230">
        <v>0</v>
      </c>
    </row>
    <row r="231" spans="1:123">
      <c r="A231" t="s">
        <v>209</v>
      </c>
      <c r="B231">
        <v>0</v>
      </c>
      <c r="C231">
        <v>0</v>
      </c>
      <c r="D231">
        <v>0</v>
      </c>
      <c r="E231">
        <v>0</v>
      </c>
      <c r="F231">
        <v>949481771.07800996</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-28484453.132735901</v>
      </c>
      <c r="BM231">
        <v>0</v>
      </c>
      <c r="BN231">
        <v>0</v>
      </c>
      <c r="BO231">
        <v>0</v>
      </c>
      <c r="BP231">
        <v>0</v>
      </c>
      <c r="BQ231">
        <v>0</v>
      </c>
      <c r="BR231">
        <v>0</v>
      </c>
      <c r="BS231">
        <v>977966224.21035099</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row>
    <row r="232" spans="1:123">
      <c r="A232" t="s">
        <v>210</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row>
    <row r="233" spans="1:123">
      <c r="A233" t="s">
        <v>211</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row>
    <row r="234" spans="1:123">
      <c r="A234" t="s">
        <v>212</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row>
    <row r="235" spans="1:123">
      <c r="A235" t="s">
        <v>213</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row>
    <row r="236" spans="1:123">
      <c r="A236" t="s">
        <v>214</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4370257383.6605797</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1223672067.4249599</v>
      </c>
      <c r="BM236">
        <v>0</v>
      </c>
      <c r="BN236">
        <v>0</v>
      </c>
      <c r="BO236">
        <v>0</v>
      </c>
      <c r="BP236">
        <v>0</v>
      </c>
      <c r="BQ236">
        <v>0</v>
      </c>
      <c r="BR236">
        <v>0</v>
      </c>
      <c r="BS236">
        <v>3146585316.23561</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row>
    <row r="237" spans="1:123">
      <c r="A237" t="s">
        <v>215</v>
      </c>
      <c r="B237">
        <v>0</v>
      </c>
      <c r="C237">
        <v>0</v>
      </c>
      <c r="D237">
        <v>0</v>
      </c>
      <c r="E237">
        <v>0</v>
      </c>
      <c r="F237">
        <v>0</v>
      </c>
      <c r="G237">
        <v>2567703065.42974</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513540613.085949</v>
      </c>
      <c r="BM237">
        <v>0</v>
      </c>
      <c r="BN237">
        <v>0</v>
      </c>
      <c r="BO237">
        <v>0</v>
      </c>
      <c r="BP237">
        <v>0</v>
      </c>
      <c r="BQ237">
        <v>0</v>
      </c>
      <c r="BR237">
        <v>0</v>
      </c>
      <c r="BS237">
        <v>2054162452.3437901</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row>
    <row r="238" spans="1:123">
      <c r="A238" t="s">
        <v>216</v>
      </c>
      <c r="B238">
        <v>0</v>
      </c>
      <c r="C238">
        <v>9245072373.7214394</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9245072373.7214394</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row>
    <row r="239" spans="1:123">
      <c r="A239" t="s">
        <v>217</v>
      </c>
      <c r="B239">
        <v>0</v>
      </c>
      <c r="C239">
        <v>0</v>
      </c>
      <c r="D239">
        <v>0</v>
      </c>
      <c r="E239">
        <v>0</v>
      </c>
      <c r="F239">
        <v>0</v>
      </c>
      <c r="G239">
        <v>0</v>
      </c>
      <c r="H239">
        <v>0</v>
      </c>
      <c r="I239">
        <v>0</v>
      </c>
      <c r="J239">
        <v>28772645704.733299</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28772645704.733299</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row>
    <row r="240" spans="1:123">
      <c r="A240" t="s">
        <v>218</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row>
    <row r="241" spans="1:123">
      <c r="A241" t="s">
        <v>219</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row>
    <row r="242" spans="1:123">
      <c r="A242" t="s">
        <v>220</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row>
    <row r="243" spans="1:123">
      <c r="A243" t="s">
        <v>221</v>
      </c>
      <c r="B243">
        <v>0</v>
      </c>
      <c r="C243" s="38">
        <v>1.9073486328125E-6</v>
      </c>
      <c r="D243">
        <v>0</v>
      </c>
      <c r="E243">
        <v>0</v>
      </c>
      <c r="F243">
        <v>0</v>
      </c>
      <c r="G243">
        <v>0</v>
      </c>
      <c r="H243">
        <v>0</v>
      </c>
      <c r="I243">
        <v>0</v>
      </c>
      <c r="J243">
        <v>10700000000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10700000000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row>
    <row r="244" spans="1:123">
      <c r="A244" t="s">
        <v>222</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DR244">
        <v>0</v>
      </c>
      <c r="DS244">
        <v>0</v>
      </c>
    </row>
    <row r="245" spans="1:123">
      <c r="A245" t="s">
        <v>223</v>
      </c>
      <c r="B245">
        <v>0</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row>
    <row r="246" spans="1:123">
      <c r="A246" t="s">
        <v>224</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row>
    <row r="247" spans="1:123">
      <c r="A247" t="s">
        <v>225</v>
      </c>
      <c r="B247">
        <v>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row>
    <row r="248" spans="1:123">
      <c r="A248" t="s">
        <v>226</v>
      </c>
      <c r="B248">
        <v>0</v>
      </c>
      <c r="C248">
        <v>0</v>
      </c>
      <c r="D248">
        <v>0</v>
      </c>
      <c r="E248">
        <v>0</v>
      </c>
      <c r="F248">
        <v>0</v>
      </c>
      <c r="G248">
        <v>0</v>
      </c>
      <c r="H248">
        <v>0</v>
      </c>
      <c r="I248">
        <v>0</v>
      </c>
      <c r="J248">
        <v>29907985865.1922</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s="38">
        <v>0</v>
      </c>
      <c r="BM248">
        <v>0</v>
      </c>
      <c r="BN248">
        <v>0</v>
      </c>
      <c r="BO248">
        <v>0</v>
      </c>
      <c r="BP248">
        <v>0</v>
      </c>
      <c r="BQ248">
        <v>0</v>
      </c>
      <c r="BR248">
        <v>0</v>
      </c>
      <c r="BS248">
        <v>29907985865.1922</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0</v>
      </c>
      <c r="CV248">
        <v>0</v>
      </c>
      <c r="CW248">
        <v>0</v>
      </c>
      <c r="CX248">
        <v>0</v>
      </c>
      <c r="CY248">
        <v>0</v>
      </c>
      <c r="CZ248">
        <v>0</v>
      </c>
      <c r="DA248">
        <v>0</v>
      </c>
      <c r="DB248">
        <v>0</v>
      </c>
      <c r="DC248">
        <v>0</v>
      </c>
      <c r="DD248">
        <v>0</v>
      </c>
      <c r="DE248">
        <v>0</v>
      </c>
      <c r="DF248">
        <v>0</v>
      </c>
      <c r="DG248">
        <v>0</v>
      </c>
      <c r="DH248">
        <v>0</v>
      </c>
      <c r="DI248">
        <v>0</v>
      </c>
      <c r="DJ248">
        <v>0</v>
      </c>
      <c r="DK248">
        <v>0</v>
      </c>
      <c r="DL248">
        <v>0</v>
      </c>
      <c r="DM248">
        <v>0</v>
      </c>
      <c r="DN248">
        <v>0</v>
      </c>
      <c r="DO248">
        <v>0</v>
      </c>
      <c r="DP248">
        <v>0</v>
      </c>
      <c r="DQ248">
        <v>0</v>
      </c>
      <c r="DR248">
        <v>0</v>
      </c>
      <c r="DS248">
        <v>0</v>
      </c>
    </row>
    <row r="249" spans="1:123">
      <c r="A249" t="s">
        <v>227</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v>0</v>
      </c>
      <c r="DC249">
        <v>0</v>
      </c>
      <c r="DD249">
        <v>0</v>
      </c>
      <c r="DE249">
        <v>0</v>
      </c>
      <c r="DF249">
        <v>0</v>
      </c>
      <c r="DG249">
        <v>0</v>
      </c>
      <c r="DH249">
        <v>0</v>
      </c>
      <c r="DI249">
        <v>0</v>
      </c>
      <c r="DJ249">
        <v>0</v>
      </c>
      <c r="DK249">
        <v>0</v>
      </c>
      <c r="DL249">
        <v>0</v>
      </c>
      <c r="DM249">
        <v>0</v>
      </c>
      <c r="DN249">
        <v>0</v>
      </c>
      <c r="DO249">
        <v>0</v>
      </c>
      <c r="DP249">
        <v>0</v>
      </c>
      <c r="DQ249">
        <v>0</v>
      </c>
      <c r="DR249">
        <v>0</v>
      </c>
      <c r="DS249">
        <v>0</v>
      </c>
    </row>
    <row r="250" spans="1:123">
      <c r="A250" t="s">
        <v>228</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v>0</v>
      </c>
      <c r="DS250">
        <v>0</v>
      </c>
    </row>
    <row r="251" spans="1:123">
      <c r="A251" t="s">
        <v>229</v>
      </c>
      <c r="B251">
        <v>0</v>
      </c>
      <c r="C251">
        <v>0</v>
      </c>
      <c r="D251">
        <v>0</v>
      </c>
      <c r="E251">
        <v>0</v>
      </c>
      <c r="F251">
        <v>0</v>
      </c>
      <c r="G251">
        <v>0</v>
      </c>
      <c r="H251">
        <v>0</v>
      </c>
      <c r="I251">
        <v>173613887.99999899</v>
      </c>
      <c r="J251">
        <v>0</v>
      </c>
      <c r="K251">
        <v>0</v>
      </c>
      <c r="L251">
        <v>0</v>
      </c>
      <c r="M251">
        <v>0</v>
      </c>
      <c r="N251">
        <v>0</v>
      </c>
      <c r="O251">
        <v>0</v>
      </c>
      <c r="P251">
        <v>0</v>
      </c>
      <c r="Q251">
        <v>3826706111.99999</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4000319999.99999</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row>
    <row r="252" spans="1:123">
      <c r="A252" t="s">
        <v>2618</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row>
    <row r="253" spans="1:123">
      <c r="A253" t="s">
        <v>2619</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0</v>
      </c>
      <c r="CQ253">
        <v>0</v>
      </c>
      <c r="CR253">
        <v>0</v>
      </c>
      <c r="CS253">
        <v>0</v>
      </c>
      <c r="CT253">
        <v>0</v>
      </c>
      <c r="CU253">
        <v>0</v>
      </c>
      <c r="CV253">
        <v>0</v>
      </c>
      <c r="CW253">
        <v>0</v>
      </c>
      <c r="CX253">
        <v>0</v>
      </c>
      <c r="CY253">
        <v>0</v>
      </c>
      <c r="CZ253">
        <v>0</v>
      </c>
      <c r="DA253">
        <v>0</v>
      </c>
      <c r="DB253">
        <v>0</v>
      </c>
      <c r="DC253">
        <v>0</v>
      </c>
      <c r="DD253">
        <v>0</v>
      </c>
      <c r="DE253">
        <v>0</v>
      </c>
      <c r="DF253">
        <v>0</v>
      </c>
      <c r="DG253">
        <v>0</v>
      </c>
      <c r="DH253">
        <v>0</v>
      </c>
      <c r="DI253">
        <v>0</v>
      </c>
      <c r="DJ253">
        <v>0</v>
      </c>
      <c r="DK253">
        <v>0</v>
      </c>
      <c r="DL253">
        <v>0</v>
      </c>
      <c r="DM253">
        <v>0</v>
      </c>
      <c r="DN253">
        <v>0</v>
      </c>
      <c r="DO253">
        <v>0</v>
      </c>
      <c r="DP253">
        <v>0</v>
      </c>
      <c r="DQ253">
        <v>0</v>
      </c>
      <c r="DR253">
        <v>0</v>
      </c>
      <c r="DS253">
        <v>0</v>
      </c>
    </row>
    <row r="254" spans="1:123">
      <c r="A254" t="s">
        <v>2620</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row>
    <row r="255" spans="1:123">
      <c r="A255" t="s">
        <v>230</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row>
    <row r="256" spans="1:123">
      <c r="A256" t="s">
        <v>231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v>0</v>
      </c>
      <c r="DP256">
        <v>0</v>
      </c>
      <c r="DQ256">
        <v>0</v>
      </c>
      <c r="DR256">
        <v>0</v>
      </c>
      <c r="DS256">
        <v>0</v>
      </c>
    </row>
    <row r="257" spans="1:123">
      <c r="A257" t="s">
        <v>232</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v>0</v>
      </c>
      <c r="DS257">
        <v>0</v>
      </c>
    </row>
    <row r="258" spans="1:123">
      <c r="A258" t="s">
        <v>233</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c r="CU258">
        <v>0</v>
      </c>
      <c r="CV258">
        <v>0</v>
      </c>
      <c r="CW258">
        <v>0</v>
      </c>
      <c r="CX258">
        <v>0</v>
      </c>
      <c r="CY258">
        <v>0</v>
      </c>
      <c r="CZ258">
        <v>0</v>
      </c>
      <c r="DA258">
        <v>0</v>
      </c>
      <c r="DB258">
        <v>0</v>
      </c>
      <c r="DC258">
        <v>0</v>
      </c>
      <c r="DD258">
        <v>0</v>
      </c>
      <c r="DE258">
        <v>0</v>
      </c>
      <c r="DF258">
        <v>0</v>
      </c>
      <c r="DG258">
        <v>0</v>
      </c>
      <c r="DH258">
        <v>0</v>
      </c>
      <c r="DI258">
        <v>0</v>
      </c>
      <c r="DJ258">
        <v>0</v>
      </c>
      <c r="DK258">
        <v>0</v>
      </c>
      <c r="DL258">
        <v>0</v>
      </c>
      <c r="DM258">
        <v>0</v>
      </c>
      <c r="DN258">
        <v>0</v>
      </c>
      <c r="DO258">
        <v>0</v>
      </c>
      <c r="DP258">
        <v>0</v>
      </c>
      <c r="DQ258">
        <v>0</v>
      </c>
      <c r="DR258">
        <v>0</v>
      </c>
      <c r="DS258">
        <v>0</v>
      </c>
    </row>
    <row r="259" spans="1:123">
      <c r="A259" t="s">
        <v>234</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DR259">
        <v>0</v>
      </c>
      <c r="DS259">
        <v>0</v>
      </c>
    </row>
    <row r="260" spans="1:123">
      <c r="A260" t="s">
        <v>235</v>
      </c>
      <c r="B260">
        <v>0</v>
      </c>
      <c r="C260">
        <v>0</v>
      </c>
      <c r="D260">
        <v>0</v>
      </c>
      <c r="E260">
        <v>0</v>
      </c>
      <c r="F260">
        <v>0</v>
      </c>
      <c r="G260">
        <v>0</v>
      </c>
      <c r="H260">
        <v>0</v>
      </c>
      <c r="I260">
        <v>6356245157.7460003</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2161123353.6336398</v>
      </c>
      <c r="BM260">
        <v>0</v>
      </c>
      <c r="BN260">
        <v>4195121804.11236</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row>
    <row r="261" spans="1:123">
      <c r="A261" t="s">
        <v>236</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row>
    <row r="262" spans="1:123">
      <c r="A262" t="s">
        <v>237</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45409159440</v>
      </c>
      <c r="AX262">
        <v>0</v>
      </c>
      <c r="AY262">
        <v>0</v>
      </c>
      <c r="AZ262">
        <v>0</v>
      </c>
      <c r="BA262">
        <v>0</v>
      </c>
      <c r="BB262">
        <v>0</v>
      </c>
      <c r="BC262">
        <v>0</v>
      </c>
      <c r="BD262">
        <v>0</v>
      </c>
      <c r="BE262">
        <v>0</v>
      </c>
      <c r="BF262">
        <v>0</v>
      </c>
      <c r="BG262">
        <v>0</v>
      </c>
      <c r="BH262">
        <v>0</v>
      </c>
      <c r="BI262">
        <v>0</v>
      </c>
      <c r="BJ262">
        <v>0</v>
      </c>
      <c r="BK262">
        <v>0</v>
      </c>
      <c r="BL262">
        <v>8491143635.1219501</v>
      </c>
      <c r="BM262">
        <v>0</v>
      </c>
      <c r="BN262">
        <v>36918015804.877998</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row>
    <row r="263" spans="1:123">
      <c r="A263" t="s">
        <v>238</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row>
    <row r="264" spans="1:123">
      <c r="A264" t="s">
        <v>239</v>
      </c>
      <c r="B264">
        <v>0</v>
      </c>
      <c r="C264">
        <v>2450752887.7964501</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2450752887.7964501</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row>
    <row r="265" spans="1:123">
      <c r="A265" t="s">
        <v>240</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row>
    <row r="266" spans="1:123">
      <c r="A266" t="s">
        <v>2621</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row>
    <row r="267" spans="1:123">
      <c r="A267" t="s">
        <v>241</v>
      </c>
      <c r="B267">
        <v>0</v>
      </c>
      <c r="C267">
        <v>28738275521.035099</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28738275521.035099</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row>
    <row r="268" spans="1:123">
      <c r="A268" t="s">
        <v>242</v>
      </c>
      <c r="B268">
        <v>0</v>
      </c>
      <c r="C268">
        <v>93929226085.839706</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93929226085.839706</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row>
    <row r="269" spans="1:123">
      <c r="A269" t="s">
        <v>1601</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row>
    <row r="270" spans="1:123">
      <c r="A270" t="s">
        <v>243</v>
      </c>
      <c r="B270">
        <v>0</v>
      </c>
      <c r="C270">
        <v>2506929520287.1401</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2506929520287.1401</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row>
    <row r="271" spans="1:123">
      <c r="A271" t="s">
        <v>244</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row>
    <row r="272" spans="1:123">
      <c r="A272" t="s">
        <v>245</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row>
    <row r="273" spans="1:123">
      <c r="A273" t="s">
        <v>246</v>
      </c>
      <c r="B273">
        <v>0</v>
      </c>
      <c r="C273">
        <v>49167520577.948601</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B273">
        <v>0</v>
      </c>
      <c r="DC273">
        <v>0</v>
      </c>
      <c r="DD273">
        <v>0</v>
      </c>
      <c r="DE273">
        <v>0</v>
      </c>
      <c r="DF273">
        <v>0</v>
      </c>
      <c r="DG273">
        <v>0</v>
      </c>
      <c r="DH273">
        <v>0</v>
      </c>
      <c r="DI273">
        <v>49167520577.948601</v>
      </c>
      <c r="DJ273">
        <v>0</v>
      </c>
      <c r="DK273">
        <v>0</v>
      </c>
      <c r="DL273">
        <v>0</v>
      </c>
      <c r="DM273">
        <v>0</v>
      </c>
      <c r="DN273">
        <v>0</v>
      </c>
      <c r="DO273">
        <v>0</v>
      </c>
      <c r="DP273">
        <v>0</v>
      </c>
      <c r="DQ273">
        <v>0</v>
      </c>
      <c r="DR273">
        <v>0</v>
      </c>
      <c r="DS273">
        <v>0</v>
      </c>
    </row>
    <row r="274" spans="1:123">
      <c r="A274" t="s">
        <v>247</v>
      </c>
      <c r="B274">
        <v>0</v>
      </c>
      <c r="C274">
        <v>32079252808.777199</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32079252808.777199</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row>
    <row r="275" spans="1:123">
      <c r="A275" t="s">
        <v>248</v>
      </c>
      <c r="B275">
        <v>0</v>
      </c>
      <c r="C275">
        <v>10700000000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10700000000</v>
      </c>
      <c r="DC275">
        <v>0</v>
      </c>
      <c r="DD275">
        <v>0</v>
      </c>
      <c r="DE275">
        <v>0</v>
      </c>
      <c r="DF275">
        <v>0</v>
      </c>
      <c r="DG275">
        <v>0</v>
      </c>
      <c r="DH275">
        <v>0</v>
      </c>
      <c r="DI275">
        <v>0</v>
      </c>
      <c r="DJ275">
        <v>0</v>
      </c>
      <c r="DK275">
        <v>0</v>
      </c>
      <c r="DL275">
        <v>0</v>
      </c>
      <c r="DM275">
        <v>0</v>
      </c>
      <c r="DN275">
        <v>0</v>
      </c>
      <c r="DO275">
        <v>0</v>
      </c>
      <c r="DP275">
        <v>0</v>
      </c>
      <c r="DQ275">
        <v>0</v>
      </c>
      <c r="DR275">
        <v>0</v>
      </c>
      <c r="DS275">
        <v>0</v>
      </c>
    </row>
    <row r="276" spans="1:123">
      <c r="A276" t="s">
        <v>249</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v>0</v>
      </c>
      <c r="DS276">
        <v>0</v>
      </c>
    </row>
    <row r="277" spans="1:123">
      <c r="A277" t="s">
        <v>250</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row>
    <row r="278" spans="1:123">
      <c r="A278" t="s">
        <v>251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row>
    <row r="279" spans="1:123">
      <c r="A279" t="s">
        <v>252</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c r="DP279">
        <v>0</v>
      </c>
      <c r="DQ279">
        <v>0</v>
      </c>
      <c r="DR279">
        <v>0</v>
      </c>
      <c r="DS279">
        <v>0</v>
      </c>
    </row>
    <row r="280" spans="1:123">
      <c r="A280" t="s">
        <v>253</v>
      </c>
      <c r="B280">
        <v>0</v>
      </c>
      <c r="C280">
        <v>15966062639.5156</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15966062639.5156</v>
      </c>
      <c r="CM280">
        <v>0</v>
      </c>
      <c r="CN280">
        <v>0</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0</v>
      </c>
      <c r="DH280">
        <v>0</v>
      </c>
      <c r="DI280">
        <v>0</v>
      </c>
      <c r="DJ280">
        <v>0</v>
      </c>
      <c r="DK280">
        <v>0</v>
      </c>
      <c r="DL280">
        <v>0</v>
      </c>
      <c r="DM280">
        <v>0</v>
      </c>
      <c r="DN280">
        <v>0</v>
      </c>
      <c r="DO280">
        <v>0</v>
      </c>
      <c r="DP280">
        <v>0</v>
      </c>
      <c r="DQ280">
        <v>0</v>
      </c>
      <c r="DR280">
        <v>0</v>
      </c>
      <c r="DS280">
        <v>0</v>
      </c>
    </row>
    <row r="281" spans="1:123">
      <c r="A281" t="s">
        <v>254</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DN281">
        <v>0</v>
      </c>
      <c r="DO281">
        <v>0</v>
      </c>
      <c r="DP281">
        <v>0</v>
      </c>
      <c r="DQ281">
        <v>0</v>
      </c>
      <c r="DR281">
        <v>0</v>
      </c>
      <c r="DS281">
        <v>0</v>
      </c>
    </row>
    <row r="282" spans="1:123">
      <c r="A282" t="s">
        <v>255</v>
      </c>
      <c r="B282">
        <v>0</v>
      </c>
      <c r="C282">
        <v>740831603682.69604</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740831603682.69604</v>
      </c>
      <c r="DG282">
        <v>0</v>
      </c>
      <c r="DH282">
        <v>0</v>
      </c>
      <c r="DI282">
        <v>0</v>
      </c>
      <c r="DJ282">
        <v>0</v>
      </c>
      <c r="DK282">
        <v>0</v>
      </c>
      <c r="DL282">
        <v>0</v>
      </c>
      <c r="DM282">
        <v>0</v>
      </c>
      <c r="DN282">
        <v>0</v>
      </c>
      <c r="DO282">
        <v>0</v>
      </c>
      <c r="DP282">
        <v>0</v>
      </c>
      <c r="DQ282">
        <v>0</v>
      </c>
      <c r="DR282">
        <v>0</v>
      </c>
      <c r="DS282">
        <v>0</v>
      </c>
    </row>
    <row r="283" spans="1:123">
      <c r="A283" t="s">
        <v>256</v>
      </c>
      <c r="B283">
        <v>0</v>
      </c>
      <c r="C283">
        <v>12873897152.4401</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0</v>
      </c>
      <c r="CW283">
        <v>0</v>
      </c>
      <c r="CX283">
        <v>0</v>
      </c>
      <c r="CY283">
        <v>0</v>
      </c>
      <c r="CZ283">
        <v>0</v>
      </c>
      <c r="DA283">
        <v>0</v>
      </c>
      <c r="DB283">
        <v>0</v>
      </c>
      <c r="DC283">
        <v>12873897152.4401</v>
      </c>
      <c r="DD283">
        <v>0</v>
      </c>
      <c r="DE283">
        <v>0</v>
      </c>
      <c r="DF283">
        <v>0</v>
      </c>
      <c r="DG283">
        <v>0</v>
      </c>
      <c r="DH283">
        <v>0</v>
      </c>
      <c r="DI283">
        <v>0</v>
      </c>
      <c r="DJ283">
        <v>0</v>
      </c>
      <c r="DK283">
        <v>0</v>
      </c>
      <c r="DL283">
        <v>0</v>
      </c>
      <c r="DM283">
        <v>0</v>
      </c>
      <c r="DN283">
        <v>0</v>
      </c>
      <c r="DO283">
        <v>0</v>
      </c>
      <c r="DP283">
        <v>0</v>
      </c>
      <c r="DQ283">
        <v>0</v>
      </c>
      <c r="DR283">
        <v>0</v>
      </c>
      <c r="DS283">
        <v>0</v>
      </c>
    </row>
    <row r="284" spans="1:123">
      <c r="A284" t="s">
        <v>257</v>
      </c>
      <c r="B284">
        <v>0</v>
      </c>
      <c r="C284">
        <v>49722057547.443802</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v>0</v>
      </c>
      <c r="DC284">
        <v>0</v>
      </c>
      <c r="DD284">
        <v>49722057547.443802</v>
      </c>
      <c r="DE284">
        <v>0</v>
      </c>
      <c r="DF284">
        <v>0</v>
      </c>
      <c r="DG284">
        <v>0</v>
      </c>
      <c r="DH284">
        <v>0</v>
      </c>
      <c r="DI284">
        <v>0</v>
      </c>
      <c r="DJ284">
        <v>0</v>
      </c>
      <c r="DK284">
        <v>0</v>
      </c>
      <c r="DL284">
        <v>0</v>
      </c>
      <c r="DM284">
        <v>0</v>
      </c>
      <c r="DN284">
        <v>0</v>
      </c>
      <c r="DO284">
        <v>0</v>
      </c>
      <c r="DP284">
        <v>0</v>
      </c>
      <c r="DQ284">
        <v>0</v>
      </c>
      <c r="DR284">
        <v>0</v>
      </c>
      <c r="DS284">
        <v>0</v>
      </c>
    </row>
    <row r="285" spans="1:123">
      <c r="A285" t="s">
        <v>258</v>
      </c>
      <c r="B285">
        <v>0</v>
      </c>
      <c r="C285">
        <v>27501021538.207401</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27501021538.207401</v>
      </c>
      <c r="DF285">
        <v>0</v>
      </c>
      <c r="DG285">
        <v>0</v>
      </c>
      <c r="DH285">
        <v>0</v>
      </c>
      <c r="DI285">
        <v>0</v>
      </c>
      <c r="DJ285">
        <v>0</v>
      </c>
      <c r="DK285">
        <v>0</v>
      </c>
      <c r="DL285">
        <v>0</v>
      </c>
      <c r="DM285">
        <v>0</v>
      </c>
      <c r="DN285">
        <v>0</v>
      </c>
      <c r="DO285">
        <v>0</v>
      </c>
      <c r="DP285">
        <v>0</v>
      </c>
      <c r="DQ285">
        <v>0</v>
      </c>
      <c r="DR285">
        <v>0</v>
      </c>
      <c r="DS285">
        <v>0</v>
      </c>
    </row>
    <row r="286" spans="1:123">
      <c r="A286" t="s">
        <v>259</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c r="CP286">
        <v>0</v>
      </c>
      <c r="CQ286">
        <v>0</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0</v>
      </c>
      <c r="DO286">
        <v>0</v>
      </c>
      <c r="DP286">
        <v>0</v>
      </c>
      <c r="DQ286">
        <v>0</v>
      </c>
      <c r="DR286">
        <v>0</v>
      </c>
      <c r="DS286">
        <v>0</v>
      </c>
    </row>
    <row r="287" spans="1:123">
      <c r="A287" t="s">
        <v>2622</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v>0</v>
      </c>
      <c r="DO287">
        <v>0</v>
      </c>
      <c r="DP287">
        <v>0</v>
      </c>
      <c r="DQ287">
        <v>0</v>
      </c>
      <c r="DR287">
        <v>0</v>
      </c>
      <c r="DS287">
        <v>0</v>
      </c>
    </row>
    <row r="288" spans="1:123">
      <c r="A288" t="s">
        <v>2623</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v>0</v>
      </c>
      <c r="DC288">
        <v>0</v>
      </c>
      <c r="DD288">
        <v>0</v>
      </c>
      <c r="DE288">
        <v>0</v>
      </c>
      <c r="DF288">
        <v>0</v>
      </c>
      <c r="DG288">
        <v>0</v>
      </c>
      <c r="DH288">
        <v>0</v>
      </c>
      <c r="DI288">
        <v>0</v>
      </c>
      <c r="DJ288">
        <v>0</v>
      </c>
      <c r="DK288">
        <v>0</v>
      </c>
      <c r="DL288">
        <v>0</v>
      </c>
      <c r="DM288">
        <v>0</v>
      </c>
      <c r="DN288">
        <v>0</v>
      </c>
      <c r="DO288">
        <v>0</v>
      </c>
      <c r="DP288">
        <v>0</v>
      </c>
      <c r="DQ288">
        <v>0</v>
      </c>
      <c r="DR288">
        <v>0</v>
      </c>
      <c r="DS288">
        <v>0</v>
      </c>
    </row>
    <row r="289" spans="1:123">
      <c r="A289" t="s">
        <v>260</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0</v>
      </c>
      <c r="DQ289">
        <v>0</v>
      </c>
      <c r="DR289">
        <v>0</v>
      </c>
      <c r="DS289">
        <v>0</v>
      </c>
    </row>
    <row r="290" spans="1:123">
      <c r="A290" t="s">
        <v>261</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row>
    <row r="291" spans="1:123">
      <c r="A291" t="s">
        <v>2624</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0</v>
      </c>
      <c r="CS291">
        <v>0</v>
      </c>
      <c r="CT291">
        <v>0</v>
      </c>
      <c r="CU291">
        <v>0</v>
      </c>
      <c r="CV291">
        <v>0</v>
      </c>
      <c r="CW291">
        <v>0</v>
      </c>
      <c r="CX291">
        <v>0</v>
      </c>
      <c r="CY291">
        <v>0</v>
      </c>
      <c r="CZ291">
        <v>0</v>
      </c>
      <c r="DA291">
        <v>0</v>
      </c>
      <c r="DB291">
        <v>0</v>
      </c>
      <c r="DC291">
        <v>0</v>
      </c>
      <c r="DD291">
        <v>0</v>
      </c>
      <c r="DE291">
        <v>0</v>
      </c>
      <c r="DF291">
        <v>0</v>
      </c>
      <c r="DG291">
        <v>0</v>
      </c>
      <c r="DH291">
        <v>0</v>
      </c>
      <c r="DI291">
        <v>0</v>
      </c>
      <c r="DJ291">
        <v>0</v>
      </c>
      <c r="DK291">
        <v>0</v>
      </c>
      <c r="DL291">
        <v>0</v>
      </c>
      <c r="DM291">
        <v>0</v>
      </c>
      <c r="DN291">
        <v>0</v>
      </c>
      <c r="DO291">
        <v>0</v>
      </c>
      <c r="DP291">
        <v>0</v>
      </c>
      <c r="DQ291">
        <v>0</v>
      </c>
      <c r="DR291">
        <v>0</v>
      </c>
      <c r="DS291">
        <v>0</v>
      </c>
    </row>
    <row r="292" spans="1:123">
      <c r="A292" t="s">
        <v>2625</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row>
    <row r="293" spans="1:123">
      <c r="A293" t="s">
        <v>2626</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DN293">
        <v>0</v>
      </c>
      <c r="DO293">
        <v>0</v>
      </c>
      <c r="DP293">
        <v>0</v>
      </c>
      <c r="DQ293">
        <v>0</v>
      </c>
      <c r="DR293">
        <v>0</v>
      </c>
      <c r="DS293">
        <v>0</v>
      </c>
    </row>
    <row r="294" spans="1:123">
      <c r="A294" t="s">
        <v>2627</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row>
    <row r="295" spans="1:123">
      <c r="A295" t="s">
        <v>2628</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0</v>
      </c>
      <c r="DD295">
        <v>0</v>
      </c>
      <c r="DE295">
        <v>0</v>
      </c>
      <c r="DF295">
        <v>0</v>
      </c>
      <c r="DG295">
        <v>0</v>
      </c>
      <c r="DH295">
        <v>0</v>
      </c>
      <c r="DI295">
        <v>0</v>
      </c>
      <c r="DJ295">
        <v>0</v>
      </c>
      <c r="DK295">
        <v>0</v>
      </c>
      <c r="DL295">
        <v>0</v>
      </c>
      <c r="DM295">
        <v>0</v>
      </c>
      <c r="DN295">
        <v>0</v>
      </c>
      <c r="DO295">
        <v>0</v>
      </c>
      <c r="DP295">
        <v>0</v>
      </c>
      <c r="DQ295">
        <v>0</v>
      </c>
      <c r="DR295">
        <v>0</v>
      </c>
      <c r="DS295">
        <v>0</v>
      </c>
    </row>
    <row r="296" spans="1:123">
      <c r="A296" t="s">
        <v>2629</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v>0</v>
      </c>
      <c r="DC296">
        <v>0</v>
      </c>
      <c r="DD296">
        <v>0</v>
      </c>
      <c r="DE296">
        <v>0</v>
      </c>
      <c r="DF296">
        <v>0</v>
      </c>
      <c r="DG296">
        <v>0</v>
      </c>
      <c r="DH296">
        <v>0</v>
      </c>
      <c r="DI296">
        <v>0</v>
      </c>
      <c r="DJ296">
        <v>0</v>
      </c>
      <c r="DK296">
        <v>0</v>
      </c>
      <c r="DL296">
        <v>0</v>
      </c>
      <c r="DM296">
        <v>0</v>
      </c>
      <c r="DN296">
        <v>0</v>
      </c>
      <c r="DO296">
        <v>0</v>
      </c>
      <c r="DP296">
        <v>0</v>
      </c>
      <c r="DQ296">
        <v>0</v>
      </c>
      <c r="DR296">
        <v>0</v>
      </c>
      <c r="DS296">
        <v>0</v>
      </c>
    </row>
    <row r="297" spans="1:123">
      <c r="A297" t="s">
        <v>262</v>
      </c>
      <c r="B297">
        <v>0</v>
      </c>
      <c r="C297">
        <v>0</v>
      </c>
      <c r="D297">
        <v>0</v>
      </c>
      <c r="E297">
        <v>0</v>
      </c>
      <c r="F297">
        <v>0</v>
      </c>
      <c r="G297">
        <v>0</v>
      </c>
      <c r="H297">
        <v>0</v>
      </c>
      <c r="I297">
        <v>109853675410.334</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109853675410.334</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row>
    <row r="298" spans="1:123">
      <c r="A298" t="s">
        <v>263</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16725603377.029499</v>
      </c>
      <c r="BA298">
        <v>0</v>
      </c>
      <c r="BB298">
        <v>0</v>
      </c>
      <c r="BC298">
        <v>0</v>
      </c>
      <c r="BD298">
        <v>0</v>
      </c>
      <c r="BE298">
        <v>0</v>
      </c>
      <c r="BF298">
        <v>0</v>
      </c>
      <c r="BG298">
        <v>0</v>
      </c>
      <c r="BH298">
        <v>0</v>
      </c>
      <c r="BI298">
        <v>0</v>
      </c>
      <c r="BJ298">
        <v>0</v>
      </c>
      <c r="BK298">
        <v>0</v>
      </c>
      <c r="BL298">
        <v>0</v>
      </c>
      <c r="BM298">
        <v>0</v>
      </c>
      <c r="BN298">
        <v>0</v>
      </c>
      <c r="BO298">
        <v>0</v>
      </c>
      <c r="BP298">
        <v>0</v>
      </c>
      <c r="BQ298">
        <v>0</v>
      </c>
      <c r="BR298">
        <v>16725603377.029499</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v>0</v>
      </c>
      <c r="DP298">
        <v>0</v>
      </c>
      <c r="DQ298">
        <v>0</v>
      </c>
      <c r="DR298">
        <v>0</v>
      </c>
      <c r="DS298">
        <v>0</v>
      </c>
    </row>
    <row r="299" spans="1:123">
      <c r="A299" t="s">
        <v>264</v>
      </c>
      <c r="B299">
        <v>0</v>
      </c>
      <c r="C299">
        <v>0</v>
      </c>
      <c r="D299">
        <v>0</v>
      </c>
      <c r="E299">
        <v>0</v>
      </c>
      <c r="F299">
        <v>0</v>
      </c>
      <c r="G299">
        <v>0</v>
      </c>
      <c r="H299">
        <v>0</v>
      </c>
      <c r="I299">
        <v>51946941410.951599</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51946941410.951599</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row>
    <row r="300" spans="1:123">
      <c r="A300" t="s">
        <v>265</v>
      </c>
      <c r="B300">
        <v>0</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12257674848.684401</v>
      </c>
      <c r="BA300">
        <v>0</v>
      </c>
      <c r="BB300">
        <v>0</v>
      </c>
      <c r="BC300">
        <v>0</v>
      </c>
      <c r="BD300">
        <v>0</v>
      </c>
      <c r="BE300">
        <v>0</v>
      </c>
      <c r="BF300">
        <v>0</v>
      </c>
      <c r="BG300">
        <v>0</v>
      </c>
      <c r="BH300">
        <v>0</v>
      </c>
      <c r="BI300">
        <v>0</v>
      </c>
      <c r="BJ300">
        <v>0</v>
      </c>
      <c r="BK300">
        <v>0</v>
      </c>
      <c r="BL300">
        <v>0</v>
      </c>
      <c r="BM300">
        <v>0</v>
      </c>
      <c r="BN300">
        <v>0</v>
      </c>
      <c r="BO300">
        <v>0</v>
      </c>
      <c r="BP300">
        <v>0</v>
      </c>
      <c r="BQ300">
        <v>0</v>
      </c>
      <c r="BR300">
        <v>12257674848.684401</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row>
    <row r="301" spans="1:123">
      <c r="A301" t="s">
        <v>266</v>
      </c>
      <c r="B301">
        <v>0</v>
      </c>
      <c r="C301">
        <v>0</v>
      </c>
      <c r="D301">
        <v>0</v>
      </c>
      <c r="E301">
        <v>0</v>
      </c>
      <c r="F301">
        <v>0</v>
      </c>
      <c r="G301">
        <v>0</v>
      </c>
      <c r="H301">
        <v>0</v>
      </c>
      <c r="I301">
        <v>22328427313.7607</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22328427313.7607</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row>
    <row r="302" spans="1:123">
      <c r="A302" t="s">
        <v>267</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3899567039.9438</v>
      </c>
      <c r="BA302">
        <v>0</v>
      </c>
      <c r="BB302">
        <v>0</v>
      </c>
      <c r="BC302">
        <v>0</v>
      </c>
      <c r="BD302">
        <v>0</v>
      </c>
      <c r="BE302">
        <v>0</v>
      </c>
      <c r="BF302">
        <v>0</v>
      </c>
      <c r="BG302">
        <v>0</v>
      </c>
      <c r="BH302">
        <v>0</v>
      </c>
      <c r="BI302">
        <v>0</v>
      </c>
      <c r="BJ302">
        <v>0</v>
      </c>
      <c r="BK302">
        <v>0</v>
      </c>
      <c r="BL302">
        <v>0</v>
      </c>
      <c r="BM302">
        <v>0</v>
      </c>
      <c r="BN302">
        <v>0</v>
      </c>
      <c r="BO302">
        <v>0</v>
      </c>
      <c r="BP302">
        <v>0</v>
      </c>
      <c r="BQ302">
        <v>0</v>
      </c>
      <c r="BR302">
        <v>3899567039.9438</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row>
    <row r="303" spans="1:123">
      <c r="A303" t="s">
        <v>268</v>
      </c>
      <c r="B303">
        <v>0</v>
      </c>
      <c r="C303">
        <v>0</v>
      </c>
      <c r="D303">
        <v>0</v>
      </c>
      <c r="E303">
        <v>0</v>
      </c>
      <c r="F303">
        <v>0</v>
      </c>
      <c r="G303">
        <v>0</v>
      </c>
      <c r="H303">
        <v>0</v>
      </c>
      <c r="I303">
        <v>14092004535.2094</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14092004535.2094</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row>
    <row r="304" spans="1:123">
      <c r="A304" t="s">
        <v>269</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5136930235.0952997</v>
      </c>
      <c r="BA304">
        <v>0</v>
      </c>
      <c r="BB304">
        <v>0</v>
      </c>
      <c r="BC304">
        <v>0</v>
      </c>
      <c r="BD304">
        <v>0</v>
      </c>
      <c r="BE304">
        <v>0</v>
      </c>
      <c r="BF304">
        <v>0</v>
      </c>
      <c r="BG304">
        <v>0</v>
      </c>
      <c r="BH304">
        <v>0</v>
      </c>
      <c r="BI304">
        <v>0</v>
      </c>
      <c r="BJ304">
        <v>0</v>
      </c>
      <c r="BK304">
        <v>0</v>
      </c>
      <c r="BL304">
        <v>0</v>
      </c>
      <c r="BM304">
        <v>0</v>
      </c>
      <c r="BN304">
        <v>0</v>
      </c>
      <c r="BO304">
        <v>0</v>
      </c>
      <c r="BP304">
        <v>0</v>
      </c>
      <c r="BQ304">
        <v>0</v>
      </c>
      <c r="BR304">
        <v>5136930235.0952997</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row>
    <row r="305" spans="1:123">
      <c r="A305" t="s">
        <v>270</v>
      </c>
      <c r="B305">
        <v>0</v>
      </c>
      <c r="C305">
        <v>0</v>
      </c>
      <c r="D305">
        <v>0</v>
      </c>
      <c r="E305">
        <v>0</v>
      </c>
      <c r="F305">
        <v>0</v>
      </c>
      <c r="G305">
        <v>0</v>
      </c>
      <c r="H305">
        <v>0</v>
      </c>
      <c r="I305">
        <v>9752983340.4745998</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9752983340.4745998</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row>
    <row r="306" spans="1:123">
      <c r="A306" t="s">
        <v>271</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11147745077.195499</v>
      </c>
      <c r="BA306">
        <v>0</v>
      </c>
      <c r="BB306">
        <v>0</v>
      </c>
      <c r="BC306">
        <v>0</v>
      </c>
      <c r="BD306">
        <v>0</v>
      </c>
      <c r="BE306">
        <v>0</v>
      </c>
      <c r="BF306">
        <v>0</v>
      </c>
      <c r="BG306">
        <v>0</v>
      </c>
      <c r="BH306">
        <v>0</v>
      </c>
      <c r="BI306">
        <v>0</v>
      </c>
      <c r="BJ306">
        <v>0</v>
      </c>
      <c r="BK306">
        <v>0</v>
      </c>
      <c r="BL306">
        <v>0</v>
      </c>
      <c r="BM306">
        <v>0</v>
      </c>
      <c r="BN306">
        <v>0</v>
      </c>
      <c r="BO306">
        <v>0</v>
      </c>
      <c r="BP306">
        <v>0</v>
      </c>
      <c r="BQ306">
        <v>0</v>
      </c>
      <c r="BR306">
        <v>11147745077.195499</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row>
    <row r="307" spans="1:123">
      <c r="A307" t="s">
        <v>272</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0</v>
      </c>
      <c r="CX307">
        <v>0</v>
      </c>
      <c r="CY307">
        <v>0</v>
      </c>
      <c r="CZ307">
        <v>0</v>
      </c>
      <c r="DA307">
        <v>0</v>
      </c>
      <c r="DB307">
        <v>0</v>
      </c>
      <c r="DC307">
        <v>0</v>
      </c>
      <c r="DD307">
        <v>0</v>
      </c>
      <c r="DE307">
        <v>0</v>
      </c>
      <c r="DF307">
        <v>0</v>
      </c>
      <c r="DG307">
        <v>0</v>
      </c>
      <c r="DH307">
        <v>0</v>
      </c>
      <c r="DI307">
        <v>0</v>
      </c>
      <c r="DJ307">
        <v>0</v>
      </c>
      <c r="DK307">
        <v>0</v>
      </c>
      <c r="DL307">
        <v>0</v>
      </c>
      <c r="DM307">
        <v>0</v>
      </c>
      <c r="DN307">
        <v>0</v>
      </c>
      <c r="DO307">
        <v>0</v>
      </c>
      <c r="DP307">
        <v>0</v>
      </c>
      <c r="DQ307">
        <v>0</v>
      </c>
      <c r="DR307">
        <v>0</v>
      </c>
      <c r="DS307">
        <v>0</v>
      </c>
    </row>
    <row r="308" spans="1:123">
      <c r="A308" t="s">
        <v>273</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0</v>
      </c>
      <c r="CV308">
        <v>0</v>
      </c>
      <c r="CW308">
        <v>0</v>
      </c>
      <c r="CX308">
        <v>0</v>
      </c>
      <c r="CY308">
        <v>0</v>
      </c>
      <c r="CZ308">
        <v>0</v>
      </c>
      <c r="DA308">
        <v>0</v>
      </c>
      <c r="DB308">
        <v>0</v>
      </c>
      <c r="DC308">
        <v>0</v>
      </c>
      <c r="DD308">
        <v>0</v>
      </c>
      <c r="DE308">
        <v>0</v>
      </c>
      <c r="DF308">
        <v>0</v>
      </c>
      <c r="DG308">
        <v>0</v>
      </c>
      <c r="DH308">
        <v>0</v>
      </c>
      <c r="DI308">
        <v>0</v>
      </c>
      <c r="DJ308">
        <v>0</v>
      </c>
      <c r="DK308">
        <v>0</v>
      </c>
      <c r="DL308">
        <v>0</v>
      </c>
      <c r="DM308">
        <v>0</v>
      </c>
      <c r="DN308">
        <v>0</v>
      </c>
      <c r="DO308">
        <v>0</v>
      </c>
      <c r="DP308">
        <v>0</v>
      </c>
      <c r="DQ308">
        <v>0</v>
      </c>
      <c r="DR308">
        <v>0</v>
      </c>
      <c r="DS308">
        <v>0</v>
      </c>
    </row>
    <row r="309" spans="1:123">
      <c r="A309" t="s">
        <v>2630</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c r="CU309">
        <v>0</v>
      </c>
      <c r="CV309">
        <v>0</v>
      </c>
      <c r="CW309">
        <v>0</v>
      </c>
      <c r="CX309">
        <v>0</v>
      </c>
      <c r="CY309">
        <v>0</v>
      </c>
      <c r="CZ309">
        <v>0</v>
      </c>
      <c r="DA309">
        <v>0</v>
      </c>
      <c r="DB309">
        <v>0</v>
      </c>
      <c r="DC309">
        <v>0</v>
      </c>
      <c r="DD309">
        <v>0</v>
      </c>
      <c r="DE309">
        <v>0</v>
      </c>
      <c r="DF309">
        <v>0</v>
      </c>
      <c r="DG309">
        <v>0</v>
      </c>
      <c r="DH309">
        <v>0</v>
      </c>
      <c r="DI309">
        <v>0</v>
      </c>
      <c r="DJ309">
        <v>0</v>
      </c>
      <c r="DK309">
        <v>0</v>
      </c>
      <c r="DL309">
        <v>0</v>
      </c>
      <c r="DM309">
        <v>0</v>
      </c>
      <c r="DN309">
        <v>0</v>
      </c>
      <c r="DO309">
        <v>0</v>
      </c>
      <c r="DP309">
        <v>0</v>
      </c>
      <c r="DQ309">
        <v>0</v>
      </c>
      <c r="DR309">
        <v>0</v>
      </c>
      <c r="DS309">
        <v>0</v>
      </c>
    </row>
    <row r="310" spans="1:123">
      <c r="A310" t="s">
        <v>2631</v>
      </c>
      <c r="B310">
        <v>0</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v>0</v>
      </c>
      <c r="DC310">
        <v>0</v>
      </c>
      <c r="DD310">
        <v>0</v>
      </c>
      <c r="DE310">
        <v>0</v>
      </c>
      <c r="DF310">
        <v>0</v>
      </c>
      <c r="DG310">
        <v>0</v>
      </c>
      <c r="DH310">
        <v>0</v>
      </c>
      <c r="DI310">
        <v>0</v>
      </c>
      <c r="DJ310">
        <v>0</v>
      </c>
      <c r="DK310">
        <v>0</v>
      </c>
      <c r="DL310">
        <v>0</v>
      </c>
      <c r="DM310">
        <v>0</v>
      </c>
      <c r="DN310">
        <v>0</v>
      </c>
      <c r="DO310">
        <v>0</v>
      </c>
      <c r="DP310">
        <v>0</v>
      </c>
      <c r="DQ310">
        <v>0</v>
      </c>
      <c r="DR310">
        <v>0</v>
      </c>
      <c r="DS310">
        <v>0</v>
      </c>
    </row>
    <row r="311" spans="1:123">
      <c r="A311" t="s">
        <v>2632</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DR311">
        <v>0</v>
      </c>
      <c r="DS311">
        <v>0</v>
      </c>
    </row>
    <row r="312" spans="1:123">
      <c r="A312" t="s">
        <v>2633</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row>
    <row r="313" spans="1:123">
      <c r="A313" t="s">
        <v>2634</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0</v>
      </c>
      <c r="CV313">
        <v>0</v>
      </c>
      <c r="CW313">
        <v>0</v>
      </c>
      <c r="CX313">
        <v>0</v>
      </c>
      <c r="CY313">
        <v>0</v>
      </c>
      <c r="CZ313">
        <v>0</v>
      </c>
      <c r="DA313">
        <v>0</v>
      </c>
      <c r="DB313">
        <v>0</v>
      </c>
      <c r="DC313">
        <v>0</v>
      </c>
      <c r="DD313">
        <v>0</v>
      </c>
      <c r="DE313">
        <v>0</v>
      </c>
      <c r="DF313">
        <v>0</v>
      </c>
      <c r="DG313">
        <v>0</v>
      </c>
      <c r="DH313">
        <v>0</v>
      </c>
      <c r="DI313">
        <v>0</v>
      </c>
      <c r="DJ313">
        <v>0</v>
      </c>
      <c r="DK313">
        <v>0</v>
      </c>
      <c r="DL313">
        <v>0</v>
      </c>
      <c r="DM313">
        <v>0</v>
      </c>
      <c r="DN313">
        <v>0</v>
      </c>
      <c r="DO313">
        <v>0</v>
      </c>
      <c r="DP313">
        <v>0</v>
      </c>
      <c r="DQ313">
        <v>0</v>
      </c>
      <c r="DR313">
        <v>0</v>
      </c>
      <c r="DS313">
        <v>0</v>
      </c>
    </row>
    <row r="314" spans="1:123">
      <c r="A314" t="s">
        <v>2635</v>
      </c>
      <c r="B314">
        <v>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row>
    <row r="315" spans="1:123">
      <c r="A315" t="s">
        <v>1602</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row>
    <row r="316" spans="1:123">
      <c r="A316" t="s">
        <v>274</v>
      </c>
      <c r="B316">
        <v>3762203919.7132401</v>
      </c>
      <c r="C316">
        <v>0</v>
      </c>
      <c r="D316">
        <v>0</v>
      </c>
      <c r="E316">
        <v>0</v>
      </c>
      <c r="F316">
        <v>3762203919.7132401</v>
      </c>
      <c r="G316">
        <v>0</v>
      </c>
      <c r="H316">
        <v>0</v>
      </c>
      <c r="I316">
        <v>0</v>
      </c>
      <c r="J316">
        <v>0</v>
      </c>
      <c r="K316">
        <v>0</v>
      </c>
      <c r="L316">
        <v>0</v>
      </c>
      <c r="M316">
        <v>0</v>
      </c>
      <c r="N316">
        <v>0</v>
      </c>
      <c r="O316">
        <v>0</v>
      </c>
      <c r="P316">
        <v>27636376456.9589</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35160784296.385399</v>
      </c>
      <c r="DL316">
        <v>0</v>
      </c>
      <c r="DM316">
        <v>0</v>
      </c>
      <c r="DN316">
        <v>0</v>
      </c>
      <c r="DO316">
        <v>0</v>
      </c>
      <c r="DP316">
        <v>0</v>
      </c>
      <c r="DQ316">
        <v>0</v>
      </c>
      <c r="DR316">
        <v>0</v>
      </c>
      <c r="DS316">
        <v>0</v>
      </c>
    </row>
    <row r="317" spans="1:123">
      <c r="A317" t="s">
        <v>275</v>
      </c>
      <c r="B317">
        <v>0</v>
      </c>
      <c r="C317">
        <v>2.44140625E-4</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4255829349.0110302</v>
      </c>
      <c r="AS317">
        <v>0</v>
      </c>
      <c r="AT317">
        <v>0</v>
      </c>
      <c r="AU317">
        <v>0</v>
      </c>
      <c r="AV317">
        <v>0</v>
      </c>
      <c r="AW317">
        <v>925307232504.36304</v>
      </c>
      <c r="AX317">
        <v>0</v>
      </c>
      <c r="AY317">
        <v>0</v>
      </c>
      <c r="AZ317">
        <v>0</v>
      </c>
      <c r="BA317">
        <v>0</v>
      </c>
      <c r="BB317">
        <v>0</v>
      </c>
      <c r="BC317">
        <v>0</v>
      </c>
      <c r="BD317">
        <v>0</v>
      </c>
      <c r="BE317">
        <v>0</v>
      </c>
      <c r="BF317">
        <v>0</v>
      </c>
      <c r="BG317">
        <v>0</v>
      </c>
      <c r="BH317">
        <v>0</v>
      </c>
      <c r="BI317">
        <v>0</v>
      </c>
      <c r="BJ317">
        <v>0</v>
      </c>
      <c r="BK317">
        <v>0</v>
      </c>
      <c r="BL317">
        <v>0</v>
      </c>
      <c r="BM317">
        <v>0</v>
      </c>
      <c r="BN317">
        <v>0</v>
      </c>
      <c r="BO317">
        <v>929563061853.37402</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v>0</v>
      </c>
      <c r="DQ317">
        <v>0</v>
      </c>
      <c r="DR317">
        <v>0</v>
      </c>
      <c r="DS317">
        <v>0</v>
      </c>
    </row>
    <row r="318" spans="1:123">
      <c r="A318" t="s">
        <v>276</v>
      </c>
      <c r="B318">
        <v>0</v>
      </c>
      <c r="C318">
        <v>182612841320.21701</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182612841320.21701</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0</v>
      </c>
      <c r="DD318">
        <v>0</v>
      </c>
      <c r="DE318">
        <v>0</v>
      </c>
      <c r="DF318">
        <v>0</v>
      </c>
      <c r="DG318">
        <v>0</v>
      </c>
      <c r="DH318">
        <v>0</v>
      </c>
      <c r="DI318">
        <v>0</v>
      </c>
      <c r="DJ318">
        <v>0</v>
      </c>
      <c r="DK318">
        <v>0</v>
      </c>
      <c r="DL318">
        <v>0</v>
      </c>
      <c r="DM318">
        <v>0</v>
      </c>
      <c r="DN318">
        <v>0</v>
      </c>
      <c r="DO318">
        <v>0</v>
      </c>
      <c r="DP318">
        <v>0</v>
      </c>
      <c r="DQ318">
        <v>0</v>
      </c>
      <c r="DR318">
        <v>0</v>
      </c>
      <c r="DS318">
        <v>0</v>
      </c>
    </row>
    <row r="319" spans="1:123">
      <c r="A319" t="s">
        <v>277</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row>
    <row r="320" spans="1:123">
      <c r="A320" t="s">
        <v>278</v>
      </c>
      <c r="B320">
        <v>0</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c r="DP320">
        <v>0</v>
      </c>
      <c r="DQ320">
        <v>0</v>
      </c>
      <c r="DR320">
        <v>0</v>
      </c>
      <c r="DS320">
        <v>0</v>
      </c>
    </row>
    <row r="321" spans="1:123">
      <c r="A321" t="s">
        <v>279</v>
      </c>
      <c r="B321">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N321">
        <v>0</v>
      </c>
      <c r="CO321">
        <v>0</v>
      </c>
      <c r="CP321">
        <v>0</v>
      </c>
      <c r="CQ321">
        <v>0</v>
      </c>
      <c r="CR321">
        <v>0</v>
      </c>
      <c r="CS321">
        <v>0</v>
      </c>
      <c r="CT321">
        <v>0</v>
      </c>
      <c r="CU321">
        <v>0</v>
      </c>
      <c r="CV321">
        <v>0</v>
      </c>
      <c r="CW321">
        <v>0</v>
      </c>
      <c r="CX321">
        <v>0</v>
      </c>
      <c r="CY321">
        <v>0</v>
      </c>
      <c r="CZ321">
        <v>0</v>
      </c>
      <c r="DA321">
        <v>0</v>
      </c>
      <c r="DB321">
        <v>0</v>
      </c>
      <c r="DC321">
        <v>0</v>
      </c>
      <c r="DD321">
        <v>0</v>
      </c>
      <c r="DE321">
        <v>0</v>
      </c>
      <c r="DF321">
        <v>0</v>
      </c>
      <c r="DG321">
        <v>0</v>
      </c>
      <c r="DH321">
        <v>0</v>
      </c>
      <c r="DI321">
        <v>0</v>
      </c>
      <c r="DJ321">
        <v>0</v>
      </c>
      <c r="DK321">
        <v>0</v>
      </c>
      <c r="DL321">
        <v>0</v>
      </c>
      <c r="DM321">
        <v>0</v>
      </c>
      <c r="DN321">
        <v>0</v>
      </c>
      <c r="DO321">
        <v>0</v>
      </c>
      <c r="DP321">
        <v>0</v>
      </c>
      <c r="DQ321">
        <v>0</v>
      </c>
      <c r="DR321">
        <v>0</v>
      </c>
      <c r="DS321">
        <v>0</v>
      </c>
    </row>
    <row r="322" spans="1:123">
      <c r="A322" t="s">
        <v>280</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0</v>
      </c>
      <c r="DD322">
        <v>0</v>
      </c>
      <c r="DE322">
        <v>0</v>
      </c>
      <c r="DF322">
        <v>0</v>
      </c>
      <c r="DG322">
        <v>0</v>
      </c>
      <c r="DH322">
        <v>0</v>
      </c>
      <c r="DI322">
        <v>0</v>
      </c>
      <c r="DJ322">
        <v>0</v>
      </c>
      <c r="DK322">
        <v>0</v>
      </c>
      <c r="DL322">
        <v>0</v>
      </c>
      <c r="DM322">
        <v>0</v>
      </c>
      <c r="DN322">
        <v>0</v>
      </c>
      <c r="DO322">
        <v>0</v>
      </c>
      <c r="DP322">
        <v>0</v>
      </c>
      <c r="DQ322">
        <v>0</v>
      </c>
      <c r="DR322">
        <v>0</v>
      </c>
      <c r="DS322">
        <v>0</v>
      </c>
    </row>
    <row r="323" spans="1:123">
      <c r="A323" t="s">
        <v>1603</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11010695338.943899</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6943513219.77598</v>
      </c>
      <c r="BM323">
        <v>0</v>
      </c>
      <c r="BN323">
        <v>0</v>
      </c>
      <c r="BO323">
        <v>0</v>
      </c>
      <c r="BP323">
        <v>0</v>
      </c>
      <c r="BQ323">
        <v>0</v>
      </c>
      <c r="BR323">
        <v>4067182119.1679902</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v>0</v>
      </c>
      <c r="DC323">
        <v>0</v>
      </c>
      <c r="DD323">
        <v>0</v>
      </c>
      <c r="DE323">
        <v>0</v>
      </c>
      <c r="DF323">
        <v>0</v>
      </c>
      <c r="DG323">
        <v>0</v>
      </c>
      <c r="DH323">
        <v>0</v>
      </c>
      <c r="DI323">
        <v>0</v>
      </c>
      <c r="DJ323">
        <v>0</v>
      </c>
      <c r="DK323">
        <v>0</v>
      </c>
      <c r="DL323">
        <v>0</v>
      </c>
      <c r="DM323">
        <v>0</v>
      </c>
      <c r="DN323">
        <v>0</v>
      </c>
      <c r="DO323">
        <v>0</v>
      </c>
      <c r="DP323">
        <v>0</v>
      </c>
      <c r="DQ323">
        <v>0</v>
      </c>
      <c r="DR323">
        <v>0</v>
      </c>
      <c r="DS323">
        <v>0</v>
      </c>
    </row>
    <row r="324" spans="1:123">
      <c r="A324" t="s">
        <v>281</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v>0</v>
      </c>
      <c r="DQ324">
        <v>0</v>
      </c>
      <c r="DR324">
        <v>0</v>
      </c>
      <c r="DS324">
        <v>0</v>
      </c>
    </row>
    <row r="325" spans="1:123">
      <c r="A325" t="s">
        <v>282</v>
      </c>
      <c r="B325">
        <v>0</v>
      </c>
      <c r="C325">
        <v>0</v>
      </c>
      <c r="D325">
        <v>0</v>
      </c>
      <c r="E325">
        <v>0</v>
      </c>
      <c r="F325">
        <v>117420115260.32001</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46968046104.128304</v>
      </c>
      <c r="BM325">
        <v>0</v>
      </c>
      <c r="BN325">
        <v>0</v>
      </c>
      <c r="BO325">
        <v>0</v>
      </c>
      <c r="BP325">
        <v>0</v>
      </c>
      <c r="BQ325">
        <v>0</v>
      </c>
      <c r="BR325">
        <v>70452069156.192505</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0</v>
      </c>
      <c r="CX325">
        <v>0</v>
      </c>
      <c r="CY325">
        <v>0</v>
      </c>
      <c r="CZ325">
        <v>0</v>
      </c>
      <c r="DA325">
        <v>0</v>
      </c>
      <c r="DB325">
        <v>0</v>
      </c>
      <c r="DC325">
        <v>0</v>
      </c>
      <c r="DD325">
        <v>0</v>
      </c>
      <c r="DE325">
        <v>0</v>
      </c>
      <c r="DF325">
        <v>0</v>
      </c>
      <c r="DG325">
        <v>0</v>
      </c>
      <c r="DH325">
        <v>0</v>
      </c>
      <c r="DI325">
        <v>0</v>
      </c>
      <c r="DJ325">
        <v>0</v>
      </c>
      <c r="DK325">
        <v>0</v>
      </c>
      <c r="DL325">
        <v>0</v>
      </c>
      <c r="DM325">
        <v>0</v>
      </c>
      <c r="DN325">
        <v>0</v>
      </c>
      <c r="DO325">
        <v>0</v>
      </c>
      <c r="DP325">
        <v>0</v>
      </c>
      <c r="DQ325">
        <v>0</v>
      </c>
      <c r="DR325">
        <v>0</v>
      </c>
      <c r="DS325">
        <v>0</v>
      </c>
    </row>
    <row r="326" spans="1:123">
      <c r="A326" t="s">
        <v>283</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v>0</v>
      </c>
      <c r="DC326">
        <v>0</v>
      </c>
      <c r="DD326">
        <v>0</v>
      </c>
      <c r="DE326">
        <v>0</v>
      </c>
      <c r="DF326">
        <v>0</v>
      </c>
      <c r="DG326">
        <v>0</v>
      </c>
      <c r="DH326">
        <v>0</v>
      </c>
      <c r="DI326">
        <v>0</v>
      </c>
      <c r="DJ326">
        <v>0</v>
      </c>
      <c r="DK326">
        <v>0</v>
      </c>
      <c r="DL326">
        <v>0</v>
      </c>
      <c r="DM326">
        <v>0</v>
      </c>
      <c r="DN326">
        <v>0</v>
      </c>
      <c r="DO326">
        <v>0</v>
      </c>
      <c r="DP326">
        <v>0</v>
      </c>
      <c r="DQ326">
        <v>0</v>
      </c>
      <c r="DR326">
        <v>0</v>
      </c>
      <c r="DS326">
        <v>0</v>
      </c>
    </row>
    <row r="327" spans="1:123">
      <c r="A327" t="s">
        <v>284</v>
      </c>
      <c r="B327">
        <v>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v>0</v>
      </c>
      <c r="DQ327">
        <v>0</v>
      </c>
      <c r="DR327">
        <v>0</v>
      </c>
      <c r="DS327">
        <v>0</v>
      </c>
    </row>
    <row r="328" spans="1:123">
      <c r="A328" t="s">
        <v>285</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0</v>
      </c>
      <c r="DS328">
        <v>0</v>
      </c>
    </row>
    <row r="329" spans="1:123">
      <c r="A329" t="s">
        <v>286</v>
      </c>
      <c r="B329">
        <v>0</v>
      </c>
      <c r="C329">
        <v>0</v>
      </c>
      <c r="D329">
        <v>0</v>
      </c>
      <c r="E329">
        <v>0</v>
      </c>
      <c r="F329">
        <v>0</v>
      </c>
      <c r="G329">
        <v>0</v>
      </c>
      <c r="H329">
        <v>0</v>
      </c>
      <c r="I329">
        <v>520517786857.92798</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15732164411.669201</v>
      </c>
      <c r="BM329">
        <v>0</v>
      </c>
      <c r="BN329">
        <v>0</v>
      </c>
      <c r="BO329">
        <v>0</v>
      </c>
      <c r="BP329">
        <v>0</v>
      </c>
      <c r="BQ329">
        <v>0</v>
      </c>
      <c r="BR329">
        <v>511025959205.13</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0</v>
      </c>
      <c r="CV329">
        <v>0</v>
      </c>
      <c r="CW329">
        <v>0</v>
      </c>
      <c r="CX329">
        <v>0</v>
      </c>
      <c r="CY329">
        <v>0</v>
      </c>
      <c r="CZ329">
        <v>0</v>
      </c>
      <c r="DA329">
        <v>0</v>
      </c>
      <c r="DB329">
        <v>0</v>
      </c>
      <c r="DC329">
        <v>0</v>
      </c>
      <c r="DD329">
        <v>0</v>
      </c>
      <c r="DE329">
        <v>0</v>
      </c>
      <c r="DF329">
        <v>0</v>
      </c>
      <c r="DG329">
        <v>0</v>
      </c>
      <c r="DH329">
        <v>0</v>
      </c>
      <c r="DI329">
        <v>0</v>
      </c>
      <c r="DJ329">
        <v>0</v>
      </c>
      <c r="DK329">
        <v>0</v>
      </c>
      <c r="DL329">
        <v>0</v>
      </c>
      <c r="DM329">
        <v>0</v>
      </c>
      <c r="DN329">
        <v>0</v>
      </c>
      <c r="DO329">
        <v>0</v>
      </c>
      <c r="DP329">
        <v>0</v>
      </c>
      <c r="DQ329">
        <v>0</v>
      </c>
      <c r="DR329">
        <v>0</v>
      </c>
      <c r="DS329">
        <v>0</v>
      </c>
    </row>
    <row r="330" spans="1:123">
      <c r="A330" t="s">
        <v>287</v>
      </c>
      <c r="B330">
        <v>0</v>
      </c>
      <c r="C330">
        <v>9375919253.3438091</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9375919253.3438091</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v>0</v>
      </c>
      <c r="CZ330">
        <v>0</v>
      </c>
      <c r="DA330">
        <v>0</v>
      </c>
      <c r="DB330">
        <v>0</v>
      </c>
      <c r="DC330">
        <v>0</v>
      </c>
      <c r="DD330">
        <v>0</v>
      </c>
      <c r="DE330">
        <v>0</v>
      </c>
      <c r="DF330">
        <v>0</v>
      </c>
      <c r="DG330">
        <v>0</v>
      </c>
      <c r="DH330">
        <v>0</v>
      </c>
      <c r="DI330">
        <v>0</v>
      </c>
      <c r="DJ330">
        <v>0</v>
      </c>
      <c r="DK330">
        <v>0</v>
      </c>
      <c r="DL330">
        <v>0</v>
      </c>
      <c r="DM330">
        <v>0</v>
      </c>
      <c r="DN330">
        <v>0</v>
      </c>
      <c r="DO330">
        <v>0</v>
      </c>
      <c r="DP330">
        <v>0</v>
      </c>
      <c r="DQ330">
        <v>0</v>
      </c>
      <c r="DR330">
        <v>0</v>
      </c>
      <c r="DS330">
        <v>0</v>
      </c>
    </row>
    <row r="331" spans="1:123">
      <c r="A331" t="s">
        <v>288</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v>0</v>
      </c>
      <c r="DC331">
        <v>0</v>
      </c>
      <c r="DD331">
        <v>0</v>
      </c>
      <c r="DE331">
        <v>0</v>
      </c>
      <c r="DF331">
        <v>0</v>
      </c>
      <c r="DG331">
        <v>0</v>
      </c>
      <c r="DH331">
        <v>0</v>
      </c>
      <c r="DI331">
        <v>0</v>
      </c>
      <c r="DJ331">
        <v>0</v>
      </c>
      <c r="DK331">
        <v>0</v>
      </c>
      <c r="DL331">
        <v>0</v>
      </c>
      <c r="DM331">
        <v>0</v>
      </c>
      <c r="DN331">
        <v>0</v>
      </c>
      <c r="DO331">
        <v>0</v>
      </c>
      <c r="DP331">
        <v>0</v>
      </c>
      <c r="DQ331">
        <v>0</v>
      </c>
      <c r="DR331">
        <v>0</v>
      </c>
      <c r="DS331">
        <v>0</v>
      </c>
    </row>
    <row r="332" spans="1:123">
      <c r="A332" t="s">
        <v>289</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c r="DB332">
        <v>0</v>
      </c>
      <c r="DC332">
        <v>0</v>
      </c>
      <c r="DD332">
        <v>0</v>
      </c>
      <c r="DE332">
        <v>0</v>
      </c>
      <c r="DF332">
        <v>0</v>
      </c>
      <c r="DG332">
        <v>0</v>
      </c>
      <c r="DH332">
        <v>0</v>
      </c>
      <c r="DI332">
        <v>0</v>
      </c>
      <c r="DJ332">
        <v>0</v>
      </c>
      <c r="DK332">
        <v>0</v>
      </c>
      <c r="DL332">
        <v>0</v>
      </c>
      <c r="DM332">
        <v>0</v>
      </c>
      <c r="DN332">
        <v>0</v>
      </c>
      <c r="DO332">
        <v>0</v>
      </c>
      <c r="DP332">
        <v>0</v>
      </c>
      <c r="DQ332">
        <v>0</v>
      </c>
      <c r="DR332">
        <v>0</v>
      </c>
      <c r="DS332">
        <v>0</v>
      </c>
    </row>
    <row r="333" spans="1:123">
      <c r="A333" t="s">
        <v>290</v>
      </c>
      <c r="B333">
        <v>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272516326.53061199</v>
      </c>
      <c r="BD333">
        <v>0</v>
      </c>
      <c r="BE333">
        <v>0</v>
      </c>
      <c r="BF333">
        <v>0</v>
      </c>
      <c r="BG333">
        <v>0</v>
      </c>
      <c r="BH333">
        <v>0</v>
      </c>
      <c r="BI333">
        <v>0</v>
      </c>
      <c r="BJ333">
        <v>0</v>
      </c>
      <c r="BK333">
        <v>0</v>
      </c>
      <c r="BL333">
        <v>5450326.5306122601</v>
      </c>
      <c r="BM333">
        <v>0</v>
      </c>
      <c r="BN333">
        <v>0</v>
      </c>
      <c r="BO333">
        <v>0</v>
      </c>
      <c r="BP333">
        <v>0</v>
      </c>
      <c r="BQ333">
        <v>0</v>
      </c>
      <c r="BR333">
        <v>267065999.99999899</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0</v>
      </c>
      <c r="CO333">
        <v>0</v>
      </c>
      <c r="CP333">
        <v>0</v>
      </c>
      <c r="CQ333">
        <v>0</v>
      </c>
      <c r="CR333">
        <v>0</v>
      </c>
      <c r="CS333">
        <v>0</v>
      </c>
      <c r="CT333">
        <v>0</v>
      </c>
      <c r="CU333">
        <v>0</v>
      </c>
      <c r="CV333">
        <v>0</v>
      </c>
      <c r="CW333">
        <v>0</v>
      </c>
      <c r="CX333">
        <v>0</v>
      </c>
      <c r="CY333">
        <v>0</v>
      </c>
      <c r="CZ333">
        <v>0</v>
      </c>
      <c r="DA333">
        <v>0</v>
      </c>
      <c r="DB333">
        <v>0</v>
      </c>
      <c r="DC333">
        <v>0</v>
      </c>
      <c r="DD333">
        <v>0</v>
      </c>
      <c r="DE333">
        <v>0</v>
      </c>
      <c r="DF333">
        <v>0</v>
      </c>
      <c r="DG333">
        <v>0</v>
      </c>
      <c r="DH333">
        <v>0</v>
      </c>
      <c r="DI333">
        <v>0</v>
      </c>
      <c r="DJ333">
        <v>0</v>
      </c>
      <c r="DK333">
        <v>0</v>
      </c>
      <c r="DL333">
        <v>0</v>
      </c>
      <c r="DM333">
        <v>0</v>
      </c>
      <c r="DN333">
        <v>0</v>
      </c>
      <c r="DO333">
        <v>0</v>
      </c>
      <c r="DP333">
        <v>0</v>
      </c>
      <c r="DQ333">
        <v>0</v>
      </c>
      <c r="DR333">
        <v>0</v>
      </c>
      <c r="DS333">
        <v>0</v>
      </c>
    </row>
    <row r="334" spans="1:123">
      <c r="A334" t="s">
        <v>291</v>
      </c>
      <c r="B334">
        <v>0</v>
      </c>
      <c r="C334">
        <v>0</v>
      </c>
      <c r="D334">
        <v>0</v>
      </c>
      <c r="E334">
        <v>0</v>
      </c>
      <c r="F334">
        <v>0</v>
      </c>
      <c r="G334">
        <v>0</v>
      </c>
      <c r="H334">
        <v>0</v>
      </c>
      <c r="I334">
        <v>70698700415.0065</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70698700415.0065</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c r="CN334">
        <v>0</v>
      </c>
      <c r="CO334">
        <v>0</v>
      </c>
      <c r="CP334">
        <v>0</v>
      </c>
      <c r="CQ334">
        <v>0</v>
      </c>
      <c r="CR334">
        <v>0</v>
      </c>
      <c r="CS334">
        <v>0</v>
      </c>
      <c r="CT334">
        <v>0</v>
      </c>
      <c r="CU334">
        <v>0</v>
      </c>
      <c r="CV334">
        <v>0</v>
      </c>
      <c r="CW334">
        <v>0</v>
      </c>
      <c r="CX334">
        <v>0</v>
      </c>
      <c r="CY334">
        <v>0</v>
      </c>
      <c r="CZ334">
        <v>0</v>
      </c>
      <c r="DA334">
        <v>0</v>
      </c>
      <c r="DB334">
        <v>0</v>
      </c>
      <c r="DC334">
        <v>0</v>
      </c>
      <c r="DD334">
        <v>0</v>
      </c>
      <c r="DE334">
        <v>0</v>
      </c>
      <c r="DF334">
        <v>0</v>
      </c>
      <c r="DG334">
        <v>0</v>
      </c>
      <c r="DH334">
        <v>0</v>
      </c>
      <c r="DI334">
        <v>0</v>
      </c>
      <c r="DJ334">
        <v>0</v>
      </c>
      <c r="DK334">
        <v>0</v>
      </c>
      <c r="DL334">
        <v>0</v>
      </c>
      <c r="DM334">
        <v>0</v>
      </c>
      <c r="DN334">
        <v>0</v>
      </c>
      <c r="DO334">
        <v>0</v>
      </c>
      <c r="DP334">
        <v>0</v>
      </c>
      <c r="DQ334">
        <v>0</v>
      </c>
      <c r="DR334">
        <v>0</v>
      </c>
      <c r="DS334">
        <v>0</v>
      </c>
    </row>
    <row r="335" spans="1:123">
      <c r="A335" t="s">
        <v>292</v>
      </c>
      <c r="B335">
        <v>0</v>
      </c>
      <c r="C335">
        <v>0</v>
      </c>
      <c r="D335">
        <v>0</v>
      </c>
      <c r="E335">
        <v>0</v>
      </c>
      <c r="F335">
        <v>0</v>
      </c>
      <c r="G335">
        <v>0</v>
      </c>
      <c r="H335">
        <v>0</v>
      </c>
      <c r="I335">
        <v>270772231179.63599</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270772231179.63599</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v>0</v>
      </c>
      <c r="DC335">
        <v>0</v>
      </c>
      <c r="DD335">
        <v>0</v>
      </c>
      <c r="DE335">
        <v>0</v>
      </c>
      <c r="DF335">
        <v>0</v>
      </c>
      <c r="DG335">
        <v>0</v>
      </c>
      <c r="DH335">
        <v>0</v>
      </c>
      <c r="DI335">
        <v>0</v>
      </c>
      <c r="DJ335">
        <v>0</v>
      </c>
      <c r="DK335">
        <v>0</v>
      </c>
      <c r="DL335">
        <v>0</v>
      </c>
      <c r="DM335">
        <v>0</v>
      </c>
      <c r="DN335">
        <v>0</v>
      </c>
      <c r="DO335">
        <v>0</v>
      </c>
      <c r="DP335">
        <v>0</v>
      </c>
      <c r="DQ335">
        <v>0</v>
      </c>
      <c r="DR335">
        <v>0</v>
      </c>
      <c r="DS335">
        <v>0</v>
      </c>
    </row>
    <row r="336" spans="1:123">
      <c r="A336" t="s">
        <v>293</v>
      </c>
      <c r="B336">
        <v>0</v>
      </c>
      <c r="C336">
        <v>0</v>
      </c>
      <c r="D336">
        <v>0</v>
      </c>
      <c r="E336">
        <v>0</v>
      </c>
      <c r="F336">
        <v>0</v>
      </c>
      <c r="G336">
        <v>0</v>
      </c>
      <c r="H336">
        <v>0</v>
      </c>
      <c r="I336">
        <v>255592429164.112</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255592429164.112</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0</v>
      </c>
      <c r="DB336">
        <v>0</v>
      </c>
      <c r="DC336">
        <v>0</v>
      </c>
      <c r="DD336">
        <v>0</v>
      </c>
      <c r="DE336">
        <v>0</v>
      </c>
      <c r="DF336">
        <v>0</v>
      </c>
      <c r="DG336">
        <v>0</v>
      </c>
      <c r="DH336">
        <v>0</v>
      </c>
      <c r="DI336">
        <v>0</v>
      </c>
      <c r="DJ336">
        <v>0</v>
      </c>
      <c r="DK336">
        <v>0</v>
      </c>
      <c r="DL336">
        <v>0</v>
      </c>
      <c r="DM336">
        <v>0</v>
      </c>
      <c r="DN336">
        <v>0</v>
      </c>
      <c r="DO336">
        <v>0</v>
      </c>
      <c r="DP336">
        <v>0</v>
      </c>
      <c r="DQ336">
        <v>0</v>
      </c>
      <c r="DR336">
        <v>0</v>
      </c>
      <c r="DS336">
        <v>0</v>
      </c>
    </row>
    <row r="337" spans="1:123">
      <c r="A337" t="s">
        <v>294</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27501021538.207401</v>
      </c>
      <c r="AW337">
        <v>0</v>
      </c>
      <c r="AX337">
        <v>0</v>
      </c>
      <c r="AY337">
        <v>0</v>
      </c>
      <c r="AZ337">
        <v>0</v>
      </c>
      <c r="BA337">
        <v>0</v>
      </c>
      <c r="BB337">
        <v>0</v>
      </c>
      <c r="BC337">
        <v>0</v>
      </c>
      <c r="BD337">
        <v>0</v>
      </c>
      <c r="BE337">
        <v>0</v>
      </c>
      <c r="BF337">
        <v>0</v>
      </c>
      <c r="BG337">
        <v>0</v>
      </c>
      <c r="BH337">
        <v>0</v>
      </c>
      <c r="BI337">
        <v>0</v>
      </c>
      <c r="BJ337">
        <v>0</v>
      </c>
      <c r="BK337">
        <v>0</v>
      </c>
      <c r="BL337">
        <v>17344894284.1474</v>
      </c>
      <c r="BM337">
        <v>0</v>
      </c>
      <c r="BN337">
        <v>0</v>
      </c>
      <c r="BO337">
        <v>0</v>
      </c>
      <c r="BP337">
        <v>0</v>
      </c>
      <c r="BQ337">
        <v>0</v>
      </c>
      <c r="BR337">
        <v>10156127254.0599</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v>0</v>
      </c>
      <c r="DC337">
        <v>0</v>
      </c>
      <c r="DD337">
        <v>0</v>
      </c>
      <c r="DE337">
        <v>0</v>
      </c>
      <c r="DF337">
        <v>0</v>
      </c>
      <c r="DG337">
        <v>0</v>
      </c>
      <c r="DH337">
        <v>0</v>
      </c>
      <c r="DI337">
        <v>0</v>
      </c>
      <c r="DJ337">
        <v>0</v>
      </c>
      <c r="DK337">
        <v>0</v>
      </c>
      <c r="DL337">
        <v>0</v>
      </c>
      <c r="DM337">
        <v>0</v>
      </c>
      <c r="DN337">
        <v>0</v>
      </c>
      <c r="DO337">
        <v>0</v>
      </c>
      <c r="DP337">
        <v>0</v>
      </c>
      <c r="DQ337">
        <v>0</v>
      </c>
      <c r="DR337">
        <v>0</v>
      </c>
      <c r="DS337">
        <v>0</v>
      </c>
    </row>
    <row r="338" spans="1:123">
      <c r="A338" t="s">
        <v>295</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0</v>
      </c>
      <c r="CV338">
        <v>0</v>
      </c>
      <c r="CW338">
        <v>0</v>
      </c>
      <c r="CX338">
        <v>0</v>
      </c>
      <c r="CY338">
        <v>0</v>
      </c>
      <c r="CZ338">
        <v>0</v>
      </c>
      <c r="DA338">
        <v>0</v>
      </c>
      <c r="DB338">
        <v>0</v>
      </c>
      <c r="DC338">
        <v>0</v>
      </c>
      <c r="DD338">
        <v>0</v>
      </c>
      <c r="DE338">
        <v>0</v>
      </c>
      <c r="DF338">
        <v>0</v>
      </c>
      <c r="DG338">
        <v>0</v>
      </c>
      <c r="DH338">
        <v>0</v>
      </c>
      <c r="DI338">
        <v>0</v>
      </c>
      <c r="DJ338">
        <v>0</v>
      </c>
      <c r="DK338">
        <v>0</v>
      </c>
      <c r="DL338">
        <v>0</v>
      </c>
      <c r="DM338">
        <v>0</v>
      </c>
      <c r="DN338">
        <v>0</v>
      </c>
      <c r="DO338">
        <v>0</v>
      </c>
      <c r="DP338">
        <v>0</v>
      </c>
      <c r="DQ338">
        <v>0</v>
      </c>
      <c r="DR338">
        <v>0</v>
      </c>
      <c r="DS338">
        <v>0</v>
      </c>
    </row>
    <row r="339" spans="1:123">
      <c r="A339" t="s">
        <v>2636</v>
      </c>
      <c r="B339">
        <v>0</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v>0</v>
      </c>
      <c r="CJ339">
        <v>0</v>
      </c>
      <c r="CK339">
        <v>0</v>
      </c>
      <c r="CL339">
        <v>0</v>
      </c>
      <c r="CM339">
        <v>0</v>
      </c>
      <c r="CN339">
        <v>0</v>
      </c>
      <c r="CO339">
        <v>0</v>
      </c>
      <c r="CP339">
        <v>0</v>
      </c>
      <c r="CQ339">
        <v>0</v>
      </c>
      <c r="CR339">
        <v>0</v>
      </c>
      <c r="CS339">
        <v>0</v>
      </c>
      <c r="CT339">
        <v>0</v>
      </c>
      <c r="CU339">
        <v>0</v>
      </c>
      <c r="CV339">
        <v>0</v>
      </c>
      <c r="CW339">
        <v>0</v>
      </c>
      <c r="CX339">
        <v>0</v>
      </c>
      <c r="CY339">
        <v>0</v>
      </c>
      <c r="CZ339">
        <v>0</v>
      </c>
      <c r="DA339">
        <v>0</v>
      </c>
      <c r="DB339">
        <v>0</v>
      </c>
      <c r="DC339">
        <v>0</v>
      </c>
      <c r="DD339">
        <v>0</v>
      </c>
      <c r="DE339">
        <v>0</v>
      </c>
      <c r="DF339">
        <v>0</v>
      </c>
      <c r="DG339">
        <v>0</v>
      </c>
      <c r="DH339">
        <v>0</v>
      </c>
      <c r="DI339">
        <v>0</v>
      </c>
      <c r="DJ339">
        <v>0</v>
      </c>
      <c r="DK339">
        <v>0</v>
      </c>
      <c r="DL339">
        <v>0</v>
      </c>
      <c r="DM339">
        <v>0</v>
      </c>
      <c r="DN339">
        <v>0</v>
      </c>
      <c r="DO339">
        <v>0</v>
      </c>
      <c r="DP339">
        <v>0</v>
      </c>
      <c r="DQ339">
        <v>0</v>
      </c>
      <c r="DR339">
        <v>0</v>
      </c>
      <c r="DS339">
        <v>0</v>
      </c>
    </row>
    <row r="340" spans="1:123">
      <c r="A340" t="s">
        <v>296</v>
      </c>
      <c r="B340">
        <v>0</v>
      </c>
      <c r="C340">
        <v>0</v>
      </c>
      <c r="D340">
        <v>0</v>
      </c>
      <c r="E340">
        <v>0</v>
      </c>
      <c r="F340">
        <v>0</v>
      </c>
      <c r="G340">
        <v>0</v>
      </c>
      <c r="H340">
        <v>0</v>
      </c>
      <c r="I340">
        <v>12563247020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12563247020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v>0</v>
      </c>
      <c r="DC340">
        <v>0</v>
      </c>
      <c r="DD340">
        <v>0</v>
      </c>
      <c r="DE340">
        <v>0</v>
      </c>
      <c r="DF340">
        <v>0</v>
      </c>
      <c r="DG340">
        <v>0</v>
      </c>
      <c r="DH340">
        <v>0</v>
      </c>
      <c r="DI340">
        <v>0</v>
      </c>
      <c r="DJ340">
        <v>0</v>
      </c>
      <c r="DK340">
        <v>0</v>
      </c>
      <c r="DL340">
        <v>0</v>
      </c>
      <c r="DM340">
        <v>0</v>
      </c>
      <c r="DN340">
        <v>0</v>
      </c>
      <c r="DO340">
        <v>0</v>
      </c>
      <c r="DP340">
        <v>0</v>
      </c>
      <c r="DQ340">
        <v>0</v>
      </c>
      <c r="DR340">
        <v>0</v>
      </c>
      <c r="DS340">
        <v>0</v>
      </c>
    </row>
    <row r="341" spans="1:123">
      <c r="A341" t="s">
        <v>297</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v>0</v>
      </c>
      <c r="DQ341">
        <v>0</v>
      </c>
      <c r="DR341">
        <v>0</v>
      </c>
      <c r="DS341">
        <v>0</v>
      </c>
    </row>
    <row r="342" spans="1:123">
      <c r="A342" t="s">
        <v>1604</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v>0</v>
      </c>
      <c r="DC342">
        <v>0</v>
      </c>
      <c r="DD342">
        <v>0</v>
      </c>
      <c r="DE342">
        <v>0</v>
      </c>
      <c r="DF342">
        <v>0</v>
      </c>
      <c r="DG342">
        <v>0</v>
      </c>
      <c r="DH342">
        <v>0</v>
      </c>
      <c r="DI342">
        <v>0</v>
      </c>
      <c r="DJ342">
        <v>0</v>
      </c>
      <c r="DK342">
        <v>0</v>
      </c>
      <c r="DL342">
        <v>0</v>
      </c>
      <c r="DM342">
        <v>0</v>
      </c>
      <c r="DN342">
        <v>0</v>
      </c>
      <c r="DO342">
        <v>0</v>
      </c>
      <c r="DP342">
        <v>0</v>
      </c>
      <c r="DQ342">
        <v>0</v>
      </c>
      <c r="DR342">
        <v>0</v>
      </c>
      <c r="DS342">
        <v>0</v>
      </c>
    </row>
    <row r="343" spans="1:123">
      <c r="A343" t="s">
        <v>298</v>
      </c>
      <c r="B343">
        <v>0</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114154013917.808</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89154284869.808197</v>
      </c>
      <c r="BM343">
        <v>0</v>
      </c>
      <c r="BN343">
        <v>0</v>
      </c>
      <c r="BO343">
        <v>0</v>
      </c>
      <c r="BP343">
        <v>0</v>
      </c>
      <c r="BQ343">
        <v>0</v>
      </c>
      <c r="BR343">
        <v>24999729048</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DN343">
        <v>0</v>
      </c>
      <c r="DO343">
        <v>0</v>
      </c>
      <c r="DP343">
        <v>0</v>
      </c>
      <c r="DQ343">
        <v>0</v>
      </c>
      <c r="DR343">
        <v>0</v>
      </c>
      <c r="DS343">
        <v>0</v>
      </c>
    </row>
    <row r="344" spans="1:123">
      <c r="A344" t="s">
        <v>1605</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c r="CU344">
        <v>0</v>
      </c>
      <c r="CV344">
        <v>0</v>
      </c>
      <c r="CW344">
        <v>0</v>
      </c>
      <c r="CX344">
        <v>0</v>
      </c>
      <c r="CY344">
        <v>0</v>
      </c>
      <c r="CZ344">
        <v>0</v>
      </c>
      <c r="DA344">
        <v>0</v>
      </c>
      <c r="DB344">
        <v>0</v>
      </c>
      <c r="DC344">
        <v>0</v>
      </c>
      <c r="DD344">
        <v>0</v>
      </c>
      <c r="DE344">
        <v>0</v>
      </c>
      <c r="DF344">
        <v>0</v>
      </c>
      <c r="DG344">
        <v>0</v>
      </c>
      <c r="DH344">
        <v>0</v>
      </c>
      <c r="DI344">
        <v>0</v>
      </c>
      <c r="DJ344">
        <v>0</v>
      </c>
      <c r="DK344">
        <v>0</v>
      </c>
      <c r="DL344">
        <v>0</v>
      </c>
      <c r="DM344">
        <v>0</v>
      </c>
      <c r="DN344">
        <v>0</v>
      </c>
      <c r="DO344">
        <v>0</v>
      </c>
      <c r="DP344">
        <v>0</v>
      </c>
      <c r="DQ344">
        <v>0</v>
      </c>
      <c r="DR344">
        <v>0</v>
      </c>
      <c r="DS344">
        <v>0</v>
      </c>
    </row>
    <row r="345" spans="1:123">
      <c r="A345" t="s">
        <v>299</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v>0</v>
      </c>
      <c r="CJ345">
        <v>0</v>
      </c>
      <c r="CK345">
        <v>0</v>
      </c>
      <c r="CL345">
        <v>0</v>
      </c>
      <c r="CM345">
        <v>0</v>
      </c>
      <c r="CN345">
        <v>0</v>
      </c>
      <c r="CO345">
        <v>0</v>
      </c>
      <c r="CP345">
        <v>0</v>
      </c>
      <c r="CQ345">
        <v>0</v>
      </c>
      <c r="CR345">
        <v>0</v>
      </c>
      <c r="CS345">
        <v>0</v>
      </c>
      <c r="CT345">
        <v>0</v>
      </c>
      <c r="CU345">
        <v>0</v>
      </c>
      <c r="CV345">
        <v>0</v>
      </c>
      <c r="CW345">
        <v>0</v>
      </c>
      <c r="CX345">
        <v>0</v>
      </c>
      <c r="CY345">
        <v>0</v>
      </c>
      <c r="CZ345">
        <v>0</v>
      </c>
      <c r="DA345">
        <v>0</v>
      </c>
      <c r="DB345">
        <v>0</v>
      </c>
      <c r="DC345">
        <v>0</v>
      </c>
      <c r="DD345">
        <v>0</v>
      </c>
      <c r="DE345">
        <v>0</v>
      </c>
      <c r="DF345">
        <v>0</v>
      </c>
      <c r="DG345">
        <v>0</v>
      </c>
      <c r="DH345">
        <v>0</v>
      </c>
      <c r="DI345">
        <v>0</v>
      </c>
      <c r="DJ345">
        <v>0</v>
      </c>
      <c r="DK345">
        <v>0</v>
      </c>
      <c r="DL345">
        <v>0</v>
      </c>
      <c r="DM345">
        <v>0</v>
      </c>
      <c r="DN345">
        <v>0</v>
      </c>
      <c r="DO345">
        <v>0</v>
      </c>
      <c r="DP345">
        <v>0</v>
      </c>
      <c r="DQ345">
        <v>0</v>
      </c>
      <c r="DR345">
        <v>0</v>
      </c>
      <c r="DS345">
        <v>0</v>
      </c>
    </row>
    <row r="346" spans="1:123">
      <c r="A346" t="s">
        <v>300</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0</v>
      </c>
      <c r="CZ346">
        <v>0</v>
      </c>
      <c r="DA346">
        <v>0</v>
      </c>
      <c r="DB346">
        <v>0</v>
      </c>
      <c r="DC346">
        <v>0</v>
      </c>
      <c r="DD346">
        <v>0</v>
      </c>
      <c r="DE346">
        <v>0</v>
      </c>
      <c r="DF346">
        <v>0</v>
      </c>
      <c r="DG346">
        <v>0</v>
      </c>
      <c r="DH346">
        <v>0</v>
      </c>
      <c r="DI346">
        <v>0</v>
      </c>
      <c r="DJ346">
        <v>0</v>
      </c>
      <c r="DK346">
        <v>0</v>
      </c>
      <c r="DL346">
        <v>0</v>
      </c>
      <c r="DM346">
        <v>0</v>
      </c>
      <c r="DN346">
        <v>0</v>
      </c>
      <c r="DO346">
        <v>0</v>
      </c>
      <c r="DP346">
        <v>0</v>
      </c>
      <c r="DQ346">
        <v>0</v>
      </c>
      <c r="DR346">
        <v>0</v>
      </c>
      <c r="DS346">
        <v>0</v>
      </c>
    </row>
    <row r="347" spans="1:123">
      <c r="A347" t="s">
        <v>301</v>
      </c>
      <c r="B347">
        <v>0</v>
      </c>
      <c r="C347">
        <v>0</v>
      </c>
      <c r="D347">
        <v>0</v>
      </c>
      <c r="E347">
        <v>0</v>
      </c>
      <c r="F347">
        <v>0</v>
      </c>
      <c r="G347">
        <v>0</v>
      </c>
      <c r="H347">
        <v>0</v>
      </c>
      <c r="I347">
        <v>70698700415.0065</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70698700415.0065</v>
      </c>
      <c r="BS347">
        <v>0</v>
      </c>
      <c r="BT347">
        <v>0</v>
      </c>
      <c r="BU347">
        <v>0</v>
      </c>
      <c r="BV347">
        <v>0</v>
      </c>
      <c r="BW347">
        <v>0</v>
      </c>
      <c r="BX347">
        <v>0</v>
      </c>
      <c r="BY347">
        <v>0</v>
      </c>
      <c r="BZ347">
        <v>0</v>
      </c>
      <c r="CA347">
        <v>0</v>
      </c>
      <c r="CB347">
        <v>0</v>
      </c>
      <c r="CC347">
        <v>0</v>
      </c>
      <c r="CD347">
        <v>0</v>
      </c>
      <c r="CE347">
        <v>0</v>
      </c>
      <c r="CF347">
        <v>0</v>
      </c>
      <c r="CG347">
        <v>0</v>
      </c>
      <c r="CH347">
        <v>0</v>
      </c>
      <c r="CI347">
        <v>0</v>
      </c>
      <c r="CJ347">
        <v>0</v>
      </c>
      <c r="CK347">
        <v>0</v>
      </c>
      <c r="CL347">
        <v>0</v>
      </c>
      <c r="CM347">
        <v>0</v>
      </c>
      <c r="CN347">
        <v>0</v>
      </c>
      <c r="CO347">
        <v>0</v>
      </c>
      <c r="CP347">
        <v>0</v>
      </c>
      <c r="CQ347">
        <v>0</v>
      </c>
      <c r="CR347">
        <v>0</v>
      </c>
      <c r="CS347">
        <v>0</v>
      </c>
      <c r="CT347">
        <v>0</v>
      </c>
      <c r="CU347">
        <v>0</v>
      </c>
      <c r="CV347">
        <v>0</v>
      </c>
      <c r="CW347">
        <v>0</v>
      </c>
      <c r="CX347">
        <v>0</v>
      </c>
      <c r="CY347">
        <v>0</v>
      </c>
      <c r="CZ347">
        <v>0</v>
      </c>
      <c r="DA347">
        <v>0</v>
      </c>
      <c r="DB347">
        <v>0</v>
      </c>
      <c r="DC347">
        <v>0</v>
      </c>
      <c r="DD347">
        <v>0</v>
      </c>
      <c r="DE347">
        <v>0</v>
      </c>
      <c r="DF347">
        <v>0</v>
      </c>
      <c r="DG347">
        <v>0</v>
      </c>
      <c r="DH347">
        <v>0</v>
      </c>
      <c r="DI347">
        <v>0</v>
      </c>
      <c r="DJ347">
        <v>0</v>
      </c>
      <c r="DK347">
        <v>0</v>
      </c>
      <c r="DL347">
        <v>0</v>
      </c>
      <c r="DM347">
        <v>0</v>
      </c>
      <c r="DN347">
        <v>0</v>
      </c>
      <c r="DO347">
        <v>0</v>
      </c>
      <c r="DP347">
        <v>0</v>
      </c>
      <c r="DQ347">
        <v>0</v>
      </c>
      <c r="DR347">
        <v>0</v>
      </c>
      <c r="DS347">
        <v>0</v>
      </c>
    </row>
    <row r="348" spans="1:123">
      <c r="A348" t="s">
        <v>302</v>
      </c>
      <c r="B348">
        <v>0</v>
      </c>
      <c r="C348">
        <v>0</v>
      </c>
      <c r="D348">
        <v>0</v>
      </c>
      <c r="E348">
        <v>0</v>
      </c>
      <c r="F348">
        <v>0</v>
      </c>
      <c r="G348">
        <v>0</v>
      </c>
      <c r="H348">
        <v>0</v>
      </c>
      <c r="I348">
        <v>255592429164.112</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255592429164.112</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0</v>
      </c>
      <c r="CO348">
        <v>0</v>
      </c>
      <c r="CP348">
        <v>0</v>
      </c>
      <c r="CQ348">
        <v>0</v>
      </c>
      <c r="CR348">
        <v>0</v>
      </c>
      <c r="CS348">
        <v>0</v>
      </c>
      <c r="CT348">
        <v>0</v>
      </c>
      <c r="CU348">
        <v>0</v>
      </c>
      <c r="CV348">
        <v>0</v>
      </c>
      <c r="CW348">
        <v>0</v>
      </c>
      <c r="CX348">
        <v>0</v>
      </c>
      <c r="CY348">
        <v>0</v>
      </c>
      <c r="CZ348">
        <v>0</v>
      </c>
      <c r="DA348">
        <v>0</v>
      </c>
      <c r="DB348">
        <v>0</v>
      </c>
      <c r="DC348">
        <v>0</v>
      </c>
      <c r="DD348">
        <v>0</v>
      </c>
      <c r="DE348">
        <v>0</v>
      </c>
      <c r="DF348">
        <v>0</v>
      </c>
      <c r="DG348">
        <v>0</v>
      </c>
      <c r="DH348">
        <v>0</v>
      </c>
      <c r="DI348">
        <v>0</v>
      </c>
      <c r="DJ348">
        <v>0</v>
      </c>
      <c r="DK348">
        <v>0</v>
      </c>
      <c r="DL348">
        <v>0</v>
      </c>
      <c r="DM348">
        <v>0</v>
      </c>
      <c r="DN348">
        <v>0</v>
      </c>
      <c r="DO348">
        <v>0</v>
      </c>
      <c r="DP348">
        <v>0</v>
      </c>
      <c r="DQ348">
        <v>0</v>
      </c>
      <c r="DR348">
        <v>0</v>
      </c>
      <c r="DS348">
        <v>0</v>
      </c>
    </row>
    <row r="349" spans="1:123">
      <c r="A349" t="s">
        <v>303</v>
      </c>
      <c r="B349">
        <v>0</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0</v>
      </c>
      <c r="DD349">
        <v>0</v>
      </c>
      <c r="DE349">
        <v>0</v>
      </c>
      <c r="DF349">
        <v>0</v>
      </c>
      <c r="DG349">
        <v>0</v>
      </c>
      <c r="DH349">
        <v>0</v>
      </c>
      <c r="DI349">
        <v>0</v>
      </c>
      <c r="DJ349">
        <v>0</v>
      </c>
      <c r="DK349">
        <v>0</v>
      </c>
      <c r="DL349">
        <v>0</v>
      </c>
      <c r="DM349">
        <v>0</v>
      </c>
      <c r="DN349">
        <v>0</v>
      </c>
      <c r="DO349">
        <v>0</v>
      </c>
      <c r="DP349">
        <v>0</v>
      </c>
      <c r="DQ349">
        <v>0</v>
      </c>
      <c r="DR349">
        <v>0</v>
      </c>
      <c r="DS349">
        <v>0</v>
      </c>
    </row>
    <row r="350" spans="1:123">
      <c r="A350" t="s">
        <v>304</v>
      </c>
      <c r="B350">
        <v>0</v>
      </c>
      <c r="C350">
        <v>0</v>
      </c>
      <c r="D350">
        <v>0</v>
      </c>
      <c r="E350">
        <v>0</v>
      </c>
      <c r="F350">
        <v>240217826.14702001</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158543765.25703299</v>
      </c>
      <c r="BM350">
        <v>0</v>
      </c>
      <c r="BN350">
        <v>0</v>
      </c>
      <c r="BO350">
        <v>0</v>
      </c>
      <c r="BP350">
        <v>0</v>
      </c>
      <c r="BQ350">
        <v>0</v>
      </c>
      <c r="BR350">
        <v>81674060.889986798</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c r="DP350">
        <v>0</v>
      </c>
      <c r="DQ350">
        <v>0</v>
      </c>
      <c r="DR350">
        <v>0</v>
      </c>
      <c r="DS350">
        <v>0</v>
      </c>
    </row>
    <row r="351" spans="1:123">
      <c r="A351" t="s">
        <v>305</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DR351">
        <v>0</v>
      </c>
      <c r="DS351">
        <v>0</v>
      </c>
    </row>
    <row r="352" spans="1:123">
      <c r="A352" t="s">
        <v>306</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v>0</v>
      </c>
      <c r="DS352">
        <v>0</v>
      </c>
    </row>
    <row r="353" spans="1:123">
      <c r="A353" t="s">
        <v>307</v>
      </c>
      <c r="B353">
        <v>0</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c r="CN353">
        <v>0</v>
      </c>
      <c r="CO353">
        <v>0</v>
      </c>
      <c r="CP353">
        <v>0</v>
      </c>
      <c r="CQ353">
        <v>0</v>
      </c>
      <c r="CR353">
        <v>0</v>
      </c>
      <c r="CS353">
        <v>0</v>
      </c>
      <c r="CT353">
        <v>0</v>
      </c>
      <c r="CU353">
        <v>0</v>
      </c>
      <c r="CV353">
        <v>0</v>
      </c>
      <c r="CW353">
        <v>0</v>
      </c>
      <c r="CX353">
        <v>0</v>
      </c>
      <c r="CY353">
        <v>0</v>
      </c>
      <c r="CZ353">
        <v>0</v>
      </c>
      <c r="DA353">
        <v>0</v>
      </c>
      <c r="DB353">
        <v>0</v>
      </c>
      <c r="DC353">
        <v>0</v>
      </c>
      <c r="DD353">
        <v>0</v>
      </c>
      <c r="DE353">
        <v>0</v>
      </c>
      <c r="DF353">
        <v>0</v>
      </c>
      <c r="DG353">
        <v>0</v>
      </c>
      <c r="DH353">
        <v>0</v>
      </c>
      <c r="DI353">
        <v>0</v>
      </c>
      <c r="DJ353">
        <v>0</v>
      </c>
      <c r="DK353">
        <v>0</v>
      </c>
      <c r="DL353">
        <v>0</v>
      </c>
      <c r="DM353">
        <v>0</v>
      </c>
      <c r="DN353">
        <v>0</v>
      </c>
      <c r="DO353">
        <v>0</v>
      </c>
      <c r="DP353">
        <v>0</v>
      </c>
      <c r="DQ353">
        <v>0</v>
      </c>
      <c r="DR353">
        <v>0</v>
      </c>
      <c r="DS353">
        <v>0</v>
      </c>
    </row>
    <row r="354" spans="1:123">
      <c r="A354" t="s">
        <v>308</v>
      </c>
      <c r="B354">
        <v>0</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v>0</v>
      </c>
      <c r="CK354">
        <v>0</v>
      </c>
      <c r="CL354">
        <v>0</v>
      </c>
      <c r="CM354">
        <v>0</v>
      </c>
      <c r="CN354">
        <v>0</v>
      </c>
      <c r="CO354">
        <v>0</v>
      </c>
      <c r="CP354">
        <v>0</v>
      </c>
      <c r="CQ354">
        <v>0</v>
      </c>
      <c r="CR354">
        <v>0</v>
      </c>
      <c r="CS354">
        <v>0</v>
      </c>
      <c r="CT354">
        <v>0</v>
      </c>
      <c r="CU354">
        <v>0</v>
      </c>
      <c r="CV354">
        <v>0</v>
      </c>
      <c r="CW354">
        <v>0</v>
      </c>
      <c r="CX354">
        <v>0</v>
      </c>
      <c r="CY354">
        <v>0</v>
      </c>
      <c r="CZ354">
        <v>0</v>
      </c>
      <c r="DA354">
        <v>0</v>
      </c>
      <c r="DB354">
        <v>0</v>
      </c>
      <c r="DC354">
        <v>0</v>
      </c>
      <c r="DD354">
        <v>0</v>
      </c>
      <c r="DE354">
        <v>0</v>
      </c>
      <c r="DF354">
        <v>0</v>
      </c>
      <c r="DG354">
        <v>0</v>
      </c>
      <c r="DH354">
        <v>0</v>
      </c>
      <c r="DI354">
        <v>0</v>
      </c>
      <c r="DJ354">
        <v>0</v>
      </c>
      <c r="DK354">
        <v>0</v>
      </c>
      <c r="DL354">
        <v>0</v>
      </c>
      <c r="DM354">
        <v>0</v>
      </c>
      <c r="DN354">
        <v>0</v>
      </c>
      <c r="DO354">
        <v>0</v>
      </c>
      <c r="DP354">
        <v>0</v>
      </c>
      <c r="DQ354">
        <v>0</v>
      </c>
      <c r="DR354">
        <v>0</v>
      </c>
      <c r="DS354">
        <v>0</v>
      </c>
    </row>
    <row r="355" spans="1:123">
      <c r="A355" t="s">
        <v>309</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c r="DP355">
        <v>0</v>
      </c>
      <c r="DQ355">
        <v>0</v>
      </c>
      <c r="DR355">
        <v>0</v>
      </c>
      <c r="DS355">
        <v>0</v>
      </c>
    </row>
    <row r="356" spans="1:123">
      <c r="A356" t="s">
        <v>310</v>
      </c>
      <c r="B356">
        <v>0</v>
      </c>
      <c r="C356">
        <v>0</v>
      </c>
      <c r="D356">
        <v>0</v>
      </c>
      <c r="E356">
        <v>0</v>
      </c>
      <c r="F356">
        <v>3250242651.8902702</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1950145591.13416</v>
      </c>
      <c r="BM356">
        <v>0</v>
      </c>
      <c r="BN356">
        <v>0</v>
      </c>
      <c r="BO356">
        <v>0</v>
      </c>
      <c r="BP356">
        <v>0</v>
      </c>
      <c r="BQ356">
        <v>0</v>
      </c>
      <c r="BR356">
        <v>1300097060.75611</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0</v>
      </c>
      <c r="DO356">
        <v>0</v>
      </c>
      <c r="DP356">
        <v>0</v>
      </c>
      <c r="DQ356">
        <v>0</v>
      </c>
      <c r="DR356">
        <v>0</v>
      </c>
      <c r="DS356">
        <v>0</v>
      </c>
    </row>
    <row r="357" spans="1:123">
      <c r="A357" t="s">
        <v>311</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0</v>
      </c>
      <c r="DO357">
        <v>0</v>
      </c>
      <c r="DP357">
        <v>0</v>
      </c>
      <c r="DQ357">
        <v>0</v>
      </c>
      <c r="DR357">
        <v>0</v>
      </c>
      <c r="DS357">
        <v>0</v>
      </c>
    </row>
    <row r="358" spans="1:123">
      <c r="A358" t="s">
        <v>312</v>
      </c>
      <c r="B358">
        <v>0</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v>0</v>
      </c>
      <c r="CJ358">
        <v>0</v>
      </c>
      <c r="CK358">
        <v>0</v>
      </c>
      <c r="CL358">
        <v>0</v>
      </c>
      <c r="CM358">
        <v>0</v>
      </c>
      <c r="CN358">
        <v>0</v>
      </c>
      <c r="CO358">
        <v>0</v>
      </c>
      <c r="CP358">
        <v>0</v>
      </c>
      <c r="CQ358">
        <v>0</v>
      </c>
      <c r="CR358">
        <v>0</v>
      </c>
      <c r="CS358">
        <v>0</v>
      </c>
      <c r="CT358">
        <v>0</v>
      </c>
      <c r="CU358">
        <v>0</v>
      </c>
      <c r="CV358">
        <v>0</v>
      </c>
      <c r="CW358">
        <v>0</v>
      </c>
      <c r="CX358">
        <v>0</v>
      </c>
      <c r="CY358">
        <v>0</v>
      </c>
      <c r="CZ358">
        <v>0</v>
      </c>
      <c r="DA358">
        <v>0</v>
      </c>
      <c r="DB358">
        <v>0</v>
      </c>
      <c r="DC358">
        <v>0</v>
      </c>
      <c r="DD358">
        <v>0</v>
      </c>
      <c r="DE358">
        <v>0</v>
      </c>
      <c r="DF358">
        <v>0</v>
      </c>
      <c r="DG358">
        <v>0</v>
      </c>
      <c r="DH358">
        <v>0</v>
      </c>
      <c r="DI358">
        <v>0</v>
      </c>
      <c r="DJ358">
        <v>0</v>
      </c>
      <c r="DK358">
        <v>0</v>
      </c>
      <c r="DL358">
        <v>0</v>
      </c>
      <c r="DM358">
        <v>0</v>
      </c>
      <c r="DN358">
        <v>0</v>
      </c>
      <c r="DO358">
        <v>0</v>
      </c>
      <c r="DP358">
        <v>0</v>
      </c>
      <c r="DQ358">
        <v>0</v>
      </c>
      <c r="DR358">
        <v>0</v>
      </c>
      <c r="DS358">
        <v>0</v>
      </c>
    </row>
    <row r="359" spans="1:123">
      <c r="A359" t="s">
        <v>313</v>
      </c>
      <c r="B359">
        <v>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93270336940.2061</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2798110108.2061901</v>
      </c>
      <c r="BM359">
        <v>0</v>
      </c>
      <c r="BN359">
        <v>0</v>
      </c>
      <c r="BO359">
        <v>0</v>
      </c>
      <c r="BP359">
        <v>0</v>
      </c>
      <c r="BQ359">
        <v>0</v>
      </c>
      <c r="BR359">
        <v>90472226832</v>
      </c>
      <c r="BS359">
        <v>0</v>
      </c>
      <c r="BT359">
        <v>0</v>
      </c>
      <c r="BU359">
        <v>0</v>
      </c>
      <c r="BV359">
        <v>0</v>
      </c>
      <c r="BW359">
        <v>0</v>
      </c>
      <c r="BX359">
        <v>0</v>
      </c>
      <c r="BY359">
        <v>0</v>
      </c>
      <c r="BZ359">
        <v>0</v>
      </c>
      <c r="CA359">
        <v>0</v>
      </c>
      <c r="CB359">
        <v>0</v>
      </c>
      <c r="CC359">
        <v>0</v>
      </c>
      <c r="CD359">
        <v>0</v>
      </c>
      <c r="CE359">
        <v>0</v>
      </c>
      <c r="CF359">
        <v>0</v>
      </c>
      <c r="CG359">
        <v>0</v>
      </c>
      <c r="CH359">
        <v>0</v>
      </c>
      <c r="CI359">
        <v>0</v>
      </c>
      <c r="CJ359">
        <v>0</v>
      </c>
      <c r="CK359">
        <v>0</v>
      </c>
      <c r="CL359">
        <v>0</v>
      </c>
      <c r="CM359">
        <v>0</v>
      </c>
      <c r="CN359">
        <v>0</v>
      </c>
      <c r="CO359">
        <v>0</v>
      </c>
      <c r="CP359">
        <v>0</v>
      </c>
      <c r="CQ359">
        <v>0</v>
      </c>
      <c r="CR359">
        <v>0</v>
      </c>
      <c r="CS359">
        <v>0</v>
      </c>
      <c r="CT359">
        <v>0</v>
      </c>
      <c r="CU359">
        <v>0</v>
      </c>
      <c r="CV359">
        <v>0</v>
      </c>
      <c r="CW359">
        <v>0</v>
      </c>
      <c r="CX359">
        <v>0</v>
      </c>
      <c r="CY359">
        <v>0</v>
      </c>
      <c r="CZ359">
        <v>0</v>
      </c>
      <c r="DA359">
        <v>0</v>
      </c>
      <c r="DB359">
        <v>0</v>
      </c>
      <c r="DC359">
        <v>0</v>
      </c>
      <c r="DD359">
        <v>0</v>
      </c>
      <c r="DE359">
        <v>0</v>
      </c>
      <c r="DF359">
        <v>0</v>
      </c>
      <c r="DG359">
        <v>0</v>
      </c>
      <c r="DH359">
        <v>0</v>
      </c>
      <c r="DI359">
        <v>0</v>
      </c>
      <c r="DJ359">
        <v>0</v>
      </c>
      <c r="DK359">
        <v>0</v>
      </c>
      <c r="DL359">
        <v>0</v>
      </c>
      <c r="DM359">
        <v>0</v>
      </c>
      <c r="DN359">
        <v>0</v>
      </c>
      <c r="DO359">
        <v>0</v>
      </c>
      <c r="DP359">
        <v>0</v>
      </c>
      <c r="DQ359">
        <v>0</v>
      </c>
      <c r="DR359">
        <v>0</v>
      </c>
      <c r="DS359">
        <v>0</v>
      </c>
    </row>
    <row r="360" spans="1:123">
      <c r="A360" t="s">
        <v>314</v>
      </c>
      <c r="B360">
        <v>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246938730754.63901</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7408161922.6391897</v>
      </c>
      <c r="BM360">
        <v>0</v>
      </c>
      <c r="BN360">
        <v>0</v>
      </c>
      <c r="BO360">
        <v>0</v>
      </c>
      <c r="BP360">
        <v>0</v>
      </c>
      <c r="BQ360">
        <v>0</v>
      </c>
      <c r="BR360">
        <v>239530568831.99899</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0</v>
      </c>
      <c r="CO360">
        <v>0</v>
      </c>
      <c r="CP360">
        <v>0</v>
      </c>
      <c r="CQ360">
        <v>0</v>
      </c>
      <c r="CR360">
        <v>0</v>
      </c>
      <c r="CS360">
        <v>0</v>
      </c>
      <c r="CT360">
        <v>0</v>
      </c>
      <c r="CU360">
        <v>0</v>
      </c>
      <c r="CV360">
        <v>0</v>
      </c>
      <c r="CW360">
        <v>0</v>
      </c>
      <c r="CX360">
        <v>0</v>
      </c>
      <c r="CY360">
        <v>0</v>
      </c>
      <c r="CZ360">
        <v>0</v>
      </c>
      <c r="DA360">
        <v>0</v>
      </c>
      <c r="DB360">
        <v>0</v>
      </c>
      <c r="DC360">
        <v>0</v>
      </c>
      <c r="DD360">
        <v>0</v>
      </c>
      <c r="DE360">
        <v>0</v>
      </c>
      <c r="DF360">
        <v>0</v>
      </c>
      <c r="DG360">
        <v>0</v>
      </c>
      <c r="DH360">
        <v>0</v>
      </c>
      <c r="DI360">
        <v>0</v>
      </c>
      <c r="DJ360">
        <v>0</v>
      </c>
      <c r="DK360">
        <v>0</v>
      </c>
      <c r="DL360">
        <v>0</v>
      </c>
      <c r="DM360">
        <v>0</v>
      </c>
      <c r="DN360">
        <v>0</v>
      </c>
      <c r="DO360">
        <v>0</v>
      </c>
      <c r="DP360">
        <v>0</v>
      </c>
      <c r="DQ360">
        <v>0</v>
      </c>
      <c r="DR360">
        <v>0</v>
      </c>
      <c r="DS360">
        <v>0</v>
      </c>
    </row>
    <row r="361" spans="1:123">
      <c r="A361" t="s">
        <v>315</v>
      </c>
      <c r="B361">
        <v>0</v>
      </c>
      <c r="C361">
        <v>0</v>
      </c>
      <c r="D361">
        <v>0</v>
      </c>
      <c r="E361">
        <v>0</v>
      </c>
      <c r="F361">
        <v>0</v>
      </c>
      <c r="G361">
        <v>0</v>
      </c>
      <c r="H361">
        <v>0</v>
      </c>
      <c r="I361">
        <v>0</v>
      </c>
      <c r="J361">
        <v>66847757969.789902</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66847757969.789902</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0</v>
      </c>
      <c r="CT361">
        <v>0</v>
      </c>
      <c r="CU361">
        <v>0</v>
      </c>
      <c r="CV361">
        <v>0</v>
      </c>
      <c r="CW361">
        <v>0</v>
      </c>
      <c r="CX361">
        <v>0</v>
      </c>
      <c r="CY361">
        <v>0</v>
      </c>
      <c r="CZ361">
        <v>0</v>
      </c>
      <c r="DA361">
        <v>0</v>
      </c>
      <c r="DB361">
        <v>0</v>
      </c>
      <c r="DC361">
        <v>0</v>
      </c>
      <c r="DD361">
        <v>0</v>
      </c>
      <c r="DE361">
        <v>0</v>
      </c>
      <c r="DF361">
        <v>0</v>
      </c>
      <c r="DG361">
        <v>0</v>
      </c>
      <c r="DH361">
        <v>0</v>
      </c>
      <c r="DI361">
        <v>0</v>
      </c>
      <c r="DJ361">
        <v>0</v>
      </c>
      <c r="DK361">
        <v>0</v>
      </c>
      <c r="DL361">
        <v>0</v>
      </c>
      <c r="DM361">
        <v>0</v>
      </c>
      <c r="DN361">
        <v>0</v>
      </c>
      <c r="DO361">
        <v>0</v>
      </c>
      <c r="DP361">
        <v>0</v>
      </c>
      <c r="DQ361">
        <v>0</v>
      </c>
      <c r="DR361">
        <v>0</v>
      </c>
      <c r="DS361">
        <v>0</v>
      </c>
    </row>
    <row r="362" spans="1:123">
      <c r="A362" t="s">
        <v>316</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31659152052.907299</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19628674272.802502</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12030477780.1047</v>
      </c>
      <c r="CW362">
        <v>0</v>
      </c>
      <c r="CX362">
        <v>0</v>
      </c>
      <c r="CY362">
        <v>0</v>
      </c>
      <c r="CZ362">
        <v>0</v>
      </c>
      <c r="DA362">
        <v>0</v>
      </c>
      <c r="DB362">
        <v>0</v>
      </c>
      <c r="DC362">
        <v>0</v>
      </c>
      <c r="DD362">
        <v>0</v>
      </c>
      <c r="DE362">
        <v>0</v>
      </c>
      <c r="DF362">
        <v>0</v>
      </c>
      <c r="DG362">
        <v>0</v>
      </c>
      <c r="DH362">
        <v>0</v>
      </c>
      <c r="DI362">
        <v>0</v>
      </c>
      <c r="DJ362">
        <v>0</v>
      </c>
      <c r="DK362">
        <v>0</v>
      </c>
      <c r="DL362">
        <v>0</v>
      </c>
      <c r="DM362">
        <v>0</v>
      </c>
      <c r="DN362">
        <v>0</v>
      </c>
      <c r="DO362">
        <v>0</v>
      </c>
      <c r="DP362">
        <v>0</v>
      </c>
      <c r="DQ362">
        <v>0</v>
      </c>
      <c r="DR362">
        <v>0</v>
      </c>
      <c r="DS362">
        <v>0</v>
      </c>
    </row>
    <row r="363" spans="1:123">
      <c r="A363" t="s">
        <v>317</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DN363">
        <v>0</v>
      </c>
      <c r="DO363">
        <v>0</v>
      </c>
      <c r="DP363">
        <v>0</v>
      </c>
      <c r="DQ363">
        <v>0</v>
      </c>
      <c r="DR363">
        <v>0</v>
      </c>
      <c r="DS363">
        <v>0</v>
      </c>
    </row>
    <row r="364" spans="1:123">
      <c r="A364" t="s">
        <v>318</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DR364">
        <v>0</v>
      </c>
      <c r="DS364">
        <v>0</v>
      </c>
    </row>
    <row r="365" spans="1:123">
      <c r="A365" t="s">
        <v>319</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28970809445.4198</v>
      </c>
      <c r="AV365">
        <v>0</v>
      </c>
      <c r="AW365">
        <v>0</v>
      </c>
      <c r="AX365">
        <v>0</v>
      </c>
      <c r="AY365">
        <v>0</v>
      </c>
      <c r="AZ365">
        <v>0</v>
      </c>
      <c r="BA365">
        <v>0</v>
      </c>
      <c r="BB365">
        <v>0</v>
      </c>
      <c r="BC365">
        <v>0</v>
      </c>
      <c r="BD365">
        <v>0</v>
      </c>
      <c r="BE365">
        <v>0</v>
      </c>
      <c r="BF365">
        <v>0</v>
      </c>
      <c r="BG365">
        <v>0</v>
      </c>
      <c r="BH365">
        <v>0</v>
      </c>
      <c r="BI365">
        <v>0</v>
      </c>
      <c r="BJ365">
        <v>0</v>
      </c>
      <c r="BK365">
        <v>0</v>
      </c>
      <c r="BL365">
        <v>57941618.890838601</v>
      </c>
      <c r="BM365">
        <v>0</v>
      </c>
      <c r="BN365">
        <v>0</v>
      </c>
      <c r="BO365">
        <v>0</v>
      </c>
      <c r="BP365">
        <v>0</v>
      </c>
      <c r="BQ365">
        <v>0</v>
      </c>
      <c r="BR365">
        <v>0</v>
      </c>
      <c r="BS365">
        <v>0</v>
      </c>
      <c r="BT365">
        <v>0</v>
      </c>
      <c r="BU365">
        <v>0</v>
      </c>
      <c r="BV365">
        <v>0</v>
      </c>
      <c r="BW365">
        <v>0</v>
      </c>
      <c r="BX365">
        <v>0</v>
      </c>
      <c r="BY365">
        <v>28912867826.5289</v>
      </c>
      <c r="BZ365">
        <v>0</v>
      </c>
      <c r="CA365">
        <v>0</v>
      </c>
      <c r="CB365">
        <v>0</v>
      </c>
      <c r="CC365">
        <v>0</v>
      </c>
      <c r="CD365">
        <v>0</v>
      </c>
      <c r="CE365">
        <v>0</v>
      </c>
      <c r="CF365">
        <v>0</v>
      </c>
      <c r="CG365">
        <v>0</v>
      </c>
      <c r="CH365">
        <v>0</v>
      </c>
      <c r="CI365">
        <v>0</v>
      </c>
      <c r="CJ365">
        <v>0</v>
      </c>
      <c r="CK365">
        <v>0</v>
      </c>
      <c r="CL365">
        <v>0</v>
      </c>
      <c r="CM365">
        <v>0</v>
      </c>
      <c r="CN365">
        <v>0</v>
      </c>
      <c r="CO365">
        <v>0</v>
      </c>
      <c r="CP365">
        <v>0</v>
      </c>
      <c r="CQ365">
        <v>0</v>
      </c>
      <c r="CR365">
        <v>0</v>
      </c>
      <c r="CS365">
        <v>0</v>
      </c>
      <c r="CT365">
        <v>0</v>
      </c>
      <c r="CU365">
        <v>0</v>
      </c>
      <c r="CV365">
        <v>0</v>
      </c>
      <c r="CW365">
        <v>0</v>
      </c>
      <c r="CX365">
        <v>0</v>
      </c>
      <c r="CY365">
        <v>0</v>
      </c>
      <c r="CZ365">
        <v>0</v>
      </c>
      <c r="DA365">
        <v>0</v>
      </c>
      <c r="DB365">
        <v>0</v>
      </c>
      <c r="DC365">
        <v>0</v>
      </c>
      <c r="DD365">
        <v>0</v>
      </c>
      <c r="DE365">
        <v>0</v>
      </c>
      <c r="DF365">
        <v>0</v>
      </c>
      <c r="DG365">
        <v>0</v>
      </c>
      <c r="DH365">
        <v>0</v>
      </c>
      <c r="DI365">
        <v>0</v>
      </c>
      <c r="DJ365">
        <v>0</v>
      </c>
      <c r="DK365">
        <v>0</v>
      </c>
      <c r="DL365">
        <v>0</v>
      </c>
      <c r="DM365">
        <v>0</v>
      </c>
      <c r="DN365">
        <v>0</v>
      </c>
      <c r="DO365">
        <v>0</v>
      </c>
      <c r="DP365">
        <v>0</v>
      </c>
      <c r="DQ365">
        <v>0</v>
      </c>
      <c r="DR365">
        <v>0</v>
      </c>
      <c r="DS365">
        <v>0</v>
      </c>
    </row>
    <row r="366" spans="1:123">
      <c r="A366" t="s">
        <v>320</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31251248102.023998</v>
      </c>
      <c r="AV366">
        <v>0</v>
      </c>
      <c r="AW366">
        <v>0</v>
      </c>
      <c r="AX366">
        <v>0</v>
      </c>
      <c r="AY366">
        <v>0</v>
      </c>
      <c r="AZ366">
        <v>0</v>
      </c>
      <c r="BA366">
        <v>0</v>
      </c>
      <c r="BB366">
        <v>0</v>
      </c>
      <c r="BC366">
        <v>0</v>
      </c>
      <c r="BD366">
        <v>0</v>
      </c>
      <c r="BE366">
        <v>0</v>
      </c>
      <c r="BF366">
        <v>0</v>
      </c>
      <c r="BG366">
        <v>0</v>
      </c>
      <c r="BH366">
        <v>0</v>
      </c>
      <c r="BI366">
        <v>0</v>
      </c>
      <c r="BJ366">
        <v>0</v>
      </c>
      <c r="BK366">
        <v>0</v>
      </c>
      <c r="BL366">
        <v>468768721.530361</v>
      </c>
      <c r="BM366">
        <v>0</v>
      </c>
      <c r="BN366">
        <v>0</v>
      </c>
      <c r="BO366">
        <v>0</v>
      </c>
      <c r="BP366">
        <v>0</v>
      </c>
      <c r="BQ366">
        <v>0</v>
      </c>
      <c r="BR366">
        <v>0</v>
      </c>
      <c r="BS366">
        <v>0</v>
      </c>
      <c r="BT366">
        <v>0</v>
      </c>
      <c r="BU366">
        <v>30782479380.493599</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c r="DP366">
        <v>0</v>
      </c>
      <c r="DQ366">
        <v>0</v>
      </c>
      <c r="DR366">
        <v>0</v>
      </c>
      <c r="DS366">
        <v>0</v>
      </c>
    </row>
    <row r="367" spans="1:123">
      <c r="A367" t="s">
        <v>321</v>
      </c>
      <c r="B367">
        <v>0</v>
      </c>
      <c r="C367">
        <v>21381660000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21381660000</v>
      </c>
      <c r="CY367">
        <v>0</v>
      </c>
      <c r="CZ367">
        <v>0</v>
      </c>
      <c r="DA367">
        <v>0</v>
      </c>
      <c r="DB367">
        <v>0</v>
      </c>
      <c r="DC367">
        <v>0</v>
      </c>
      <c r="DD367">
        <v>0</v>
      </c>
      <c r="DE367">
        <v>0</v>
      </c>
      <c r="DF367">
        <v>0</v>
      </c>
      <c r="DG367">
        <v>0</v>
      </c>
      <c r="DH367">
        <v>0</v>
      </c>
      <c r="DI367">
        <v>0</v>
      </c>
      <c r="DJ367">
        <v>0</v>
      </c>
      <c r="DK367">
        <v>0</v>
      </c>
      <c r="DL367">
        <v>0</v>
      </c>
      <c r="DM367">
        <v>0</v>
      </c>
      <c r="DN367">
        <v>0</v>
      </c>
      <c r="DO367">
        <v>0</v>
      </c>
      <c r="DP367">
        <v>0</v>
      </c>
      <c r="DQ367">
        <v>0</v>
      </c>
      <c r="DR367">
        <v>0</v>
      </c>
      <c r="DS367">
        <v>0</v>
      </c>
    </row>
    <row r="368" spans="1:123">
      <c r="A368" t="s">
        <v>322</v>
      </c>
      <c r="B368">
        <v>0</v>
      </c>
      <c r="C368">
        <v>31594167914.819901</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0</v>
      </c>
      <c r="CV368">
        <v>0</v>
      </c>
      <c r="CW368">
        <v>0</v>
      </c>
      <c r="CX368">
        <v>0</v>
      </c>
      <c r="CY368">
        <v>31594167914.819901</v>
      </c>
      <c r="CZ368">
        <v>0</v>
      </c>
      <c r="DA368">
        <v>0</v>
      </c>
      <c r="DB368">
        <v>0</v>
      </c>
      <c r="DC368">
        <v>0</v>
      </c>
      <c r="DD368">
        <v>0</v>
      </c>
      <c r="DE368">
        <v>0</v>
      </c>
      <c r="DF368">
        <v>0</v>
      </c>
      <c r="DG368">
        <v>0</v>
      </c>
      <c r="DH368">
        <v>0</v>
      </c>
      <c r="DI368">
        <v>0</v>
      </c>
      <c r="DJ368">
        <v>0</v>
      </c>
      <c r="DK368">
        <v>0</v>
      </c>
      <c r="DL368">
        <v>0</v>
      </c>
      <c r="DM368">
        <v>0</v>
      </c>
      <c r="DN368">
        <v>0</v>
      </c>
      <c r="DO368">
        <v>0</v>
      </c>
      <c r="DP368">
        <v>0</v>
      </c>
      <c r="DQ368">
        <v>0</v>
      </c>
      <c r="DR368">
        <v>0</v>
      </c>
      <c r="DS368">
        <v>0</v>
      </c>
    </row>
    <row r="369" spans="1:123">
      <c r="A369" t="s">
        <v>323</v>
      </c>
      <c r="B369">
        <v>0</v>
      </c>
      <c r="C369">
        <v>6356245157.7460003</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6356245157.7460003</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0</v>
      </c>
      <c r="CX369">
        <v>0</v>
      </c>
      <c r="CY369">
        <v>0</v>
      </c>
      <c r="CZ369">
        <v>0</v>
      </c>
      <c r="DA369">
        <v>0</v>
      </c>
      <c r="DB369">
        <v>0</v>
      </c>
      <c r="DC369">
        <v>0</v>
      </c>
      <c r="DD369">
        <v>0</v>
      </c>
      <c r="DE369">
        <v>0</v>
      </c>
      <c r="DF369">
        <v>0</v>
      </c>
      <c r="DG369">
        <v>0</v>
      </c>
      <c r="DH369">
        <v>0</v>
      </c>
      <c r="DI369">
        <v>0</v>
      </c>
      <c r="DJ369">
        <v>0</v>
      </c>
      <c r="DK369">
        <v>0</v>
      </c>
      <c r="DL369">
        <v>0</v>
      </c>
      <c r="DM369">
        <v>0</v>
      </c>
      <c r="DN369">
        <v>0</v>
      </c>
      <c r="DO369">
        <v>0</v>
      </c>
      <c r="DP369">
        <v>0</v>
      </c>
      <c r="DQ369">
        <v>0</v>
      </c>
      <c r="DR369">
        <v>0</v>
      </c>
      <c r="DS369">
        <v>0</v>
      </c>
    </row>
    <row r="370" spans="1:123">
      <c r="A370" t="s">
        <v>324</v>
      </c>
      <c r="B370">
        <v>0</v>
      </c>
      <c r="C370">
        <v>31571898481.997501</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0</v>
      </c>
      <c r="CO370">
        <v>0</v>
      </c>
      <c r="CP370">
        <v>0</v>
      </c>
      <c r="CQ370">
        <v>0</v>
      </c>
      <c r="CR370">
        <v>0</v>
      </c>
      <c r="CS370">
        <v>0</v>
      </c>
      <c r="CT370">
        <v>0</v>
      </c>
      <c r="CU370">
        <v>0</v>
      </c>
      <c r="CV370">
        <v>0</v>
      </c>
      <c r="CW370">
        <v>0</v>
      </c>
      <c r="CX370">
        <v>0</v>
      </c>
      <c r="CY370">
        <v>0</v>
      </c>
      <c r="CZ370">
        <v>0</v>
      </c>
      <c r="DA370">
        <v>0</v>
      </c>
      <c r="DB370">
        <v>0</v>
      </c>
      <c r="DC370">
        <v>31571898481.997501</v>
      </c>
      <c r="DD370">
        <v>0</v>
      </c>
      <c r="DE370">
        <v>0</v>
      </c>
      <c r="DF370">
        <v>0</v>
      </c>
      <c r="DG370">
        <v>0</v>
      </c>
      <c r="DH370">
        <v>0</v>
      </c>
      <c r="DI370">
        <v>0</v>
      </c>
      <c r="DJ370">
        <v>0</v>
      </c>
      <c r="DK370">
        <v>0</v>
      </c>
      <c r="DL370">
        <v>0</v>
      </c>
      <c r="DM370">
        <v>0</v>
      </c>
      <c r="DN370">
        <v>0</v>
      </c>
      <c r="DO370">
        <v>0</v>
      </c>
      <c r="DP370">
        <v>0</v>
      </c>
      <c r="DQ370">
        <v>0</v>
      </c>
      <c r="DR370">
        <v>0</v>
      </c>
      <c r="DS370">
        <v>0</v>
      </c>
    </row>
    <row r="371" spans="1:123">
      <c r="A371" t="s">
        <v>325</v>
      </c>
      <c r="B371">
        <v>0</v>
      </c>
      <c r="C371">
        <v>10500000000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0</v>
      </c>
      <c r="DD371">
        <v>10500000000</v>
      </c>
      <c r="DE371">
        <v>0</v>
      </c>
      <c r="DF371">
        <v>0</v>
      </c>
      <c r="DG371">
        <v>0</v>
      </c>
      <c r="DH371">
        <v>0</v>
      </c>
      <c r="DI371">
        <v>0</v>
      </c>
      <c r="DJ371">
        <v>0</v>
      </c>
      <c r="DK371">
        <v>0</v>
      </c>
      <c r="DL371">
        <v>0</v>
      </c>
      <c r="DM371">
        <v>0</v>
      </c>
      <c r="DN371">
        <v>0</v>
      </c>
      <c r="DO371">
        <v>0</v>
      </c>
      <c r="DP371">
        <v>0</v>
      </c>
      <c r="DQ371">
        <v>0</v>
      </c>
      <c r="DR371">
        <v>0</v>
      </c>
      <c r="DS371">
        <v>0</v>
      </c>
    </row>
    <row r="372" spans="1:123">
      <c r="A372" t="s">
        <v>326</v>
      </c>
      <c r="B372">
        <v>0</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637124593.49797702</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637124593.49797702</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0</v>
      </c>
      <c r="DO372">
        <v>0</v>
      </c>
      <c r="DP372">
        <v>0</v>
      </c>
      <c r="DQ372">
        <v>0</v>
      </c>
      <c r="DR372">
        <v>0</v>
      </c>
      <c r="DS372">
        <v>0</v>
      </c>
    </row>
    <row r="373" spans="1:123">
      <c r="A373" t="s">
        <v>327</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0</v>
      </c>
      <c r="CX373">
        <v>0</v>
      </c>
      <c r="CY373">
        <v>0</v>
      </c>
      <c r="CZ373">
        <v>0</v>
      </c>
      <c r="DA373">
        <v>0</v>
      </c>
      <c r="DB373">
        <v>0</v>
      </c>
      <c r="DC373">
        <v>0</v>
      </c>
      <c r="DD373">
        <v>0</v>
      </c>
      <c r="DE373">
        <v>0</v>
      </c>
      <c r="DF373">
        <v>0</v>
      </c>
      <c r="DG373">
        <v>0</v>
      </c>
      <c r="DH373">
        <v>0</v>
      </c>
      <c r="DI373">
        <v>0</v>
      </c>
      <c r="DJ373">
        <v>0</v>
      </c>
      <c r="DK373">
        <v>0</v>
      </c>
      <c r="DL373">
        <v>0</v>
      </c>
      <c r="DM373">
        <v>0</v>
      </c>
      <c r="DN373">
        <v>0</v>
      </c>
      <c r="DO373">
        <v>0</v>
      </c>
      <c r="DP373">
        <v>0</v>
      </c>
      <c r="DQ373">
        <v>0</v>
      </c>
      <c r="DR373">
        <v>0</v>
      </c>
      <c r="DS373">
        <v>0</v>
      </c>
    </row>
    <row r="374" spans="1:123">
      <c r="A374" t="s">
        <v>328</v>
      </c>
      <c r="B374">
        <v>0</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0</v>
      </c>
      <c r="CS374">
        <v>0</v>
      </c>
      <c r="CT374">
        <v>0</v>
      </c>
      <c r="CU374">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v>0</v>
      </c>
      <c r="DO374">
        <v>0</v>
      </c>
      <c r="DP374">
        <v>0</v>
      </c>
      <c r="DQ374">
        <v>0</v>
      </c>
      <c r="DR374">
        <v>0</v>
      </c>
      <c r="DS374">
        <v>0</v>
      </c>
    </row>
    <row r="375" spans="1:123">
      <c r="A375" t="s">
        <v>329</v>
      </c>
      <c r="B375">
        <v>0</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0</v>
      </c>
      <c r="CO375">
        <v>0</v>
      </c>
      <c r="CP375">
        <v>0</v>
      </c>
      <c r="CQ375">
        <v>0</v>
      </c>
      <c r="CR375">
        <v>0</v>
      </c>
      <c r="CS375">
        <v>0</v>
      </c>
      <c r="CT375">
        <v>0</v>
      </c>
      <c r="CU375">
        <v>0</v>
      </c>
      <c r="CV375">
        <v>0</v>
      </c>
      <c r="CW375">
        <v>0</v>
      </c>
      <c r="CX375">
        <v>0</v>
      </c>
      <c r="CY375">
        <v>0</v>
      </c>
      <c r="CZ375">
        <v>0</v>
      </c>
      <c r="DA375">
        <v>0</v>
      </c>
      <c r="DB375">
        <v>0</v>
      </c>
      <c r="DC375">
        <v>0</v>
      </c>
      <c r="DD375">
        <v>0</v>
      </c>
      <c r="DE375">
        <v>0</v>
      </c>
      <c r="DF375">
        <v>0</v>
      </c>
      <c r="DG375">
        <v>0</v>
      </c>
      <c r="DH375">
        <v>0</v>
      </c>
      <c r="DI375">
        <v>0</v>
      </c>
      <c r="DJ375">
        <v>0</v>
      </c>
      <c r="DK375">
        <v>0</v>
      </c>
      <c r="DL375">
        <v>0</v>
      </c>
      <c r="DM375">
        <v>0</v>
      </c>
      <c r="DN375">
        <v>0</v>
      </c>
      <c r="DO375">
        <v>0</v>
      </c>
      <c r="DP375">
        <v>0</v>
      </c>
      <c r="DQ375">
        <v>0</v>
      </c>
      <c r="DR375">
        <v>0</v>
      </c>
      <c r="DS375">
        <v>0</v>
      </c>
    </row>
    <row r="376" spans="1:123">
      <c r="A376" t="s">
        <v>330</v>
      </c>
      <c r="B376">
        <v>0</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c r="CU376">
        <v>0</v>
      </c>
      <c r="CV376">
        <v>0</v>
      </c>
      <c r="CW376">
        <v>0</v>
      </c>
      <c r="CX376">
        <v>0</v>
      </c>
      <c r="CY376">
        <v>0</v>
      </c>
      <c r="CZ376">
        <v>0</v>
      </c>
      <c r="DA376">
        <v>0</v>
      </c>
      <c r="DB376">
        <v>0</v>
      </c>
      <c r="DC376">
        <v>0</v>
      </c>
      <c r="DD376">
        <v>0</v>
      </c>
      <c r="DE376">
        <v>0</v>
      </c>
      <c r="DF376">
        <v>0</v>
      </c>
      <c r="DG376">
        <v>0</v>
      </c>
      <c r="DH376">
        <v>0</v>
      </c>
      <c r="DI376">
        <v>0</v>
      </c>
      <c r="DJ376">
        <v>0</v>
      </c>
      <c r="DK376">
        <v>0</v>
      </c>
      <c r="DL376">
        <v>0</v>
      </c>
      <c r="DM376">
        <v>0</v>
      </c>
      <c r="DN376">
        <v>0</v>
      </c>
      <c r="DO376">
        <v>0</v>
      </c>
      <c r="DP376">
        <v>0</v>
      </c>
      <c r="DQ376">
        <v>0</v>
      </c>
      <c r="DR376">
        <v>0</v>
      </c>
      <c r="DS376">
        <v>0</v>
      </c>
    </row>
    <row r="377" spans="1:123">
      <c r="A377" t="s">
        <v>331</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DN377">
        <v>0</v>
      </c>
      <c r="DO377">
        <v>0</v>
      </c>
      <c r="DP377">
        <v>0</v>
      </c>
      <c r="DQ377">
        <v>0</v>
      </c>
      <c r="DR377">
        <v>0</v>
      </c>
      <c r="DS377">
        <v>0</v>
      </c>
    </row>
    <row r="378" spans="1:123">
      <c r="A378" t="s">
        <v>332</v>
      </c>
      <c r="B378">
        <v>0</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0</v>
      </c>
      <c r="DD378">
        <v>0</v>
      </c>
      <c r="DE378">
        <v>0</v>
      </c>
      <c r="DF378">
        <v>0</v>
      </c>
      <c r="DG378">
        <v>0</v>
      </c>
      <c r="DH378">
        <v>0</v>
      </c>
      <c r="DI378">
        <v>0</v>
      </c>
      <c r="DJ378">
        <v>0</v>
      </c>
      <c r="DK378">
        <v>0</v>
      </c>
      <c r="DL378">
        <v>0</v>
      </c>
      <c r="DM378">
        <v>0</v>
      </c>
      <c r="DN378">
        <v>0</v>
      </c>
      <c r="DO378">
        <v>0</v>
      </c>
      <c r="DP378">
        <v>0</v>
      </c>
      <c r="DQ378">
        <v>0</v>
      </c>
      <c r="DR378">
        <v>0</v>
      </c>
      <c r="DS378">
        <v>0</v>
      </c>
    </row>
    <row r="379" spans="1:123">
      <c r="A379" t="s">
        <v>333</v>
      </c>
      <c r="B379">
        <v>0</v>
      </c>
      <c r="C379">
        <v>89972778503.434296</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0</v>
      </c>
      <c r="CO379">
        <v>89972778503.434296</v>
      </c>
      <c r="CP379">
        <v>0</v>
      </c>
      <c r="CQ379">
        <v>0</v>
      </c>
      <c r="CR379">
        <v>0</v>
      </c>
      <c r="CS379">
        <v>0</v>
      </c>
      <c r="CT379">
        <v>0</v>
      </c>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c r="DP379">
        <v>0</v>
      </c>
      <c r="DQ379">
        <v>0</v>
      </c>
      <c r="DR379">
        <v>0</v>
      </c>
      <c r="DS379">
        <v>0</v>
      </c>
    </row>
    <row r="380" spans="1:123">
      <c r="A380" t="s">
        <v>334</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31594167914.819901</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3159416791.4819899</v>
      </c>
      <c r="BM380">
        <v>0</v>
      </c>
      <c r="BN380">
        <v>0</v>
      </c>
      <c r="BO380">
        <v>0</v>
      </c>
      <c r="BP380">
        <v>28434751123.337898</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v>0</v>
      </c>
      <c r="DP380">
        <v>0</v>
      </c>
      <c r="DQ380">
        <v>0</v>
      </c>
      <c r="DR380">
        <v>0</v>
      </c>
      <c r="DS380">
        <v>0</v>
      </c>
    </row>
    <row r="381" spans="1:123">
      <c r="A381" t="s">
        <v>335</v>
      </c>
      <c r="B381">
        <v>0</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13665227315.7141</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204978409.73571199</v>
      </c>
      <c r="BM381">
        <v>0</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0</v>
      </c>
      <c r="DD381">
        <v>0</v>
      </c>
      <c r="DE381">
        <v>0</v>
      </c>
      <c r="DF381">
        <v>13460248905.978399</v>
      </c>
      <c r="DG381">
        <v>0</v>
      </c>
      <c r="DH381">
        <v>0</v>
      </c>
      <c r="DI381">
        <v>0</v>
      </c>
      <c r="DJ381">
        <v>0</v>
      </c>
      <c r="DK381">
        <v>0</v>
      </c>
      <c r="DL381">
        <v>0</v>
      </c>
      <c r="DM381">
        <v>0</v>
      </c>
      <c r="DN381">
        <v>0</v>
      </c>
      <c r="DO381">
        <v>0</v>
      </c>
      <c r="DP381">
        <v>0</v>
      </c>
      <c r="DQ381">
        <v>0</v>
      </c>
      <c r="DR381">
        <v>0</v>
      </c>
      <c r="DS381">
        <v>0</v>
      </c>
    </row>
    <row r="382" spans="1:123">
      <c r="A382" t="s">
        <v>336</v>
      </c>
      <c r="B382">
        <v>0</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v>0</v>
      </c>
      <c r="CJ382">
        <v>0</v>
      </c>
      <c r="CK382">
        <v>0</v>
      </c>
      <c r="CL382">
        <v>0</v>
      </c>
      <c r="CM382">
        <v>0</v>
      </c>
      <c r="CN382">
        <v>0</v>
      </c>
      <c r="CO382">
        <v>0</v>
      </c>
      <c r="CP382">
        <v>0</v>
      </c>
      <c r="CQ382">
        <v>0</v>
      </c>
      <c r="CR382">
        <v>0</v>
      </c>
      <c r="CS382">
        <v>0</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c r="DP382">
        <v>0</v>
      </c>
      <c r="DQ382">
        <v>0</v>
      </c>
      <c r="DR382">
        <v>0</v>
      </c>
      <c r="DS382">
        <v>0</v>
      </c>
    </row>
    <row r="383" spans="1:123">
      <c r="A383" t="s">
        <v>337</v>
      </c>
      <c r="B383">
        <v>0</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v>0</v>
      </c>
      <c r="DC383">
        <v>0</v>
      </c>
      <c r="DD383">
        <v>0</v>
      </c>
      <c r="DE383">
        <v>0</v>
      </c>
      <c r="DF383">
        <v>0</v>
      </c>
      <c r="DG383">
        <v>0</v>
      </c>
      <c r="DH383">
        <v>0</v>
      </c>
      <c r="DI383">
        <v>0</v>
      </c>
      <c r="DJ383">
        <v>0</v>
      </c>
      <c r="DK383">
        <v>0</v>
      </c>
      <c r="DL383">
        <v>0</v>
      </c>
      <c r="DM383">
        <v>0</v>
      </c>
      <c r="DN383">
        <v>0</v>
      </c>
      <c r="DO383">
        <v>0</v>
      </c>
      <c r="DP383">
        <v>0</v>
      </c>
      <c r="DQ383">
        <v>0</v>
      </c>
      <c r="DR383">
        <v>0</v>
      </c>
      <c r="DS383">
        <v>0</v>
      </c>
    </row>
    <row r="384" spans="1:123">
      <c r="A384" t="s">
        <v>338</v>
      </c>
      <c r="B384">
        <v>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0</v>
      </c>
      <c r="CO384">
        <v>0</v>
      </c>
      <c r="CP384">
        <v>0</v>
      </c>
      <c r="CQ384">
        <v>0</v>
      </c>
      <c r="CR384">
        <v>0</v>
      </c>
      <c r="CS384">
        <v>0</v>
      </c>
      <c r="CT384">
        <v>0</v>
      </c>
      <c r="CU384">
        <v>0</v>
      </c>
      <c r="CV384">
        <v>0</v>
      </c>
      <c r="CW384">
        <v>0</v>
      </c>
      <c r="CX384">
        <v>0</v>
      </c>
      <c r="CY384">
        <v>0</v>
      </c>
      <c r="CZ384">
        <v>0</v>
      </c>
      <c r="DA384">
        <v>0</v>
      </c>
      <c r="DB384">
        <v>0</v>
      </c>
      <c r="DC384">
        <v>0</v>
      </c>
      <c r="DD384">
        <v>0</v>
      </c>
      <c r="DE384">
        <v>0</v>
      </c>
      <c r="DF384">
        <v>0</v>
      </c>
      <c r="DG384">
        <v>0</v>
      </c>
      <c r="DH384">
        <v>0</v>
      </c>
      <c r="DI384">
        <v>0</v>
      </c>
      <c r="DJ384">
        <v>0</v>
      </c>
      <c r="DK384">
        <v>0</v>
      </c>
      <c r="DL384">
        <v>0</v>
      </c>
      <c r="DM384">
        <v>0</v>
      </c>
      <c r="DN384">
        <v>0</v>
      </c>
      <c r="DO384">
        <v>0</v>
      </c>
      <c r="DP384">
        <v>0</v>
      </c>
      <c r="DQ384">
        <v>0</v>
      </c>
      <c r="DR384">
        <v>0</v>
      </c>
      <c r="DS384">
        <v>0</v>
      </c>
    </row>
    <row r="385" spans="1:123">
      <c r="A385" t="s">
        <v>339</v>
      </c>
      <c r="B385">
        <v>0</v>
      </c>
      <c r="C385">
        <v>0</v>
      </c>
      <c r="D385">
        <v>0</v>
      </c>
      <c r="E385">
        <v>0</v>
      </c>
      <c r="F385">
        <v>0</v>
      </c>
      <c r="G385">
        <v>0</v>
      </c>
      <c r="H385">
        <v>0</v>
      </c>
      <c r="I385">
        <v>0</v>
      </c>
      <c r="J385">
        <v>42861249223.2556</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0</v>
      </c>
      <c r="BS385">
        <v>42861249223.2556</v>
      </c>
      <c r="BT385">
        <v>0</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v>0</v>
      </c>
      <c r="CU385">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v>0</v>
      </c>
      <c r="DO385">
        <v>0</v>
      </c>
      <c r="DP385">
        <v>0</v>
      </c>
      <c r="DQ385">
        <v>0</v>
      </c>
      <c r="DR385">
        <v>0</v>
      </c>
      <c r="DS385">
        <v>0</v>
      </c>
    </row>
    <row r="386" spans="1:123">
      <c r="A386" t="s">
        <v>340</v>
      </c>
      <c r="B386">
        <v>0</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c r="CU386">
        <v>0</v>
      </c>
      <c r="CV386">
        <v>0</v>
      </c>
      <c r="CW386">
        <v>0</v>
      </c>
      <c r="CX386">
        <v>0</v>
      </c>
      <c r="CY386">
        <v>0</v>
      </c>
      <c r="CZ386">
        <v>0</v>
      </c>
      <c r="DA386">
        <v>0</v>
      </c>
      <c r="DB386">
        <v>0</v>
      </c>
      <c r="DC386">
        <v>0</v>
      </c>
      <c r="DD386">
        <v>0</v>
      </c>
      <c r="DE386">
        <v>0</v>
      </c>
      <c r="DF386">
        <v>0</v>
      </c>
      <c r="DG386">
        <v>0</v>
      </c>
      <c r="DH386">
        <v>0</v>
      </c>
      <c r="DI386">
        <v>0</v>
      </c>
      <c r="DJ386">
        <v>0</v>
      </c>
      <c r="DK386">
        <v>0</v>
      </c>
      <c r="DL386">
        <v>0</v>
      </c>
      <c r="DM386">
        <v>0</v>
      </c>
      <c r="DN386">
        <v>0</v>
      </c>
      <c r="DO386">
        <v>0</v>
      </c>
      <c r="DP386">
        <v>0</v>
      </c>
      <c r="DQ386">
        <v>0</v>
      </c>
      <c r="DR386">
        <v>0</v>
      </c>
      <c r="DS386">
        <v>0</v>
      </c>
    </row>
    <row r="387" spans="1:123">
      <c r="A387" t="s">
        <v>2637</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0</v>
      </c>
      <c r="CO387">
        <v>0</v>
      </c>
      <c r="CP387">
        <v>0</v>
      </c>
      <c r="CQ387">
        <v>0</v>
      </c>
      <c r="CR387">
        <v>0</v>
      </c>
      <c r="CS387">
        <v>0</v>
      </c>
      <c r="CT387">
        <v>0</v>
      </c>
      <c r="CU387">
        <v>0</v>
      </c>
      <c r="CV387">
        <v>0</v>
      </c>
      <c r="CW387">
        <v>0</v>
      </c>
      <c r="CX387">
        <v>0</v>
      </c>
      <c r="CY387">
        <v>0</v>
      </c>
      <c r="CZ387">
        <v>0</v>
      </c>
      <c r="DA387">
        <v>0</v>
      </c>
      <c r="DB387">
        <v>0</v>
      </c>
      <c r="DC387">
        <v>0</v>
      </c>
      <c r="DD387">
        <v>0</v>
      </c>
      <c r="DE387">
        <v>0</v>
      </c>
      <c r="DF387">
        <v>0</v>
      </c>
      <c r="DG387">
        <v>0</v>
      </c>
      <c r="DH387">
        <v>0</v>
      </c>
      <c r="DI387">
        <v>0</v>
      </c>
      <c r="DJ387">
        <v>0</v>
      </c>
      <c r="DK387">
        <v>0</v>
      </c>
      <c r="DL387">
        <v>0</v>
      </c>
      <c r="DM387">
        <v>0</v>
      </c>
      <c r="DN387">
        <v>0</v>
      </c>
      <c r="DO387">
        <v>0</v>
      </c>
      <c r="DP387">
        <v>0</v>
      </c>
      <c r="DQ387">
        <v>0</v>
      </c>
      <c r="DR387">
        <v>0</v>
      </c>
      <c r="DS387">
        <v>0</v>
      </c>
    </row>
    <row r="388" spans="1:123">
      <c r="A388" t="s">
        <v>341</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DN388">
        <v>0</v>
      </c>
      <c r="DO388">
        <v>0</v>
      </c>
      <c r="DP388">
        <v>0</v>
      </c>
      <c r="DQ388">
        <v>0</v>
      </c>
      <c r="DR388">
        <v>0</v>
      </c>
      <c r="DS388">
        <v>0</v>
      </c>
    </row>
    <row r="389" spans="1:123">
      <c r="A389" t="s">
        <v>342</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970831603682.69604</v>
      </c>
      <c r="AX389">
        <v>0</v>
      </c>
      <c r="AY389">
        <v>0</v>
      </c>
      <c r="AZ389">
        <v>0</v>
      </c>
      <c r="BA389">
        <v>0</v>
      </c>
      <c r="BB389">
        <v>0</v>
      </c>
      <c r="BC389">
        <v>0</v>
      </c>
      <c r="BD389">
        <v>0</v>
      </c>
      <c r="BE389">
        <v>0</v>
      </c>
      <c r="BF389">
        <v>0</v>
      </c>
      <c r="BG389">
        <v>0</v>
      </c>
      <c r="BH389">
        <v>0</v>
      </c>
      <c r="BI389">
        <v>0</v>
      </c>
      <c r="BJ389">
        <v>0</v>
      </c>
      <c r="BK389">
        <v>0</v>
      </c>
      <c r="BL389">
        <v>13575460644.312099</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0</v>
      </c>
      <c r="CU389">
        <v>0</v>
      </c>
      <c r="CV389">
        <v>0</v>
      </c>
      <c r="CW389">
        <v>0</v>
      </c>
      <c r="CX389">
        <v>0</v>
      </c>
      <c r="CY389">
        <v>0</v>
      </c>
      <c r="CZ389">
        <v>0</v>
      </c>
      <c r="DA389">
        <v>0</v>
      </c>
      <c r="DB389">
        <v>0</v>
      </c>
      <c r="DC389">
        <v>0</v>
      </c>
      <c r="DD389">
        <v>0</v>
      </c>
      <c r="DE389">
        <v>0</v>
      </c>
      <c r="DF389">
        <v>957256143038.38403</v>
      </c>
      <c r="DG389">
        <v>0</v>
      </c>
      <c r="DH389">
        <v>0</v>
      </c>
      <c r="DI389">
        <v>0</v>
      </c>
      <c r="DJ389">
        <v>0</v>
      </c>
      <c r="DK389">
        <v>0</v>
      </c>
      <c r="DL389">
        <v>0</v>
      </c>
      <c r="DM389">
        <v>0</v>
      </c>
      <c r="DN389">
        <v>0</v>
      </c>
      <c r="DO389">
        <v>0</v>
      </c>
      <c r="DP389">
        <v>0</v>
      </c>
      <c r="DQ389">
        <v>0</v>
      </c>
      <c r="DR389">
        <v>0</v>
      </c>
      <c r="DS389">
        <v>0</v>
      </c>
    </row>
    <row r="390" spans="1:123">
      <c r="A390" t="s">
        <v>343</v>
      </c>
      <c r="B390">
        <v>0</v>
      </c>
      <c r="C390">
        <v>50238175815.1511</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50238175815.1511</v>
      </c>
      <c r="CE390">
        <v>0</v>
      </c>
      <c r="CF390">
        <v>0</v>
      </c>
      <c r="CG390">
        <v>0</v>
      </c>
      <c r="CH390">
        <v>0</v>
      </c>
      <c r="CI390">
        <v>0</v>
      </c>
      <c r="CJ390">
        <v>0</v>
      </c>
      <c r="CK390">
        <v>0</v>
      </c>
      <c r="CL390">
        <v>0</v>
      </c>
      <c r="CM390">
        <v>0</v>
      </c>
      <c r="CN390">
        <v>0</v>
      </c>
      <c r="CO390">
        <v>0</v>
      </c>
      <c r="CP390">
        <v>0</v>
      </c>
      <c r="CQ390">
        <v>0</v>
      </c>
      <c r="CR390">
        <v>0</v>
      </c>
      <c r="CS390">
        <v>0</v>
      </c>
      <c r="CT390">
        <v>0</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v>0</v>
      </c>
      <c r="DQ390">
        <v>0</v>
      </c>
      <c r="DR390">
        <v>0</v>
      </c>
      <c r="DS390">
        <v>0</v>
      </c>
    </row>
    <row r="391" spans="1:123">
      <c r="A391" t="s">
        <v>344</v>
      </c>
      <c r="B391">
        <v>0</v>
      </c>
      <c r="C391">
        <v>20772447191.461201</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20772447191.461201</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row>
    <row r="392" spans="1:123">
      <c r="A392" t="s">
        <v>345</v>
      </c>
      <c r="B392">
        <v>0</v>
      </c>
      <c r="C392">
        <v>340209067694.84497</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340209067694.84497</v>
      </c>
      <c r="CO392">
        <v>0</v>
      </c>
      <c r="CP392">
        <v>0</v>
      </c>
      <c r="CQ392">
        <v>0</v>
      </c>
      <c r="CR392">
        <v>0</v>
      </c>
      <c r="CS392">
        <v>0</v>
      </c>
      <c r="CT392">
        <v>0</v>
      </c>
      <c r="CU392">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v>0</v>
      </c>
      <c r="DP392">
        <v>0</v>
      </c>
      <c r="DQ392">
        <v>0</v>
      </c>
      <c r="DR392">
        <v>0</v>
      </c>
      <c r="DS392">
        <v>0</v>
      </c>
    </row>
    <row r="393" spans="1:123">
      <c r="A393" t="s">
        <v>346</v>
      </c>
      <c r="B393">
        <v>0</v>
      </c>
      <c r="C393">
        <v>211850876.05991301</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211850876.05991301</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0</v>
      </c>
      <c r="DC393">
        <v>0</v>
      </c>
      <c r="DD393">
        <v>0</v>
      </c>
      <c r="DE393">
        <v>0</v>
      </c>
      <c r="DF393">
        <v>0</v>
      </c>
      <c r="DG393">
        <v>0</v>
      </c>
      <c r="DH393">
        <v>0</v>
      </c>
      <c r="DI393">
        <v>0</v>
      </c>
      <c r="DJ393">
        <v>0</v>
      </c>
      <c r="DK393">
        <v>0</v>
      </c>
      <c r="DL393">
        <v>0</v>
      </c>
      <c r="DM393">
        <v>0</v>
      </c>
      <c r="DN393">
        <v>0</v>
      </c>
      <c r="DO393">
        <v>0</v>
      </c>
      <c r="DP393">
        <v>0</v>
      </c>
      <c r="DQ393">
        <v>0</v>
      </c>
      <c r="DR393">
        <v>0</v>
      </c>
      <c r="DS393">
        <v>0</v>
      </c>
    </row>
    <row r="394" spans="1:123">
      <c r="A394" t="s">
        <v>347</v>
      </c>
      <c r="B394">
        <v>0</v>
      </c>
      <c r="C394">
        <v>32659962830.472401</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32659962830.472401</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DN394">
        <v>0</v>
      </c>
      <c r="DO394">
        <v>0</v>
      </c>
      <c r="DP394">
        <v>0</v>
      </c>
      <c r="DQ394">
        <v>0</v>
      </c>
      <c r="DR394">
        <v>0</v>
      </c>
      <c r="DS394">
        <v>0</v>
      </c>
    </row>
    <row r="395" spans="1:123">
      <c r="A395" t="s">
        <v>348</v>
      </c>
      <c r="B395">
        <v>0</v>
      </c>
      <c r="C395">
        <v>14673562439.842199</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14673562439.842199</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v>0</v>
      </c>
      <c r="DC395">
        <v>0</v>
      </c>
      <c r="DD395">
        <v>0</v>
      </c>
      <c r="DE395">
        <v>0</v>
      </c>
      <c r="DF395">
        <v>0</v>
      </c>
      <c r="DG395">
        <v>0</v>
      </c>
      <c r="DH395">
        <v>0</v>
      </c>
      <c r="DI395">
        <v>0</v>
      </c>
      <c r="DJ395">
        <v>0</v>
      </c>
      <c r="DK395">
        <v>0</v>
      </c>
      <c r="DL395">
        <v>0</v>
      </c>
      <c r="DM395">
        <v>0</v>
      </c>
      <c r="DN395">
        <v>0</v>
      </c>
      <c r="DO395">
        <v>0</v>
      </c>
      <c r="DP395">
        <v>0</v>
      </c>
      <c r="DQ395">
        <v>0</v>
      </c>
      <c r="DR395">
        <v>0</v>
      </c>
      <c r="DS395">
        <v>0</v>
      </c>
    </row>
    <row r="396" spans="1:123">
      <c r="A396" t="s">
        <v>349</v>
      </c>
      <c r="B396">
        <v>0</v>
      </c>
      <c r="C396">
        <v>748288493396.77197</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748288493396.77197</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DN396">
        <v>0</v>
      </c>
      <c r="DO396">
        <v>0</v>
      </c>
      <c r="DP396">
        <v>0</v>
      </c>
      <c r="DQ396">
        <v>0</v>
      </c>
      <c r="DR396">
        <v>0</v>
      </c>
      <c r="DS396">
        <v>0</v>
      </c>
    </row>
    <row r="397" spans="1:123">
      <c r="A397" t="s">
        <v>350</v>
      </c>
      <c r="B397">
        <v>0</v>
      </c>
      <c r="C397">
        <v>637124593.49797702</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637124593.49797702</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v>0</v>
      </c>
      <c r="DC397">
        <v>0</v>
      </c>
      <c r="DD397">
        <v>0</v>
      </c>
      <c r="DE397">
        <v>0</v>
      </c>
      <c r="DF397">
        <v>0</v>
      </c>
      <c r="DG397">
        <v>0</v>
      </c>
      <c r="DH397">
        <v>0</v>
      </c>
      <c r="DI397">
        <v>0</v>
      </c>
      <c r="DJ397">
        <v>0</v>
      </c>
      <c r="DK397">
        <v>0</v>
      </c>
      <c r="DL397">
        <v>0</v>
      </c>
      <c r="DM397">
        <v>0</v>
      </c>
      <c r="DN397">
        <v>0</v>
      </c>
      <c r="DO397">
        <v>0</v>
      </c>
      <c r="DP397">
        <v>0</v>
      </c>
      <c r="DQ397">
        <v>0</v>
      </c>
      <c r="DR397">
        <v>0</v>
      </c>
      <c r="DS397">
        <v>0</v>
      </c>
    </row>
    <row r="398" spans="1:123">
      <c r="A398" t="s">
        <v>351</v>
      </c>
      <c r="B398">
        <v>0</v>
      </c>
      <c r="C398">
        <v>12877816826.368</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12877816826.368</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v>0</v>
      </c>
      <c r="DO398">
        <v>0</v>
      </c>
      <c r="DP398">
        <v>0</v>
      </c>
      <c r="DQ398">
        <v>0</v>
      </c>
      <c r="DR398">
        <v>0</v>
      </c>
      <c r="DS398">
        <v>0</v>
      </c>
    </row>
    <row r="399" spans="1:123">
      <c r="A399" t="s">
        <v>352</v>
      </c>
      <c r="B399">
        <v>0</v>
      </c>
      <c r="C399">
        <v>272516326.53061199</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0</v>
      </c>
      <c r="DD399">
        <v>0</v>
      </c>
      <c r="DE399">
        <v>0</v>
      </c>
      <c r="DF399">
        <v>0</v>
      </c>
      <c r="DG399">
        <v>0</v>
      </c>
      <c r="DH399">
        <v>0</v>
      </c>
      <c r="DI399">
        <v>0</v>
      </c>
      <c r="DJ399">
        <v>0</v>
      </c>
      <c r="DK399">
        <v>0</v>
      </c>
      <c r="DL399">
        <v>272516326.53061199</v>
      </c>
      <c r="DM399">
        <v>0</v>
      </c>
      <c r="DN399">
        <v>0</v>
      </c>
      <c r="DO399">
        <v>0</v>
      </c>
      <c r="DP399">
        <v>0</v>
      </c>
      <c r="DQ399">
        <v>0</v>
      </c>
      <c r="DR399">
        <v>0</v>
      </c>
      <c r="DS399">
        <v>0</v>
      </c>
    </row>
    <row r="400" spans="1:123">
      <c r="A400" t="s">
        <v>353</v>
      </c>
      <c r="B400">
        <v>0</v>
      </c>
      <c r="C400">
        <v>0</v>
      </c>
      <c r="D400">
        <v>64200229485.9618</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64200229485.9618</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row>
    <row r="401" spans="1:123">
      <c r="A401" t="s">
        <v>354</v>
      </c>
      <c r="B401">
        <v>0</v>
      </c>
      <c r="C401">
        <v>0</v>
      </c>
      <c r="D401">
        <v>55268485901.113503</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55268485901.113503</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row>
    <row r="402" spans="1:123">
      <c r="A402" t="s">
        <v>355</v>
      </c>
      <c r="B402">
        <v>0</v>
      </c>
      <c r="C402">
        <v>0</v>
      </c>
      <c r="D402">
        <v>0</v>
      </c>
      <c r="E402">
        <v>0</v>
      </c>
      <c r="F402">
        <v>0</v>
      </c>
      <c r="G402">
        <v>0</v>
      </c>
      <c r="H402">
        <v>0</v>
      </c>
      <c r="I402">
        <v>6007233298.8502703</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6007233298.8502703</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0</v>
      </c>
      <c r="DO402">
        <v>0</v>
      </c>
      <c r="DP402">
        <v>0</v>
      </c>
      <c r="DQ402">
        <v>0</v>
      </c>
      <c r="DR402">
        <v>0</v>
      </c>
      <c r="DS402">
        <v>0</v>
      </c>
    </row>
    <row r="403" spans="1:123">
      <c r="A403" t="s">
        <v>356</v>
      </c>
      <c r="B403">
        <v>0</v>
      </c>
      <c r="C403">
        <v>0</v>
      </c>
      <c r="D403">
        <v>0</v>
      </c>
      <c r="E403">
        <v>0</v>
      </c>
      <c r="F403">
        <v>0</v>
      </c>
      <c r="G403">
        <v>0</v>
      </c>
      <c r="H403">
        <v>0</v>
      </c>
      <c r="I403">
        <v>8018465592.7385101</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8018465592.7385101</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row>
    <row r="404" spans="1:123">
      <c r="A404" t="s">
        <v>357</v>
      </c>
      <c r="B404">
        <v>0</v>
      </c>
      <c r="C404">
        <v>0</v>
      </c>
      <c r="D404">
        <v>0</v>
      </c>
      <c r="E404">
        <v>0</v>
      </c>
      <c r="F404">
        <v>0</v>
      </c>
      <c r="G404">
        <v>0</v>
      </c>
      <c r="H404">
        <v>0</v>
      </c>
      <c r="I404">
        <v>5006027749.0418901</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5006027749.0418901</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c r="DP404">
        <v>0</v>
      </c>
      <c r="DQ404">
        <v>0</v>
      </c>
      <c r="DR404">
        <v>0</v>
      </c>
      <c r="DS404">
        <v>0</v>
      </c>
    </row>
    <row r="405" spans="1:123">
      <c r="A405" t="s">
        <v>358</v>
      </c>
      <c r="B405">
        <v>0</v>
      </c>
      <c r="C405">
        <v>0</v>
      </c>
      <c r="D405">
        <v>0</v>
      </c>
      <c r="E405">
        <v>0</v>
      </c>
      <c r="F405">
        <v>0</v>
      </c>
      <c r="G405">
        <v>0</v>
      </c>
      <c r="H405">
        <v>0</v>
      </c>
      <c r="I405">
        <v>18021699896.5508</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18021699896.5508</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v>0</v>
      </c>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DN405">
        <v>0</v>
      </c>
      <c r="DO405">
        <v>0</v>
      </c>
      <c r="DP405">
        <v>0</v>
      </c>
      <c r="DQ405">
        <v>0</v>
      </c>
      <c r="DR405">
        <v>0</v>
      </c>
      <c r="DS405">
        <v>0</v>
      </c>
    </row>
    <row r="406" spans="1:123">
      <c r="A406" t="s">
        <v>359</v>
      </c>
      <c r="B406">
        <v>0</v>
      </c>
      <c r="C406">
        <v>0</v>
      </c>
      <c r="D406">
        <v>0</v>
      </c>
      <c r="E406">
        <v>0</v>
      </c>
      <c r="F406">
        <v>0</v>
      </c>
      <c r="G406">
        <v>0</v>
      </c>
      <c r="H406">
        <v>0</v>
      </c>
      <c r="I406">
        <v>7008438848.65868</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7008438848.65868</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N406">
        <v>0</v>
      </c>
      <c r="CO406">
        <v>0</v>
      </c>
      <c r="CP406">
        <v>0</v>
      </c>
      <c r="CQ406">
        <v>0</v>
      </c>
      <c r="CR406">
        <v>0</v>
      </c>
      <c r="CS406">
        <v>0</v>
      </c>
      <c r="CT406">
        <v>0</v>
      </c>
      <c r="CU406">
        <v>0</v>
      </c>
      <c r="CV406">
        <v>0</v>
      </c>
      <c r="CW406">
        <v>0</v>
      </c>
      <c r="CX406">
        <v>0</v>
      </c>
      <c r="CY406">
        <v>0</v>
      </c>
      <c r="CZ406">
        <v>0</v>
      </c>
      <c r="DA406">
        <v>0</v>
      </c>
      <c r="DB406">
        <v>0</v>
      </c>
      <c r="DC406">
        <v>0</v>
      </c>
      <c r="DD406">
        <v>0</v>
      </c>
      <c r="DE406">
        <v>0</v>
      </c>
      <c r="DF406">
        <v>0</v>
      </c>
      <c r="DG406">
        <v>0</v>
      </c>
      <c r="DH406">
        <v>0</v>
      </c>
      <c r="DI406">
        <v>0</v>
      </c>
      <c r="DJ406">
        <v>0</v>
      </c>
      <c r="DK406">
        <v>0</v>
      </c>
      <c r="DL406">
        <v>0</v>
      </c>
      <c r="DM406">
        <v>0</v>
      </c>
      <c r="DN406">
        <v>0</v>
      </c>
      <c r="DO406">
        <v>0</v>
      </c>
      <c r="DP406">
        <v>0</v>
      </c>
      <c r="DQ406">
        <v>0</v>
      </c>
      <c r="DR406">
        <v>0</v>
      </c>
      <c r="DS406">
        <v>0</v>
      </c>
    </row>
    <row r="407" spans="1:123">
      <c r="A407" t="s">
        <v>360</v>
      </c>
      <c r="B407">
        <v>0</v>
      </c>
      <c r="C407">
        <v>0</v>
      </c>
      <c r="D407">
        <v>0</v>
      </c>
      <c r="E407">
        <v>0</v>
      </c>
      <c r="F407">
        <v>0</v>
      </c>
      <c r="G407">
        <v>0</v>
      </c>
      <c r="H407">
        <v>0</v>
      </c>
      <c r="I407">
        <v>7127524971.3231201</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7127524971.3231201</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DN407">
        <v>0</v>
      </c>
      <c r="DO407">
        <v>0</v>
      </c>
      <c r="DP407">
        <v>0</v>
      </c>
      <c r="DQ407">
        <v>0</v>
      </c>
      <c r="DR407">
        <v>0</v>
      </c>
      <c r="DS407">
        <v>0</v>
      </c>
    </row>
    <row r="408" spans="1:123">
      <c r="A408" t="s">
        <v>361</v>
      </c>
      <c r="B408">
        <v>0</v>
      </c>
      <c r="C408">
        <v>0</v>
      </c>
      <c r="D408">
        <v>0</v>
      </c>
      <c r="E408">
        <v>0</v>
      </c>
      <c r="F408">
        <v>0</v>
      </c>
      <c r="G408">
        <v>0</v>
      </c>
      <c r="H408">
        <v>0</v>
      </c>
      <c r="I408">
        <v>4004822199.23351</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4004822199.23351</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v>0</v>
      </c>
      <c r="DC408">
        <v>0</v>
      </c>
      <c r="DD408">
        <v>0</v>
      </c>
      <c r="DE408">
        <v>0</v>
      </c>
      <c r="DF408">
        <v>0</v>
      </c>
      <c r="DG408">
        <v>0</v>
      </c>
      <c r="DH408">
        <v>0</v>
      </c>
      <c r="DI408">
        <v>0</v>
      </c>
      <c r="DJ408">
        <v>0</v>
      </c>
      <c r="DK408">
        <v>0</v>
      </c>
      <c r="DL408">
        <v>0</v>
      </c>
      <c r="DM408">
        <v>0</v>
      </c>
      <c r="DN408">
        <v>0</v>
      </c>
      <c r="DO408">
        <v>0</v>
      </c>
      <c r="DP408">
        <v>0</v>
      </c>
      <c r="DQ408">
        <v>0</v>
      </c>
      <c r="DR408">
        <v>0</v>
      </c>
      <c r="DS408">
        <v>0</v>
      </c>
    </row>
    <row r="409" spans="1:123">
      <c r="A409" t="s">
        <v>362</v>
      </c>
      <c r="B409">
        <v>0</v>
      </c>
      <c r="C409">
        <v>0</v>
      </c>
      <c r="D409">
        <v>0</v>
      </c>
      <c r="E409">
        <v>0</v>
      </c>
      <c r="F409">
        <v>0</v>
      </c>
      <c r="G409">
        <v>0</v>
      </c>
      <c r="H409">
        <v>0</v>
      </c>
      <c r="I409">
        <v>4405304419.1568203</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4405304419.1568203</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v>0</v>
      </c>
      <c r="DC409">
        <v>0</v>
      </c>
      <c r="DD409">
        <v>0</v>
      </c>
      <c r="DE409">
        <v>0</v>
      </c>
      <c r="DF409">
        <v>0</v>
      </c>
      <c r="DG409">
        <v>0</v>
      </c>
      <c r="DH409">
        <v>0</v>
      </c>
      <c r="DI409">
        <v>0</v>
      </c>
      <c r="DJ409">
        <v>0</v>
      </c>
      <c r="DK409">
        <v>0</v>
      </c>
      <c r="DL409">
        <v>0</v>
      </c>
      <c r="DM409">
        <v>0</v>
      </c>
      <c r="DN409">
        <v>0</v>
      </c>
      <c r="DO409">
        <v>0</v>
      </c>
      <c r="DP409">
        <v>0</v>
      </c>
      <c r="DQ409">
        <v>0</v>
      </c>
      <c r="DR409">
        <v>0</v>
      </c>
      <c r="DS409">
        <v>0</v>
      </c>
    </row>
    <row r="410" spans="1:123">
      <c r="A410" t="s">
        <v>363</v>
      </c>
      <c r="B410">
        <v>0</v>
      </c>
      <c r="C410">
        <v>0</v>
      </c>
      <c r="D410">
        <v>0</v>
      </c>
      <c r="E410">
        <v>0</v>
      </c>
      <c r="F410">
        <v>0</v>
      </c>
      <c r="G410">
        <v>0</v>
      </c>
      <c r="H410">
        <v>0</v>
      </c>
      <c r="I410">
        <v>1639254851.48385</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655701940.59353995</v>
      </c>
      <c r="BM410">
        <v>983552910.89031005</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c r="DP410">
        <v>0</v>
      </c>
      <c r="DQ410">
        <v>0</v>
      </c>
      <c r="DR410">
        <v>0</v>
      </c>
      <c r="DS410">
        <v>0</v>
      </c>
    </row>
    <row r="411" spans="1:123">
      <c r="A411" t="s">
        <v>364</v>
      </c>
      <c r="B411">
        <v>0</v>
      </c>
      <c r="C411">
        <v>0</v>
      </c>
      <c r="D411">
        <v>0</v>
      </c>
      <c r="E411">
        <v>0</v>
      </c>
      <c r="F411">
        <v>0</v>
      </c>
      <c r="G411">
        <v>0</v>
      </c>
      <c r="H411">
        <v>0</v>
      </c>
      <c r="I411">
        <v>1515521403.5581999</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227328210.53373101</v>
      </c>
      <c r="BM411">
        <v>1288193193.0244701</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c r="DP411">
        <v>0</v>
      </c>
      <c r="DQ411">
        <v>0</v>
      </c>
      <c r="DR411">
        <v>0</v>
      </c>
      <c r="DS411">
        <v>0</v>
      </c>
    </row>
    <row r="412" spans="1:123">
      <c r="A412" t="s">
        <v>365</v>
      </c>
      <c r="B412">
        <v>0</v>
      </c>
      <c r="C412">
        <v>0</v>
      </c>
      <c r="D412">
        <v>0</v>
      </c>
      <c r="E412">
        <v>0</v>
      </c>
      <c r="F412">
        <v>4896004534.2990999</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2937602720.5794601</v>
      </c>
      <c r="BM412">
        <v>1958401813.71964</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v>0</v>
      </c>
      <c r="DP412">
        <v>0</v>
      </c>
      <c r="DQ412">
        <v>0</v>
      </c>
      <c r="DR412">
        <v>0</v>
      </c>
      <c r="DS412">
        <v>0</v>
      </c>
    </row>
    <row r="413" spans="1:123">
      <c r="A413" t="s">
        <v>366</v>
      </c>
      <c r="B413">
        <v>0</v>
      </c>
      <c r="C413">
        <v>0</v>
      </c>
      <c r="D413">
        <v>0</v>
      </c>
      <c r="E413">
        <v>0</v>
      </c>
      <c r="F413">
        <v>0</v>
      </c>
      <c r="G413">
        <v>0</v>
      </c>
      <c r="H413">
        <v>0</v>
      </c>
      <c r="I413">
        <v>221556568.824848</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99700455.971181795</v>
      </c>
      <c r="BM413">
        <v>121856112.85366599</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v>0</v>
      </c>
      <c r="DC413">
        <v>0</v>
      </c>
      <c r="DD413">
        <v>0</v>
      </c>
      <c r="DE413">
        <v>0</v>
      </c>
      <c r="DF413">
        <v>0</v>
      </c>
      <c r="DG413">
        <v>0</v>
      </c>
      <c r="DH413">
        <v>0</v>
      </c>
      <c r="DI413">
        <v>0</v>
      </c>
      <c r="DJ413">
        <v>0</v>
      </c>
      <c r="DK413">
        <v>0</v>
      </c>
      <c r="DL413">
        <v>0</v>
      </c>
      <c r="DM413">
        <v>0</v>
      </c>
      <c r="DN413">
        <v>0</v>
      </c>
      <c r="DO413">
        <v>0</v>
      </c>
      <c r="DP413">
        <v>0</v>
      </c>
      <c r="DQ413">
        <v>0</v>
      </c>
      <c r="DR413">
        <v>0</v>
      </c>
      <c r="DS413">
        <v>0</v>
      </c>
    </row>
    <row r="414" spans="1:123">
      <c r="A414" t="s">
        <v>367</v>
      </c>
      <c r="B414">
        <v>0</v>
      </c>
      <c r="C414">
        <v>0</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N414">
        <v>0</v>
      </c>
      <c r="CO414">
        <v>0</v>
      </c>
      <c r="CP414">
        <v>0</v>
      </c>
      <c r="CQ414">
        <v>0</v>
      </c>
      <c r="CR414">
        <v>0</v>
      </c>
      <c r="CS414">
        <v>0</v>
      </c>
      <c r="CT414">
        <v>0</v>
      </c>
      <c r="CU414">
        <v>0</v>
      </c>
      <c r="CV414">
        <v>0</v>
      </c>
      <c r="CW414">
        <v>0</v>
      </c>
      <c r="CX414">
        <v>0</v>
      </c>
      <c r="CY414">
        <v>0</v>
      </c>
      <c r="CZ414">
        <v>0</v>
      </c>
      <c r="DA414">
        <v>0</v>
      </c>
      <c r="DB414">
        <v>0</v>
      </c>
      <c r="DC414">
        <v>0</v>
      </c>
      <c r="DD414">
        <v>0</v>
      </c>
      <c r="DE414">
        <v>0</v>
      </c>
      <c r="DF414">
        <v>0</v>
      </c>
      <c r="DG414">
        <v>0</v>
      </c>
      <c r="DH414">
        <v>0</v>
      </c>
      <c r="DI414">
        <v>0</v>
      </c>
      <c r="DJ414">
        <v>0</v>
      </c>
      <c r="DK414">
        <v>0</v>
      </c>
      <c r="DL414">
        <v>0</v>
      </c>
      <c r="DM414">
        <v>0</v>
      </c>
      <c r="DN414">
        <v>0</v>
      </c>
      <c r="DO414">
        <v>0</v>
      </c>
      <c r="DP414">
        <v>0</v>
      </c>
      <c r="DQ414">
        <v>0</v>
      </c>
      <c r="DR414">
        <v>0</v>
      </c>
      <c r="DS414">
        <v>0</v>
      </c>
    </row>
    <row r="415" spans="1:123">
      <c r="A415" t="s">
        <v>368</v>
      </c>
      <c r="B415">
        <v>0</v>
      </c>
      <c r="C415">
        <v>0</v>
      </c>
      <c r="D415">
        <v>0</v>
      </c>
      <c r="E415">
        <v>0</v>
      </c>
      <c r="F415">
        <v>0</v>
      </c>
      <c r="G415">
        <v>0</v>
      </c>
      <c r="H415">
        <v>0</v>
      </c>
      <c r="I415">
        <v>1359376454.6498001</v>
      </c>
      <c r="J415">
        <v>0</v>
      </c>
      <c r="K415">
        <v>0</v>
      </c>
      <c r="L415">
        <v>0</v>
      </c>
      <c r="M415">
        <v>0</v>
      </c>
      <c r="N415">
        <v>0</v>
      </c>
      <c r="O415">
        <v>0</v>
      </c>
      <c r="P415">
        <v>0</v>
      </c>
      <c r="Q415">
        <v>0</v>
      </c>
      <c r="R415">
        <v>0</v>
      </c>
      <c r="S415">
        <v>0</v>
      </c>
      <c r="T415">
        <v>0</v>
      </c>
      <c r="U415">
        <v>4078129363.94942</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5437505818.5992298</v>
      </c>
      <c r="CF415">
        <v>0</v>
      </c>
      <c r="CG415">
        <v>0</v>
      </c>
      <c r="CH415">
        <v>0</v>
      </c>
      <c r="CI415">
        <v>0</v>
      </c>
      <c r="CJ415">
        <v>0</v>
      </c>
      <c r="CK415">
        <v>0</v>
      </c>
      <c r="CL415">
        <v>0</v>
      </c>
      <c r="CM415">
        <v>0</v>
      </c>
      <c r="CN415">
        <v>0</v>
      </c>
      <c r="CO415">
        <v>0</v>
      </c>
      <c r="CP415">
        <v>0</v>
      </c>
      <c r="CQ415">
        <v>0</v>
      </c>
      <c r="CR415">
        <v>0</v>
      </c>
      <c r="CS415">
        <v>0</v>
      </c>
      <c r="CT415">
        <v>0</v>
      </c>
      <c r="CU415">
        <v>0</v>
      </c>
      <c r="CV415">
        <v>0</v>
      </c>
      <c r="CW415">
        <v>0</v>
      </c>
      <c r="CX415">
        <v>0</v>
      </c>
      <c r="CY415">
        <v>0</v>
      </c>
      <c r="CZ415">
        <v>0</v>
      </c>
      <c r="DA415">
        <v>0</v>
      </c>
      <c r="DB415">
        <v>0</v>
      </c>
      <c r="DC415">
        <v>0</v>
      </c>
      <c r="DD415">
        <v>0</v>
      </c>
      <c r="DE415">
        <v>0</v>
      </c>
      <c r="DF415">
        <v>0</v>
      </c>
      <c r="DG415">
        <v>0</v>
      </c>
      <c r="DH415">
        <v>0</v>
      </c>
      <c r="DI415">
        <v>0</v>
      </c>
      <c r="DJ415">
        <v>0</v>
      </c>
      <c r="DK415">
        <v>0</v>
      </c>
      <c r="DL415">
        <v>0</v>
      </c>
      <c r="DM415">
        <v>0</v>
      </c>
      <c r="DN415">
        <v>0</v>
      </c>
      <c r="DO415">
        <v>0</v>
      </c>
      <c r="DP415">
        <v>0</v>
      </c>
      <c r="DQ415">
        <v>0</v>
      </c>
      <c r="DR415">
        <v>0</v>
      </c>
      <c r="DS415">
        <v>0</v>
      </c>
    </row>
    <row r="416" spans="1:123">
      <c r="A416" t="s">
        <v>369</v>
      </c>
      <c r="B416">
        <v>0</v>
      </c>
      <c r="C416">
        <v>0</v>
      </c>
      <c r="D416">
        <v>0</v>
      </c>
      <c r="E416">
        <v>0</v>
      </c>
      <c r="F416">
        <v>0</v>
      </c>
      <c r="G416">
        <v>0</v>
      </c>
      <c r="H416">
        <v>0</v>
      </c>
      <c r="I416">
        <v>49693415.369593702</v>
      </c>
      <c r="J416">
        <v>0</v>
      </c>
      <c r="K416">
        <v>0</v>
      </c>
      <c r="L416">
        <v>0</v>
      </c>
      <c r="M416">
        <v>0</v>
      </c>
      <c r="N416">
        <v>0</v>
      </c>
      <c r="O416">
        <v>0</v>
      </c>
      <c r="P416">
        <v>0</v>
      </c>
      <c r="Q416">
        <v>0</v>
      </c>
      <c r="R416">
        <v>0</v>
      </c>
      <c r="S416">
        <v>0</v>
      </c>
      <c r="T416">
        <v>0</v>
      </c>
      <c r="U416">
        <v>173926953.793578</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BX416">
        <v>0</v>
      </c>
      <c r="BY416">
        <v>0</v>
      </c>
      <c r="BZ416">
        <v>0</v>
      </c>
      <c r="CA416">
        <v>0</v>
      </c>
      <c r="CB416">
        <v>0</v>
      </c>
      <c r="CC416">
        <v>0</v>
      </c>
      <c r="CD416">
        <v>0</v>
      </c>
      <c r="CE416">
        <v>223620369.16317201</v>
      </c>
      <c r="CF416">
        <v>0</v>
      </c>
      <c r="CG416">
        <v>0</v>
      </c>
      <c r="CH416">
        <v>0</v>
      </c>
      <c r="CI416">
        <v>0</v>
      </c>
      <c r="CJ416">
        <v>0</v>
      </c>
      <c r="CK416">
        <v>0</v>
      </c>
      <c r="CL416">
        <v>0</v>
      </c>
      <c r="CM416">
        <v>0</v>
      </c>
      <c r="CN416">
        <v>0</v>
      </c>
      <c r="CO416">
        <v>0</v>
      </c>
      <c r="CP416">
        <v>0</v>
      </c>
      <c r="CQ416">
        <v>0</v>
      </c>
      <c r="CR416">
        <v>0</v>
      </c>
      <c r="CS416">
        <v>0</v>
      </c>
      <c r="CT416">
        <v>0</v>
      </c>
      <c r="CU416">
        <v>0</v>
      </c>
      <c r="CV416">
        <v>0</v>
      </c>
      <c r="CW416">
        <v>0</v>
      </c>
      <c r="CX416">
        <v>0</v>
      </c>
      <c r="CY416">
        <v>0</v>
      </c>
      <c r="CZ416">
        <v>0</v>
      </c>
      <c r="DA416">
        <v>0</v>
      </c>
      <c r="DB416">
        <v>0</v>
      </c>
      <c r="DC416">
        <v>0</v>
      </c>
      <c r="DD416">
        <v>0</v>
      </c>
      <c r="DE416">
        <v>0</v>
      </c>
      <c r="DF416">
        <v>0</v>
      </c>
      <c r="DG416">
        <v>0</v>
      </c>
      <c r="DH416">
        <v>0</v>
      </c>
      <c r="DI416">
        <v>0</v>
      </c>
      <c r="DJ416">
        <v>0</v>
      </c>
      <c r="DK416">
        <v>0</v>
      </c>
      <c r="DL416">
        <v>0</v>
      </c>
      <c r="DM416">
        <v>0</v>
      </c>
      <c r="DN416">
        <v>0</v>
      </c>
      <c r="DO416">
        <v>0</v>
      </c>
      <c r="DP416">
        <v>0</v>
      </c>
      <c r="DQ416">
        <v>0</v>
      </c>
      <c r="DR416">
        <v>0</v>
      </c>
      <c r="DS416">
        <v>0</v>
      </c>
    </row>
    <row r="417" spans="1:123">
      <c r="A417" t="s">
        <v>370</v>
      </c>
      <c r="B417">
        <v>0</v>
      </c>
      <c r="C417">
        <v>-1.11810266971588E-2</v>
      </c>
      <c r="D417">
        <v>0</v>
      </c>
      <c r="E417">
        <v>0</v>
      </c>
      <c r="F417">
        <v>0</v>
      </c>
      <c r="G417">
        <v>0</v>
      </c>
      <c r="H417">
        <v>0</v>
      </c>
      <c r="I417">
        <v>11769493.114439599</v>
      </c>
      <c r="J417">
        <v>0</v>
      </c>
      <c r="K417">
        <v>0</v>
      </c>
      <c r="L417">
        <v>0</v>
      </c>
      <c r="M417">
        <v>0</v>
      </c>
      <c r="N417">
        <v>0</v>
      </c>
      <c r="O417">
        <v>0</v>
      </c>
      <c r="P417">
        <v>0</v>
      </c>
      <c r="Q417">
        <v>0</v>
      </c>
      <c r="R417">
        <v>0</v>
      </c>
      <c r="S417">
        <v>0</v>
      </c>
      <c r="T417">
        <v>0</v>
      </c>
      <c r="U417">
        <v>211850876.05991301</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223620369.16317201</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v>0</v>
      </c>
      <c r="DP417">
        <v>0</v>
      </c>
      <c r="DQ417">
        <v>0</v>
      </c>
      <c r="DR417">
        <v>0</v>
      </c>
      <c r="DS417">
        <v>0</v>
      </c>
    </row>
    <row r="418" spans="1:123">
      <c r="A418" t="s">
        <v>371</v>
      </c>
      <c r="B418">
        <v>0</v>
      </c>
      <c r="C418">
        <v>0</v>
      </c>
      <c r="D418">
        <v>40527732476.543503</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40527732476.543503</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DN418">
        <v>0</v>
      </c>
      <c r="DO418">
        <v>0</v>
      </c>
      <c r="DP418">
        <v>0</v>
      </c>
      <c r="DQ418">
        <v>0</v>
      </c>
      <c r="DR418">
        <v>0</v>
      </c>
      <c r="DS418">
        <v>0</v>
      </c>
    </row>
    <row r="419" spans="1:123">
      <c r="A419" t="s">
        <v>372</v>
      </c>
      <c r="B419">
        <v>0</v>
      </c>
      <c r="C419">
        <v>0</v>
      </c>
      <c r="D419">
        <v>34574823365.334801</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34574823365.334801</v>
      </c>
      <c r="BN419">
        <v>0</v>
      </c>
      <c r="BO419">
        <v>0</v>
      </c>
      <c r="BP419">
        <v>0</v>
      </c>
      <c r="BQ419">
        <v>0</v>
      </c>
      <c r="BR419">
        <v>0</v>
      </c>
      <c r="BS419">
        <v>0</v>
      </c>
      <c r="BT419">
        <v>0</v>
      </c>
      <c r="BU419">
        <v>0</v>
      </c>
      <c r="BV419">
        <v>0</v>
      </c>
      <c r="BW419">
        <v>0</v>
      </c>
      <c r="BX419">
        <v>0</v>
      </c>
      <c r="BY419">
        <v>0</v>
      </c>
      <c r="BZ419">
        <v>0</v>
      </c>
      <c r="CA419">
        <v>0</v>
      </c>
      <c r="CB419">
        <v>0</v>
      </c>
      <c r="CC419">
        <v>0</v>
      </c>
      <c r="CD419">
        <v>0</v>
      </c>
      <c r="CE419">
        <v>0</v>
      </c>
      <c r="CF419">
        <v>0</v>
      </c>
      <c r="CG419">
        <v>0</v>
      </c>
      <c r="CH419">
        <v>0</v>
      </c>
      <c r="CI419">
        <v>0</v>
      </c>
      <c r="CJ419">
        <v>0</v>
      </c>
      <c r="CK419">
        <v>0</v>
      </c>
      <c r="CL419">
        <v>0</v>
      </c>
      <c r="CM419">
        <v>0</v>
      </c>
      <c r="CN419">
        <v>0</v>
      </c>
      <c r="CO419">
        <v>0</v>
      </c>
      <c r="CP419">
        <v>0</v>
      </c>
      <c r="CQ419">
        <v>0</v>
      </c>
      <c r="CR419">
        <v>0</v>
      </c>
      <c r="CS419">
        <v>0</v>
      </c>
      <c r="CT419">
        <v>0</v>
      </c>
      <c r="CU419">
        <v>0</v>
      </c>
      <c r="CV419">
        <v>0</v>
      </c>
      <c r="CW419">
        <v>0</v>
      </c>
      <c r="CX419">
        <v>0</v>
      </c>
      <c r="CY419">
        <v>0</v>
      </c>
      <c r="CZ419">
        <v>0</v>
      </c>
      <c r="DA419">
        <v>0</v>
      </c>
      <c r="DB419">
        <v>0</v>
      </c>
      <c r="DC419">
        <v>0</v>
      </c>
      <c r="DD419">
        <v>0</v>
      </c>
      <c r="DE419">
        <v>0</v>
      </c>
      <c r="DF419">
        <v>0</v>
      </c>
      <c r="DG419">
        <v>0</v>
      </c>
      <c r="DH419">
        <v>0</v>
      </c>
      <c r="DI419">
        <v>0</v>
      </c>
      <c r="DJ419">
        <v>0</v>
      </c>
      <c r="DK419">
        <v>0</v>
      </c>
      <c r="DL419">
        <v>0</v>
      </c>
      <c r="DM419">
        <v>0</v>
      </c>
      <c r="DN419">
        <v>0</v>
      </c>
      <c r="DO419">
        <v>0</v>
      </c>
      <c r="DP419">
        <v>0</v>
      </c>
      <c r="DQ419">
        <v>0</v>
      </c>
      <c r="DR419">
        <v>0</v>
      </c>
      <c r="DS419">
        <v>0</v>
      </c>
    </row>
    <row r="420" spans="1:123">
      <c r="A420" t="s">
        <v>373</v>
      </c>
      <c r="B420">
        <v>0</v>
      </c>
      <c r="C420">
        <v>0</v>
      </c>
      <c r="D420">
        <v>62972590921.997299</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BL420">
        <v>62972590921.997299</v>
      </c>
      <c r="BM420">
        <v>0</v>
      </c>
      <c r="BN420">
        <v>0</v>
      </c>
      <c r="BO420">
        <v>0</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0</v>
      </c>
      <c r="CI420">
        <v>0</v>
      </c>
      <c r="CJ420">
        <v>0</v>
      </c>
      <c r="CK420">
        <v>0</v>
      </c>
      <c r="CL420">
        <v>0</v>
      </c>
      <c r="CM420">
        <v>0</v>
      </c>
      <c r="CN420">
        <v>0</v>
      </c>
      <c r="CO420">
        <v>0</v>
      </c>
      <c r="CP420">
        <v>0</v>
      </c>
      <c r="CQ420">
        <v>0</v>
      </c>
      <c r="CR420">
        <v>0</v>
      </c>
      <c r="CS420">
        <v>0</v>
      </c>
      <c r="CT420">
        <v>0</v>
      </c>
      <c r="CU420">
        <v>0</v>
      </c>
      <c r="CV420">
        <v>0</v>
      </c>
      <c r="CW420">
        <v>0</v>
      </c>
      <c r="CX420">
        <v>0</v>
      </c>
      <c r="CY420">
        <v>0</v>
      </c>
      <c r="CZ420">
        <v>0</v>
      </c>
      <c r="DA420">
        <v>0</v>
      </c>
      <c r="DB420">
        <v>0</v>
      </c>
      <c r="DC420">
        <v>0</v>
      </c>
      <c r="DD420">
        <v>0</v>
      </c>
      <c r="DE420">
        <v>0</v>
      </c>
      <c r="DF420">
        <v>0</v>
      </c>
      <c r="DG420">
        <v>0</v>
      </c>
      <c r="DH420">
        <v>0</v>
      </c>
      <c r="DI420">
        <v>0</v>
      </c>
      <c r="DJ420">
        <v>0</v>
      </c>
      <c r="DK420">
        <v>0</v>
      </c>
      <c r="DL420">
        <v>0</v>
      </c>
      <c r="DM420">
        <v>0</v>
      </c>
      <c r="DN420">
        <v>0</v>
      </c>
      <c r="DO420">
        <v>0</v>
      </c>
      <c r="DP420">
        <v>0</v>
      </c>
      <c r="DQ420">
        <v>0</v>
      </c>
      <c r="DR420">
        <v>0</v>
      </c>
      <c r="DS420">
        <v>0</v>
      </c>
    </row>
    <row r="421" spans="1:123">
      <c r="A421" t="s">
        <v>374</v>
      </c>
      <c r="B421">
        <v>0</v>
      </c>
      <c r="C421">
        <v>0</v>
      </c>
      <c r="D421">
        <v>54470517314.504997</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54470517314.504997</v>
      </c>
      <c r="BN421">
        <v>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v>0</v>
      </c>
      <c r="CJ421">
        <v>0</v>
      </c>
      <c r="CK421">
        <v>0</v>
      </c>
      <c r="CL421">
        <v>0</v>
      </c>
      <c r="CM421">
        <v>0</v>
      </c>
      <c r="CN421">
        <v>0</v>
      </c>
      <c r="CO421">
        <v>0</v>
      </c>
      <c r="CP421">
        <v>0</v>
      </c>
      <c r="CQ421">
        <v>0</v>
      </c>
      <c r="CR421">
        <v>0</v>
      </c>
      <c r="CS421">
        <v>0</v>
      </c>
      <c r="CT421">
        <v>0</v>
      </c>
      <c r="CU421">
        <v>0</v>
      </c>
      <c r="CV421">
        <v>0</v>
      </c>
      <c r="CW421">
        <v>0</v>
      </c>
      <c r="CX421">
        <v>0</v>
      </c>
      <c r="CY421">
        <v>0</v>
      </c>
      <c r="CZ421">
        <v>0</v>
      </c>
      <c r="DA421">
        <v>0</v>
      </c>
      <c r="DB421">
        <v>0</v>
      </c>
      <c r="DC421">
        <v>0</v>
      </c>
      <c r="DD421">
        <v>0</v>
      </c>
      <c r="DE421">
        <v>0</v>
      </c>
      <c r="DF421">
        <v>0</v>
      </c>
      <c r="DG421">
        <v>0</v>
      </c>
      <c r="DH421">
        <v>0</v>
      </c>
      <c r="DI421">
        <v>0</v>
      </c>
      <c r="DJ421">
        <v>0</v>
      </c>
      <c r="DK421">
        <v>0</v>
      </c>
      <c r="DL421">
        <v>0</v>
      </c>
      <c r="DM421">
        <v>0</v>
      </c>
      <c r="DN421">
        <v>0</v>
      </c>
      <c r="DO421">
        <v>0</v>
      </c>
      <c r="DP421">
        <v>0</v>
      </c>
      <c r="DQ421">
        <v>0</v>
      </c>
      <c r="DR421">
        <v>0</v>
      </c>
      <c r="DS421">
        <v>0</v>
      </c>
    </row>
    <row r="422" spans="1:123">
      <c r="A422" t="s">
        <v>1606</v>
      </c>
      <c r="B422">
        <v>0</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BX422">
        <v>0</v>
      </c>
      <c r="BY422">
        <v>0</v>
      </c>
      <c r="BZ422">
        <v>0</v>
      </c>
      <c r="CA422">
        <v>0</v>
      </c>
      <c r="CB422">
        <v>0</v>
      </c>
      <c r="CC422">
        <v>0</v>
      </c>
      <c r="CD422">
        <v>0</v>
      </c>
      <c r="CE422">
        <v>0</v>
      </c>
      <c r="CF422">
        <v>0</v>
      </c>
      <c r="CG422">
        <v>0</v>
      </c>
      <c r="CH422">
        <v>0</v>
      </c>
      <c r="CI422">
        <v>0</v>
      </c>
      <c r="CJ422">
        <v>0</v>
      </c>
      <c r="CK422">
        <v>0</v>
      </c>
      <c r="CL422">
        <v>0</v>
      </c>
      <c r="CM422">
        <v>0</v>
      </c>
      <c r="CN422">
        <v>0</v>
      </c>
      <c r="CO422">
        <v>0</v>
      </c>
      <c r="CP422">
        <v>0</v>
      </c>
      <c r="CQ422">
        <v>0</v>
      </c>
      <c r="CR422">
        <v>0</v>
      </c>
      <c r="CS422">
        <v>0</v>
      </c>
      <c r="CT422">
        <v>0</v>
      </c>
      <c r="CU422">
        <v>0</v>
      </c>
      <c r="CV422">
        <v>0</v>
      </c>
      <c r="CW422">
        <v>0</v>
      </c>
      <c r="CX422">
        <v>0</v>
      </c>
      <c r="CY422">
        <v>0</v>
      </c>
      <c r="CZ422">
        <v>0</v>
      </c>
      <c r="DA422">
        <v>0</v>
      </c>
      <c r="DB422">
        <v>0</v>
      </c>
      <c r="DC422">
        <v>0</v>
      </c>
      <c r="DD422">
        <v>0</v>
      </c>
      <c r="DE422">
        <v>0</v>
      </c>
      <c r="DF422">
        <v>0</v>
      </c>
      <c r="DG422">
        <v>0</v>
      </c>
      <c r="DH422">
        <v>0</v>
      </c>
      <c r="DI422">
        <v>0</v>
      </c>
      <c r="DJ422">
        <v>0</v>
      </c>
      <c r="DK422">
        <v>0</v>
      </c>
      <c r="DL422">
        <v>0</v>
      </c>
      <c r="DM422">
        <v>0</v>
      </c>
      <c r="DN422">
        <v>0</v>
      </c>
      <c r="DO422">
        <v>0</v>
      </c>
      <c r="DP422">
        <v>0</v>
      </c>
      <c r="DQ422">
        <v>0</v>
      </c>
      <c r="DR422">
        <v>0</v>
      </c>
      <c r="DS422">
        <v>0</v>
      </c>
    </row>
    <row r="423" spans="1:123">
      <c r="A423" t="s">
        <v>1607</v>
      </c>
      <c r="B423">
        <v>0</v>
      </c>
      <c r="C423">
        <v>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v>0</v>
      </c>
      <c r="CJ423">
        <v>0</v>
      </c>
      <c r="CK423">
        <v>0</v>
      </c>
      <c r="CL423">
        <v>0</v>
      </c>
      <c r="CM423">
        <v>0</v>
      </c>
      <c r="CN423">
        <v>0</v>
      </c>
      <c r="CO423">
        <v>0</v>
      </c>
      <c r="CP423">
        <v>0</v>
      </c>
      <c r="CQ423">
        <v>0</v>
      </c>
      <c r="CR423">
        <v>0</v>
      </c>
      <c r="CS423">
        <v>0</v>
      </c>
      <c r="CT423">
        <v>0</v>
      </c>
      <c r="CU423">
        <v>0</v>
      </c>
      <c r="CV423">
        <v>0</v>
      </c>
      <c r="CW423">
        <v>0</v>
      </c>
      <c r="CX423">
        <v>0</v>
      </c>
      <c r="CY423">
        <v>0</v>
      </c>
      <c r="CZ423">
        <v>0</v>
      </c>
      <c r="DA423">
        <v>0</v>
      </c>
      <c r="DB423">
        <v>0</v>
      </c>
      <c r="DC423">
        <v>0</v>
      </c>
      <c r="DD423">
        <v>0</v>
      </c>
      <c r="DE423">
        <v>0</v>
      </c>
      <c r="DF423">
        <v>0</v>
      </c>
      <c r="DG423">
        <v>0</v>
      </c>
      <c r="DH423">
        <v>0</v>
      </c>
      <c r="DI423">
        <v>0</v>
      </c>
      <c r="DJ423">
        <v>0</v>
      </c>
      <c r="DK423">
        <v>0</v>
      </c>
      <c r="DL423">
        <v>0</v>
      </c>
      <c r="DM423">
        <v>0</v>
      </c>
      <c r="DN423">
        <v>0</v>
      </c>
      <c r="DO423">
        <v>0</v>
      </c>
      <c r="DP423">
        <v>0</v>
      </c>
      <c r="DQ423">
        <v>0</v>
      </c>
      <c r="DR423">
        <v>0</v>
      </c>
      <c r="DS423">
        <v>0</v>
      </c>
    </row>
    <row r="424" spans="1:123">
      <c r="A424" t="s">
        <v>375</v>
      </c>
      <c r="B424">
        <v>0</v>
      </c>
      <c r="C424">
        <v>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c r="DB424">
        <v>0</v>
      </c>
      <c r="DC424">
        <v>0</v>
      </c>
      <c r="DD424">
        <v>0</v>
      </c>
      <c r="DE424">
        <v>0</v>
      </c>
      <c r="DF424">
        <v>0</v>
      </c>
      <c r="DG424">
        <v>0</v>
      </c>
      <c r="DH424">
        <v>0</v>
      </c>
      <c r="DI424">
        <v>0</v>
      </c>
      <c r="DJ424">
        <v>0</v>
      </c>
      <c r="DK424">
        <v>0</v>
      </c>
      <c r="DL424">
        <v>0</v>
      </c>
      <c r="DM424">
        <v>0</v>
      </c>
      <c r="DN424">
        <v>0</v>
      </c>
      <c r="DO424">
        <v>0</v>
      </c>
      <c r="DP424">
        <v>0</v>
      </c>
      <c r="DQ424">
        <v>0</v>
      </c>
      <c r="DR424">
        <v>0</v>
      </c>
      <c r="DS424">
        <v>0</v>
      </c>
    </row>
    <row r="425" spans="1:123">
      <c r="A425" t="s">
        <v>376</v>
      </c>
      <c r="B425">
        <v>0</v>
      </c>
      <c r="C425">
        <v>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BX425">
        <v>0</v>
      </c>
      <c r="BY425">
        <v>0</v>
      </c>
      <c r="BZ425">
        <v>0</v>
      </c>
      <c r="CA425">
        <v>0</v>
      </c>
      <c r="CB425">
        <v>0</v>
      </c>
      <c r="CC425">
        <v>0</v>
      </c>
      <c r="CD425">
        <v>0</v>
      </c>
      <c r="CE425">
        <v>0</v>
      </c>
      <c r="CF425">
        <v>0</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v>0</v>
      </c>
      <c r="DP425">
        <v>0</v>
      </c>
      <c r="DQ425">
        <v>0</v>
      </c>
      <c r="DR425">
        <v>0</v>
      </c>
      <c r="DS425">
        <v>0</v>
      </c>
    </row>
    <row r="426" spans="1:123">
      <c r="A426" t="s">
        <v>1608</v>
      </c>
      <c r="B426">
        <v>0</v>
      </c>
      <c r="C426">
        <v>0</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c r="CN426">
        <v>0</v>
      </c>
      <c r="CO426">
        <v>0</v>
      </c>
      <c r="CP426">
        <v>0</v>
      </c>
      <c r="CQ426">
        <v>0</v>
      </c>
      <c r="CR426">
        <v>0</v>
      </c>
      <c r="CS426">
        <v>0</v>
      </c>
      <c r="CT426">
        <v>0</v>
      </c>
      <c r="CU426">
        <v>0</v>
      </c>
      <c r="CV426">
        <v>0</v>
      </c>
      <c r="CW426">
        <v>0</v>
      </c>
      <c r="CX426">
        <v>0</v>
      </c>
      <c r="CY426">
        <v>0</v>
      </c>
      <c r="CZ426">
        <v>0</v>
      </c>
      <c r="DA426">
        <v>0</v>
      </c>
      <c r="DB426">
        <v>0</v>
      </c>
      <c r="DC426">
        <v>0</v>
      </c>
      <c r="DD426">
        <v>0</v>
      </c>
      <c r="DE426">
        <v>0</v>
      </c>
      <c r="DF426">
        <v>0</v>
      </c>
      <c r="DG426">
        <v>0</v>
      </c>
      <c r="DH426">
        <v>0</v>
      </c>
      <c r="DI426">
        <v>0</v>
      </c>
      <c r="DJ426">
        <v>0</v>
      </c>
      <c r="DK426">
        <v>0</v>
      </c>
      <c r="DL426">
        <v>0</v>
      </c>
      <c r="DM426">
        <v>0</v>
      </c>
      <c r="DN426">
        <v>0</v>
      </c>
      <c r="DO426">
        <v>0</v>
      </c>
      <c r="DP426">
        <v>0</v>
      </c>
      <c r="DQ426">
        <v>0</v>
      </c>
      <c r="DR426">
        <v>0</v>
      </c>
      <c r="DS426">
        <v>0</v>
      </c>
    </row>
    <row r="427" spans="1:123">
      <c r="A427" t="s">
        <v>377</v>
      </c>
      <c r="B427">
        <v>0</v>
      </c>
      <c r="C427">
        <v>0</v>
      </c>
      <c r="D427">
        <v>0</v>
      </c>
      <c r="E427">
        <v>0</v>
      </c>
      <c r="F427">
        <v>0</v>
      </c>
      <c r="G427">
        <v>0</v>
      </c>
      <c r="H427">
        <v>0</v>
      </c>
      <c r="I427">
        <v>78700303768.692902</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78700303768.692902</v>
      </c>
      <c r="BS427">
        <v>0</v>
      </c>
      <c r="BT427">
        <v>0</v>
      </c>
      <c r="BU427">
        <v>0</v>
      </c>
      <c r="BV427">
        <v>0</v>
      </c>
      <c r="BW427">
        <v>0</v>
      </c>
      <c r="BX427">
        <v>0</v>
      </c>
      <c r="BY427">
        <v>0</v>
      </c>
      <c r="BZ427">
        <v>0</v>
      </c>
      <c r="CA427">
        <v>0</v>
      </c>
      <c r="CB427">
        <v>0</v>
      </c>
      <c r="CC427">
        <v>0</v>
      </c>
      <c r="CD427">
        <v>0</v>
      </c>
      <c r="CE427">
        <v>0</v>
      </c>
      <c r="CF427">
        <v>0</v>
      </c>
      <c r="CG427">
        <v>0</v>
      </c>
      <c r="CH427">
        <v>0</v>
      </c>
      <c r="CI427">
        <v>0</v>
      </c>
      <c r="CJ427">
        <v>0</v>
      </c>
      <c r="CK427">
        <v>0</v>
      </c>
      <c r="CL427">
        <v>0</v>
      </c>
      <c r="CM427">
        <v>0</v>
      </c>
      <c r="CN427">
        <v>0</v>
      </c>
      <c r="CO427">
        <v>0</v>
      </c>
      <c r="CP427">
        <v>0</v>
      </c>
      <c r="CQ427">
        <v>0</v>
      </c>
      <c r="CR427">
        <v>0</v>
      </c>
      <c r="CS427">
        <v>0</v>
      </c>
      <c r="CT427">
        <v>0</v>
      </c>
      <c r="CU427">
        <v>0</v>
      </c>
      <c r="CV427">
        <v>0</v>
      </c>
      <c r="CW427">
        <v>0</v>
      </c>
      <c r="CX427">
        <v>0</v>
      </c>
      <c r="CY427">
        <v>0</v>
      </c>
      <c r="CZ427">
        <v>0</v>
      </c>
      <c r="DA427">
        <v>0</v>
      </c>
      <c r="DB427">
        <v>0</v>
      </c>
      <c r="DC427">
        <v>0</v>
      </c>
      <c r="DD427">
        <v>0</v>
      </c>
      <c r="DE427">
        <v>0</v>
      </c>
      <c r="DF427">
        <v>0</v>
      </c>
      <c r="DG427">
        <v>0</v>
      </c>
      <c r="DH427">
        <v>0</v>
      </c>
      <c r="DI427">
        <v>0</v>
      </c>
      <c r="DJ427">
        <v>0</v>
      </c>
      <c r="DK427">
        <v>0</v>
      </c>
      <c r="DL427">
        <v>0</v>
      </c>
      <c r="DM427">
        <v>0</v>
      </c>
      <c r="DN427">
        <v>0</v>
      </c>
      <c r="DO427">
        <v>0</v>
      </c>
      <c r="DP427">
        <v>0</v>
      </c>
      <c r="DQ427">
        <v>0</v>
      </c>
      <c r="DR427">
        <v>0</v>
      </c>
      <c r="DS427">
        <v>0</v>
      </c>
    </row>
    <row r="428" spans="1:123">
      <c r="A428" t="s">
        <v>378</v>
      </c>
      <c r="B428">
        <v>0</v>
      </c>
      <c r="C428">
        <v>0</v>
      </c>
      <c r="D428">
        <v>0</v>
      </c>
      <c r="E428">
        <v>0</v>
      </c>
      <c r="F428">
        <v>0</v>
      </c>
      <c r="G428">
        <v>0</v>
      </c>
      <c r="H428">
        <v>0</v>
      </c>
      <c r="I428">
        <v>59599516975.553596</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59599516975.553596</v>
      </c>
      <c r="BS428">
        <v>0</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c r="CN428">
        <v>0</v>
      </c>
      <c r="CO428">
        <v>0</v>
      </c>
      <c r="CP428">
        <v>0</v>
      </c>
      <c r="CQ428">
        <v>0</v>
      </c>
      <c r="CR428">
        <v>0</v>
      </c>
      <c r="CS428">
        <v>0</v>
      </c>
      <c r="CT428">
        <v>0</v>
      </c>
      <c r="CU428">
        <v>0</v>
      </c>
      <c r="CV428">
        <v>0</v>
      </c>
      <c r="CW428">
        <v>0</v>
      </c>
      <c r="CX428">
        <v>0</v>
      </c>
      <c r="CY428">
        <v>0</v>
      </c>
      <c r="CZ428">
        <v>0</v>
      </c>
      <c r="DA428">
        <v>0</v>
      </c>
      <c r="DB428">
        <v>0</v>
      </c>
      <c r="DC428">
        <v>0</v>
      </c>
      <c r="DD428">
        <v>0</v>
      </c>
      <c r="DE428">
        <v>0</v>
      </c>
      <c r="DF428">
        <v>0</v>
      </c>
      <c r="DG428">
        <v>0</v>
      </c>
      <c r="DH428">
        <v>0</v>
      </c>
      <c r="DI428">
        <v>0</v>
      </c>
      <c r="DJ428">
        <v>0</v>
      </c>
      <c r="DK428">
        <v>0</v>
      </c>
      <c r="DL428">
        <v>0</v>
      </c>
      <c r="DM428">
        <v>0</v>
      </c>
      <c r="DN428">
        <v>0</v>
      </c>
      <c r="DO428">
        <v>0</v>
      </c>
      <c r="DP428">
        <v>0</v>
      </c>
      <c r="DQ428">
        <v>0</v>
      </c>
      <c r="DR428">
        <v>0</v>
      </c>
      <c r="DS428">
        <v>0</v>
      </c>
    </row>
    <row r="429" spans="1:123">
      <c r="A429" t="s">
        <v>379</v>
      </c>
      <c r="B429">
        <v>0</v>
      </c>
      <c r="C429">
        <v>0</v>
      </c>
      <c r="D429">
        <v>0</v>
      </c>
      <c r="E429">
        <v>0</v>
      </c>
      <c r="F429">
        <v>0</v>
      </c>
      <c r="G429">
        <v>0</v>
      </c>
      <c r="H429">
        <v>0</v>
      </c>
      <c r="I429">
        <v>3376332823.8669</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3376332823.8669</v>
      </c>
      <c r="BS429">
        <v>0</v>
      </c>
      <c r="BT429">
        <v>0</v>
      </c>
      <c r="BU429">
        <v>0</v>
      </c>
      <c r="BV429">
        <v>0</v>
      </c>
      <c r="BW429">
        <v>0</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0</v>
      </c>
      <c r="CS429">
        <v>0</v>
      </c>
      <c r="CT429">
        <v>0</v>
      </c>
      <c r="CU429">
        <v>0</v>
      </c>
      <c r="CV429">
        <v>0</v>
      </c>
      <c r="CW429">
        <v>0</v>
      </c>
      <c r="CX429">
        <v>0</v>
      </c>
      <c r="CY429">
        <v>0</v>
      </c>
      <c r="CZ429">
        <v>0</v>
      </c>
      <c r="DA429">
        <v>0</v>
      </c>
      <c r="DB429">
        <v>0</v>
      </c>
      <c r="DC429">
        <v>0</v>
      </c>
      <c r="DD429">
        <v>0</v>
      </c>
      <c r="DE429">
        <v>0</v>
      </c>
      <c r="DF429">
        <v>0</v>
      </c>
      <c r="DG429">
        <v>0</v>
      </c>
      <c r="DH429">
        <v>0</v>
      </c>
      <c r="DI429">
        <v>0</v>
      </c>
      <c r="DJ429">
        <v>0</v>
      </c>
      <c r="DK429">
        <v>0</v>
      </c>
      <c r="DL429">
        <v>0</v>
      </c>
      <c r="DM429">
        <v>0</v>
      </c>
      <c r="DN429">
        <v>0</v>
      </c>
      <c r="DO429">
        <v>0</v>
      </c>
      <c r="DP429">
        <v>0</v>
      </c>
      <c r="DQ429">
        <v>0</v>
      </c>
      <c r="DR429">
        <v>0</v>
      </c>
      <c r="DS429">
        <v>0</v>
      </c>
    </row>
    <row r="430" spans="1:123">
      <c r="A430" t="s">
        <v>380</v>
      </c>
      <c r="B430">
        <v>0</v>
      </c>
      <c r="C430">
        <v>0</v>
      </c>
      <c r="D430">
        <v>0</v>
      </c>
      <c r="E430">
        <v>0</v>
      </c>
      <c r="F430">
        <v>4896004534.2990999</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4896004534.2990999</v>
      </c>
      <c r="BP430">
        <v>0</v>
      </c>
      <c r="BQ430">
        <v>0</v>
      </c>
      <c r="BR430">
        <v>0</v>
      </c>
      <c r="BS430">
        <v>0</v>
      </c>
      <c r="BT430">
        <v>0</v>
      </c>
      <c r="BU430">
        <v>0</v>
      </c>
      <c r="BV430">
        <v>0</v>
      </c>
      <c r="BW430">
        <v>0</v>
      </c>
      <c r="BX430">
        <v>0</v>
      </c>
      <c r="BY430">
        <v>0</v>
      </c>
      <c r="BZ430">
        <v>0</v>
      </c>
      <c r="CA430">
        <v>0</v>
      </c>
      <c r="CB430">
        <v>0</v>
      </c>
      <c r="CC430">
        <v>0</v>
      </c>
      <c r="CD430">
        <v>0</v>
      </c>
      <c r="CE430">
        <v>0</v>
      </c>
      <c r="CF430">
        <v>0</v>
      </c>
      <c r="CG430">
        <v>0</v>
      </c>
      <c r="CH430">
        <v>0</v>
      </c>
      <c r="CI430">
        <v>0</v>
      </c>
      <c r="CJ430">
        <v>0</v>
      </c>
      <c r="CK430">
        <v>0</v>
      </c>
      <c r="CL430">
        <v>0</v>
      </c>
      <c r="CM430">
        <v>0</v>
      </c>
      <c r="CN430">
        <v>0</v>
      </c>
      <c r="CO430">
        <v>0</v>
      </c>
      <c r="CP430">
        <v>0</v>
      </c>
      <c r="CQ430">
        <v>0</v>
      </c>
      <c r="CR430">
        <v>0</v>
      </c>
      <c r="CS430">
        <v>0</v>
      </c>
      <c r="CT430">
        <v>0</v>
      </c>
      <c r="CU430">
        <v>0</v>
      </c>
      <c r="CV430">
        <v>0</v>
      </c>
      <c r="CW430">
        <v>0</v>
      </c>
      <c r="CX430">
        <v>0</v>
      </c>
      <c r="CY430">
        <v>0</v>
      </c>
      <c r="CZ430">
        <v>0</v>
      </c>
      <c r="DA430">
        <v>0</v>
      </c>
      <c r="DB430">
        <v>0</v>
      </c>
      <c r="DC430">
        <v>0</v>
      </c>
      <c r="DD430">
        <v>0</v>
      </c>
      <c r="DE430">
        <v>0</v>
      </c>
      <c r="DF430">
        <v>0</v>
      </c>
      <c r="DG430">
        <v>0</v>
      </c>
      <c r="DH430">
        <v>0</v>
      </c>
      <c r="DI430">
        <v>0</v>
      </c>
      <c r="DJ430">
        <v>0</v>
      </c>
      <c r="DK430">
        <v>0</v>
      </c>
      <c r="DL430">
        <v>0</v>
      </c>
      <c r="DM430">
        <v>0</v>
      </c>
      <c r="DN430">
        <v>0</v>
      </c>
      <c r="DO430">
        <v>0</v>
      </c>
      <c r="DP430">
        <v>0</v>
      </c>
      <c r="DQ430">
        <v>0</v>
      </c>
      <c r="DR430">
        <v>0</v>
      </c>
      <c r="DS430">
        <v>0</v>
      </c>
    </row>
    <row r="431" spans="1:123">
      <c r="A431" t="s">
        <v>381</v>
      </c>
      <c r="B431">
        <v>0</v>
      </c>
      <c r="C431">
        <v>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v>0</v>
      </c>
      <c r="DP431">
        <v>0</v>
      </c>
      <c r="DQ431">
        <v>0</v>
      </c>
      <c r="DR431">
        <v>0</v>
      </c>
      <c r="DS431">
        <v>0</v>
      </c>
    </row>
    <row r="432" spans="1:123">
      <c r="A432" t="s">
        <v>382</v>
      </c>
      <c r="B432">
        <v>0</v>
      </c>
      <c r="C432">
        <v>0</v>
      </c>
      <c r="D432">
        <v>0</v>
      </c>
      <c r="E432">
        <v>0</v>
      </c>
      <c r="F432">
        <v>0</v>
      </c>
      <c r="G432">
        <v>0</v>
      </c>
      <c r="H432">
        <v>0</v>
      </c>
      <c r="I432">
        <v>1420839363.1338401</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v>0</v>
      </c>
      <c r="BR432">
        <v>1420839363.1338401</v>
      </c>
      <c r="BS432">
        <v>0</v>
      </c>
      <c r="BT432">
        <v>0</v>
      </c>
      <c r="BU432">
        <v>0</v>
      </c>
      <c r="BV432">
        <v>0</v>
      </c>
      <c r="BW432">
        <v>0</v>
      </c>
      <c r="BX432">
        <v>0</v>
      </c>
      <c r="BY432">
        <v>0</v>
      </c>
      <c r="BZ432">
        <v>0</v>
      </c>
      <c r="CA432">
        <v>0</v>
      </c>
      <c r="CB432">
        <v>0</v>
      </c>
      <c r="CC432">
        <v>0</v>
      </c>
      <c r="CD432">
        <v>0</v>
      </c>
      <c r="CE432">
        <v>0</v>
      </c>
      <c r="CF432">
        <v>0</v>
      </c>
      <c r="CG432">
        <v>0</v>
      </c>
      <c r="CH432">
        <v>0</v>
      </c>
      <c r="CI432">
        <v>0</v>
      </c>
      <c r="CJ432">
        <v>0</v>
      </c>
      <c r="CK432">
        <v>0</v>
      </c>
      <c r="CL432">
        <v>0</v>
      </c>
      <c r="CM432">
        <v>0</v>
      </c>
      <c r="CN432">
        <v>0</v>
      </c>
      <c r="CO432">
        <v>0</v>
      </c>
      <c r="CP432">
        <v>0</v>
      </c>
      <c r="CQ432">
        <v>0</v>
      </c>
      <c r="CR432">
        <v>0</v>
      </c>
      <c r="CS432">
        <v>0</v>
      </c>
      <c r="CT432">
        <v>0</v>
      </c>
      <c r="CU432">
        <v>0</v>
      </c>
      <c r="CV432">
        <v>0</v>
      </c>
      <c r="CW432">
        <v>0</v>
      </c>
      <c r="CX432">
        <v>0</v>
      </c>
      <c r="CY432">
        <v>0</v>
      </c>
      <c r="CZ432">
        <v>0</v>
      </c>
      <c r="DA432">
        <v>0</v>
      </c>
      <c r="DB432">
        <v>0</v>
      </c>
      <c r="DC432">
        <v>0</v>
      </c>
      <c r="DD432">
        <v>0</v>
      </c>
      <c r="DE432">
        <v>0</v>
      </c>
      <c r="DF432">
        <v>0</v>
      </c>
      <c r="DG432">
        <v>0</v>
      </c>
      <c r="DH432">
        <v>0</v>
      </c>
      <c r="DI432">
        <v>0</v>
      </c>
      <c r="DJ432">
        <v>0</v>
      </c>
      <c r="DK432">
        <v>0</v>
      </c>
      <c r="DL432">
        <v>0</v>
      </c>
      <c r="DM432">
        <v>0</v>
      </c>
      <c r="DN432">
        <v>0</v>
      </c>
      <c r="DO432">
        <v>0</v>
      </c>
      <c r="DP432">
        <v>0</v>
      </c>
      <c r="DQ432">
        <v>0</v>
      </c>
      <c r="DR432">
        <v>0</v>
      </c>
      <c r="DS432">
        <v>0</v>
      </c>
    </row>
    <row r="433" spans="1:123">
      <c r="A433" t="s">
        <v>383</v>
      </c>
      <c r="B433">
        <v>0</v>
      </c>
      <c r="C433">
        <v>0</v>
      </c>
      <c r="D433">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v>0</v>
      </c>
      <c r="BX433">
        <v>0</v>
      </c>
      <c r="BY433">
        <v>0</v>
      </c>
      <c r="BZ433">
        <v>0</v>
      </c>
      <c r="CA433">
        <v>0</v>
      </c>
      <c r="CB433">
        <v>0</v>
      </c>
      <c r="CC433">
        <v>0</v>
      </c>
      <c r="CD433">
        <v>0</v>
      </c>
      <c r="CE433">
        <v>0</v>
      </c>
      <c r="CF433">
        <v>0</v>
      </c>
      <c r="CG433">
        <v>0</v>
      </c>
      <c r="CH433">
        <v>0</v>
      </c>
      <c r="CI433">
        <v>0</v>
      </c>
      <c r="CJ433">
        <v>0</v>
      </c>
      <c r="CK433">
        <v>0</v>
      </c>
      <c r="CL433">
        <v>0</v>
      </c>
      <c r="CM433">
        <v>0</v>
      </c>
      <c r="CN433">
        <v>0</v>
      </c>
      <c r="CO433">
        <v>0</v>
      </c>
      <c r="CP433">
        <v>0</v>
      </c>
      <c r="CQ433">
        <v>0</v>
      </c>
      <c r="CR433">
        <v>0</v>
      </c>
      <c r="CS433">
        <v>0</v>
      </c>
      <c r="CT433">
        <v>0</v>
      </c>
      <c r="CU433">
        <v>0</v>
      </c>
      <c r="CV433">
        <v>0</v>
      </c>
      <c r="CW433">
        <v>0</v>
      </c>
      <c r="CX433">
        <v>0</v>
      </c>
      <c r="CY433">
        <v>0</v>
      </c>
      <c r="CZ433">
        <v>0</v>
      </c>
      <c r="DA433">
        <v>0</v>
      </c>
      <c r="DB433">
        <v>0</v>
      </c>
      <c r="DC433">
        <v>0</v>
      </c>
      <c r="DD433">
        <v>0</v>
      </c>
      <c r="DE433">
        <v>0</v>
      </c>
      <c r="DF433">
        <v>0</v>
      </c>
      <c r="DG433">
        <v>0</v>
      </c>
      <c r="DH433">
        <v>0</v>
      </c>
      <c r="DI433">
        <v>0</v>
      </c>
      <c r="DJ433">
        <v>0</v>
      </c>
      <c r="DK433">
        <v>0</v>
      </c>
      <c r="DL433">
        <v>0</v>
      </c>
      <c r="DM433">
        <v>0</v>
      </c>
      <c r="DN433">
        <v>0</v>
      </c>
      <c r="DO433">
        <v>0</v>
      </c>
      <c r="DP433">
        <v>0</v>
      </c>
      <c r="DQ433">
        <v>0</v>
      </c>
      <c r="DR433">
        <v>0</v>
      </c>
      <c r="DS433">
        <v>0</v>
      </c>
    </row>
    <row r="434" spans="1:123">
      <c r="A434" t="s">
        <v>384</v>
      </c>
      <c r="B434">
        <v>0</v>
      </c>
      <c r="C434">
        <v>0</v>
      </c>
      <c r="D434">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c r="CN434">
        <v>0</v>
      </c>
      <c r="CO434">
        <v>0</v>
      </c>
      <c r="CP434">
        <v>0</v>
      </c>
      <c r="CQ434">
        <v>0</v>
      </c>
      <c r="CR434">
        <v>0</v>
      </c>
      <c r="CS434">
        <v>0</v>
      </c>
      <c r="CT434">
        <v>0</v>
      </c>
      <c r="CU434">
        <v>0</v>
      </c>
      <c r="CV434">
        <v>0</v>
      </c>
      <c r="CW434">
        <v>0</v>
      </c>
      <c r="CX434">
        <v>0</v>
      </c>
      <c r="CY434">
        <v>0</v>
      </c>
      <c r="CZ434">
        <v>0</v>
      </c>
      <c r="DA434">
        <v>0</v>
      </c>
      <c r="DB434">
        <v>0</v>
      </c>
      <c r="DC434">
        <v>0</v>
      </c>
      <c r="DD434">
        <v>0</v>
      </c>
      <c r="DE434">
        <v>0</v>
      </c>
      <c r="DF434">
        <v>0</v>
      </c>
      <c r="DG434">
        <v>0</v>
      </c>
      <c r="DH434">
        <v>0</v>
      </c>
      <c r="DI434">
        <v>0</v>
      </c>
      <c r="DJ434">
        <v>0</v>
      </c>
      <c r="DK434">
        <v>0</v>
      </c>
      <c r="DL434">
        <v>0</v>
      </c>
      <c r="DM434">
        <v>0</v>
      </c>
      <c r="DN434">
        <v>0</v>
      </c>
      <c r="DO434">
        <v>0</v>
      </c>
      <c r="DP434">
        <v>0</v>
      </c>
      <c r="DQ434">
        <v>0</v>
      </c>
      <c r="DR434">
        <v>0</v>
      </c>
      <c r="DS434">
        <v>0</v>
      </c>
    </row>
    <row r="435" spans="1:123">
      <c r="A435" t="s">
        <v>385</v>
      </c>
      <c r="B435">
        <v>0</v>
      </c>
      <c r="C435">
        <v>0</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c r="CN435">
        <v>0</v>
      </c>
      <c r="CO435">
        <v>0</v>
      </c>
      <c r="CP435">
        <v>0</v>
      </c>
      <c r="CQ435">
        <v>0</v>
      </c>
      <c r="CR435">
        <v>0</v>
      </c>
      <c r="CS435">
        <v>0</v>
      </c>
      <c r="CT435">
        <v>0</v>
      </c>
      <c r="CU435">
        <v>0</v>
      </c>
      <c r="CV435">
        <v>0</v>
      </c>
      <c r="CW435">
        <v>0</v>
      </c>
      <c r="CX435">
        <v>0</v>
      </c>
      <c r="CY435">
        <v>0</v>
      </c>
      <c r="CZ435">
        <v>0</v>
      </c>
      <c r="DA435">
        <v>0</v>
      </c>
      <c r="DB435">
        <v>0</v>
      </c>
      <c r="DC435">
        <v>0</v>
      </c>
      <c r="DD435">
        <v>0</v>
      </c>
      <c r="DE435">
        <v>0</v>
      </c>
      <c r="DF435">
        <v>0</v>
      </c>
      <c r="DG435">
        <v>0</v>
      </c>
      <c r="DH435">
        <v>0</v>
      </c>
      <c r="DI435">
        <v>0</v>
      </c>
      <c r="DJ435">
        <v>0</v>
      </c>
      <c r="DK435">
        <v>0</v>
      </c>
      <c r="DL435">
        <v>0</v>
      </c>
      <c r="DM435">
        <v>0</v>
      </c>
      <c r="DN435">
        <v>0</v>
      </c>
      <c r="DO435">
        <v>0</v>
      </c>
      <c r="DP435">
        <v>0</v>
      </c>
      <c r="DQ435">
        <v>0</v>
      </c>
      <c r="DR435">
        <v>0</v>
      </c>
      <c r="DS435">
        <v>0</v>
      </c>
    </row>
    <row r="436" spans="1:123">
      <c r="A436" t="s">
        <v>386</v>
      </c>
      <c r="B436">
        <v>0</v>
      </c>
      <c r="C436">
        <v>0</v>
      </c>
      <c r="D436">
        <v>0</v>
      </c>
      <c r="E436">
        <v>0</v>
      </c>
      <c r="F436">
        <v>0</v>
      </c>
      <c r="G436">
        <v>0</v>
      </c>
      <c r="H436">
        <v>0</v>
      </c>
      <c r="I436">
        <v>2029473775.2357399</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2029473775.2357399</v>
      </c>
      <c r="BS436">
        <v>0</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v>0</v>
      </c>
      <c r="CZ436">
        <v>0</v>
      </c>
      <c r="DA436">
        <v>0</v>
      </c>
      <c r="DB436">
        <v>0</v>
      </c>
      <c r="DC436">
        <v>0</v>
      </c>
      <c r="DD436">
        <v>0</v>
      </c>
      <c r="DE436">
        <v>0</v>
      </c>
      <c r="DF436">
        <v>0</v>
      </c>
      <c r="DG436">
        <v>0</v>
      </c>
      <c r="DH436">
        <v>0</v>
      </c>
      <c r="DI436">
        <v>0</v>
      </c>
      <c r="DJ436">
        <v>0</v>
      </c>
      <c r="DK436">
        <v>0</v>
      </c>
      <c r="DL436">
        <v>0</v>
      </c>
      <c r="DM436">
        <v>0</v>
      </c>
      <c r="DN436">
        <v>0</v>
      </c>
      <c r="DO436">
        <v>0</v>
      </c>
      <c r="DP436">
        <v>0</v>
      </c>
      <c r="DQ436">
        <v>0</v>
      </c>
      <c r="DR436">
        <v>0</v>
      </c>
      <c r="DS436">
        <v>0</v>
      </c>
    </row>
    <row r="437" spans="1:123">
      <c r="A437" t="s">
        <v>387</v>
      </c>
      <c r="B437">
        <v>0</v>
      </c>
      <c r="C437">
        <v>0</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v>0</v>
      </c>
      <c r="BX437">
        <v>0</v>
      </c>
      <c r="BY437">
        <v>0</v>
      </c>
      <c r="BZ437">
        <v>0</v>
      </c>
      <c r="CA437">
        <v>0</v>
      </c>
      <c r="CB437">
        <v>0</v>
      </c>
      <c r="CC437">
        <v>0</v>
      </c>
      <c r="CD437">
        <v>0</v>
      </c>
      <c r="CE437">
        <v>0</v>
      </c>
      <c r="CF437">
        <v>0</v>
      </c>
      <c r="CG437">
        <v>0</v>
      </c>
      <c r="CH437">
        <v>0</v>
      </c>
      <c r="CI437">
        <v>0</v>
      </c>
      <c r="CJ437">
        <v>0</v>
      </c>
      <c r="CK437">
        <v>0</v>
      </c>
      <c r="CL437">
        <v>0</v>
      </c>
      <c r="CM437">
        <v>0</v>
      </c>
      <c r="CN437">
        <v>0</v>
      </c>
      <c r="CO437">
        <v>0</v>
      </c>
      <c r="CP437">
        <v>0</v>
      </c>
      <c r="CQ437">
        <v>0</v>
      </c>
      <c r="CR437">
        <v>0</v>
      </c>
      <c r="CS437">
        <v>0</v>
      </c>
      <c r="CT437">
        <v>0</v>
      </c>
      <c r="CU437">
        <v>0</v>
      </c>
      <c r="CV437">
        <v>0</v>
      </c>
      <c r="CW437">
        <v>0</v>
      </c>
      <c r="CX437">
        <v>0</v>
      </c>
      <c r="CY437">
        <v>0</v>
      </c>
      <c r="CZ437">
        <v>0</v>
      </c>
      <c r="DA437">
        <v>0</v>
      </c>
      <c r="DB437">
        <v>0</v>
      </c>
      <c r="DC437">
        <v>0</v>
      </c>
      <c r="DD437">
        <v>0</v>
      </c>
      <c r="DE437">
        <v>0</v>
      </c>
      <c r="DF437">
        <v>0</v>
      </c>
      <c r="DG437">
        <v>0</v>
      </c>
      <c r="DH437">
        <v>0</v>
      </c>
      <c r="DI437">
        <v>0</v>
      </c>
      <c r="DJ437">
        <v>0</v>
      </c>
      <c r="DK437">
        <v>0</v>
      </c>
      <c r="DL437">
        <v>0</v>
      </c>
      <c r="DM437">
        <v>0</v>
      </c>
      <c r="DN437">
        <v>0</v>
      </c>
      <c r="DO437">
        <v>0</v>
      </c>
      <c r="DP437">
        <v>0</v>
      </c>
      <c r="DQ437">
        <v>0</v>
      </c>
      <c r="DR437">
        <v>0</v>
      </c>
      <c r="DS437">
        <v>0</v>
      </c>
    </row>
    <row r="438" spans="1:123">
      <c r="A438" t="s">
        <v>388</v>
      </c>
      <c r="B438">
        <v>0</v>
      </c>
      <c r="C438">
        <v>0</v>
      </c>
      <c r="D438">
        <v>0</v>
      </c>
      <c r="E438">
        <v>0</v>
      </c>
      <c r="F438">
        <v>41014195194.771004</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41014195194.771004</v>
      </c>
      <c r="BP438">
        <v>0</v>
      </c>
      <c r="BQ438">
        <v>0</v>
      </c>
      <c r="BR438">
        <v>0</v>
      </c>
      <c r="BS438">
        <v>0</v>
      </c>
      <c r="BT438">
        <v>0</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N438">
        <v>0</v>
      </c>
      <c r="CO438">
        <v>0</v>
      </c>
      <c r="CP438">
        <v>0</v>
      </c>
      <c r="CQ438">
        <v>0</v>
      </c>
      <c r="CR438">
        <v>0</v>
      </c>
      <c r="CS438">
        <v>0</v>
      </c>
      <c r="CT438">
        <v>0</v>
      </c>
      <c r="CU438">
        <v>0</v>
      </c>
      <c r="CV438">
        <v>0</v>
      </c>
      <c r="CW438">
        <v>0</v>
      </c>
      <c r="CX438">
        <v>0</v>
      </c>
      <c r="CY438">
        <v>0</v>
      </c>
      <c r="CZ438">
        <v>0</v>
      </c>
      <c r="DA438">
        <v>0</v>
      </c>
      <c r="DB438">
        <v>0</v>
      </c>
      <c r="DC438">
        <v>0</v>
      </c>
      <c r="DD438">
        <v>0</v>
      </c>
      <c r="DE438">
        <v>0</v>
      </c>
      <c r="DF438">
        <v>0</v>
      </c>
      <c r="DG438">
        <v>0</v>
      </c>
      <c r="DH438">
        <v>0</v>
      </c>
      <c r="DI438">
        <v>0</v>
      </c>
      <c r="DJ438">
        <v>0</v>
      </c>
      <c r="DK438">
        <v>0</v>
      </c>
      <c r="DL438">
        <v>0</v>
      </c>
      <c r="DM438">
        <v>0</v>
      </c>
      <c r="DN438">
        <v>0</v>
      </c>
      <c r="DO438">
        <v>0</v>
      </c>
      <c r="DP438">
        <v>0</v>
      </c>
      <c r="DQ438">
        <v>0</v>
      </c>
      <c r="DR438">
        <v>0</v>
      </c>
      <c r="DS438">
        <v>0</v>
      </c>
    </row>
    <row r="439" spans="1:123">
      <c r="A439" t="s">
        <v>389</v>
      </c>
      <c r="B439">
        <v>0</v>
      </c>
      <c r="C439">
        <v>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595893095.43558705</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BX439">
        <v>0</v>
      </c>
      <c r="BY439">
        <v>0</v>
      </c>
      <c r="BZ439">
        <v>0</v>
      </c>
      <c r="CA439">
        <v>0</v>
      </c>
      <c r="CB439">
        <v>0</v>
      </c>
      <c r="CC439">
        <v>0</v>
      </c>
      <c r="CD439">
        <v>0</v>
      </c>
      <c r="CE439">
        <v>0</v>
      </c>
      <c r="CF439">
        <v>595893095.43558705</v>
      </c>
      <c r="CG439">
        <v>0</v>
      </c>
      <c r="CH439">
        <v>0</v>
      </c>
      <c r="CI439">
        <v>0</v>
      </c>
      <c r="CJ439">
        <v>0</v>
      </c>
      <c r="CK439">
        <v>0</v>
      </c>
      <c r="CL439">
        <v>0</v>
      </c>
      <c r="CM439">
        <v>0</v>
      </c>
      <c r="CN439">
        <v>0</v>
      </c>
      <c r="CO439">
        <v>0</v>
      </c>
      <c r="CP439">
        <v>0</v>
      </c>
      <c r="CQ439">
        <v>0</v>
      </c>
      <c r="CR439">
        <v>0</v>
      </c>
      <c r="CS439">
        <v>0</v>
      </c>
      <c r="CT439">
        <v>0</v>
      </c>
      <c r="CU439">
        <v>0</v>
      </c>
      <c r="CV439">
        <v>0</v>
      </c>
      <c r="CW439">
        <v>0</v>
      </c>
      <c r="CX439">
        <v>0</v>
      </c>
      <c r="CY439">
        <v>0</v>
      </c>
      <c r="CZ439">
        <v>0</v>
      </c>
      <c r="DA439">
        <v>0</v>
      </c>
      <c r="DB439">
        <v>0</v>
      </c>
      <c r="DC439">
        <v>0</v>
      </c>
      <c r="DD439">
        <v>0</v>
      </c>
      <c r="DE439">
        <v>0</v>
      </c>
      <c r="DF439">
        <v>0</v>
      </c>
      <c r="DG439">
        <v>0</v>
      </c>
      <c r="DH439">
        <v>0</v>
      </c>
      <c r="DI439">
        <v>0</v>
      </c>
      <c r="DJ439">
        <v>0</v>
      </c>
      <c r="DK439">
        <v>0</v>
      </c>
      <c r="DL439">
        <v>0</v>
      </c>
      <c r="DM439">
        <v>0</v>
      </c>
      <c r="DN439">
        <v>0</v>
      </c>
      <c r="DO439">
        <v>0</v>
      </c>
      <c r="DP439">
        <v>0</v>
      </c>
      <c r="DQ439">
        <v>0</v>
      </c>
      <c r="DR439">
        <v>0</v>
      </c>
      <c r="DS439">
        <v>0</v>
      </c>
    </row>
    <row r="440" spans="1:123">
      <c r="A440" t="s">
        <v>1609</v>
      </c>
      <c r="B440">
        <v>0</v>
      </c>
      <c r="C440">
        <v>0</v>
      </c>
      <c r="D440">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0</v>
      </c>
      <c r="BX440">
        <v>0</v>
      </c>
      <c r="BY440">
        <v>0</v>
      </c>
      <c r="BZ440">
        <v>0</v>
      </c>
      <c r="CA440">
        <v>0</v>
      </c>
      <c r="CB440">
        <v>0</v>
      </c>
      <c r="CC440">
        <v>0</v>
      </c>
      <c r="CD440">
        <v>0</v>
      </c>
      <c r="CE440">
        <v>0</v>
      </c>
      <c r="CF440">
        <v>0</v>
      </c>
      <c r="CG440">
        <v>0</v>
      </c>
      <c r="CH440">
        <v>0</v>
      </c>
      <c r="CI440">
        <v>0</v>
      </c>
      <c r="CJ440">
        <v>0</v>
      </c>
      <c r="CK440">
        <v>0</v>
      </c>
      <c r="CL440">
        <v>0</v>
      </c>
      <c r="CM440">
        <v>0</v>
      </c>
      <c r="CN440">
        <v>0</v>
      </c>
      <c r="CO440">
        <v>0</v>
      </c>
      <c r="CP440">
        <v>0</v>
      </c>
      <c r="CQ440">
        <v>0</v>
      </c>
      <c r="CR440">
        <v>0</v>
      </c>
      <c r="CS440">
        <v>0</v>
      </c>
      <c r="CT440">
        <v>0</v>
      </c>
      <c r="CU440">
        <v>0</v>
      </c>
      <c r="CV440">
        <v>0</v>
      </c>
      <c r="CW440">
        <v>0</v>
      </c>
      <c r="CX440">
        <v>0</v>
      </c>
      <c r="CY440">
        <v>0</v>
      </c>
      <c r="CZ440">
        <v>0</v>
      </c>
      <c r="DA440">
        <v>0</v>
      </c>
      <c r="DB440">
        <v>0</v>
      </c>
      <c r="DC440">
        <v>0</v>
      </c>
      <c r="DD440">
        <v>0</v>
      </c>
      <c r="DE440">
        <v>0</v>
      </c>
      <c r="DF440">
        <v>0</v>
      </c>
      <c r="DG440">
        <v>0</v>
      </c>
      <c r="DH440">
        <v>0</v>
      </c>
      <c r="DI440">
        <v>0</v>
      </c>
      <c r="DJ440">
        <v>0</v>
      </c>
      <c r="DK440">
        <v>0</v>
      </c>
      <c r="DL440">
        <v>0</v>
      </c>
      <c r="DM440">
        <v>0</v>
      </c>
      <c r="DN440">
        <v>0</v>
      </c>
      <c r="DO440">
        <v>0</v>
      </c>
      <c r="DP440">
        <v>0</v>
      </c>
      <c r="DQ440">
        <v>0</v>
      </c>
      <c r="DR440">
        <v>0</v>
      </c>
      <c r="DS440">
        <v>0</v>
      </c>
    </row>
    <row r="441" spans="1:123">
      <c r="A441" t="s">
        <v>390</v>
      </c>
      <c r="B441">
        <v>0</v>
      </c>
      <c r="C441">
        <v>0</v>
      </c>
      <c r="D441">
        <v>0</v>
      </c>
      <c r="E441">
        <v>0</v>
      </c>
      <c r="F441">
        <v>0</v>
      </c>
      <c r="G441">
        <v>0</v>
      </c>
      <c r="H441">
        <v>0</v>
      </c>
      <c r="I441">
        <v>0</v>
      </c>
      <c r="J441">
        <v>2578796127.3931599</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2578796127.3931599</v>
      </c>
      <c r="BT441">
        <v>0</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c r="CU441">
        <v>0</v>
      </c>
      <c r="CV441">
        <v>0</v>
      </c>
      <c r="CW441">
        <v>0</v>
      </c>
      <c r="CX441">
        <v>0</v>
      </c>
      <c r="CY441">
        <v>0</v>
      </c>
      <c r="CZ441">
        <v>0</v>
      </c>
      <c r="DA441">
        <v>0</v>
      </c>
      <c r="DB441">
        <v>0</v>
      </c>
      <c r="DC441">
        <v>0</v>
      </c>
      <c r="DD441">
        <v>0</v>
      </c>
      <c r="DE441">
        <v>0</v>
      </c>
      <c r="DF441">
        <v>0</v>
      </c>
      <c r="DG441">
        <v>0</v>
      </c>
      <c r="DH441">
        <v>0</v>
      </c>
      <c r="DI441">
        <v>0</v>
      </c>
      <c r="DJ441">
        <v>0</v>
      </c>
      <c r="DK441">
        <v>0</v>
      </c>
      <c r="DL441">
        <v>0</v>
      </c>
      <c r="DM441">
        <v>0</v>
      </c>
      <c r="DN441">
        <v>0</v>
      </c>
      <c r="DO441">
        <v>0</v>
      </c>
      <c r="DP441">
        <v>0</v>
      </c>
      <c r="DQ441">
        <v>0</v>
      </c>
      <c r="DR441">
        <v>0</v>
      </c>
      <c r="DS441">
        <v>0</v>
      </c>
    </row>
    <row r="442" spans="1:123">
      <c r="A442" t="s">
        <v>391</v>
      </c>
      <c r="B442">
        <v>0</v>
      </c>
      <c r="C442">
        <v>0</v>
      </c>
      <c r="D442">
        <v>0</v>
      </c>
      <c r="E442">
        <v>0</v>
      </c>
      <c r="F442">
        <v>0</v>
      </c>
      <c r="G442">
        <v>2427621514.8758898</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2427621514.8758898</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v>0</v>
      </c>
      <c r="DC442">
        <v>0</v>
      </c>
      <c r="DD442">
        <v>0</v>
      </c>
      <c r="DE442">
        <v>0</v>
      </c>
      <c r="DF442">
        <v>0</v>
      </c>
      <c r="DG442">
        <v>0</v>
      </c>
      <c r="DH442">
        <v>0</v>
      </c>
      <c r="DI442">
        <v>0</v>
      </c>
      <c r="DJ442">
        <v>0</v>
      </c>
      <c r="DK442">
        <v>0</v>
      </c>
      <c r="DL442">
        <v>0</v>
      </c>
      <c r="DM442">
        <v>0</v>
      </c>
      <c r="DN442">
        <v>0</v>
      </c>
      <c r="DO442">
        <v>0</v>
      </c>
      <c r="DP442">
        <v>0</v>
      </c>
      <c r="DQ442">
        <v>0</v>
      </c>
      <c r="DR442">
        <v>0</v>
      </c>
      <c r="DS442">
        <v>0</v>
      </c>
    </row>
    <row r="443" spans="1:123">
      <c r="A443" t="s">
        <v>392</v>
      </c>
      <c r="B443">
        <v>0</v>
      </c>
      <c r="C443">
        <v>0</v>
      </c>
      <c r="D443">
        <v>0</v>
      </c>
      <c r="E443">
        <v>0</v>
      </c>
      <c r="F443">
        <v>0</v>
      </c>
      <c r="G443">
        <v>0</v>
      </c>
      <c r="H443">
        <v>0</v>
      </c>
      <c r="I443">
        <v>2597172732.2667599</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2597172732.2667599</v>
      </c>
      <c r="BS443">
        <v>0</v>
      </c>
      <c r="BT443">
        <v>0</v>
      </c>
      <c r="BU443">
        <v>0</v>
      </c>
      <c r="BV443">
        <v>0</v>
      </c>
      <c r="BW443">
        <v>0</v>
      </c>
      <c r="BX443">
        <v>0</v>
      </c>
      <c r="BY443">
        <v>0</v>
      </c>
      <c r="BZ443">
        <v>0</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0</v>
      </c>
      <c r="CZ443">
        <v>0</v>
      </c>
      <c r="DA443">
        <v>0</v>
      </c>
      <c r="DB443">
        <v>0</v>
      </c>
      <c r="DC443">
        <v>0</v>
      </c>
      <c r="DD443">
        <v>0</v>
      </c>
      <c r="DE443">
        <v>0</v>
      </c>
      <c r="DF443">
        <v>0</v>
      </c>
      <c r="DG443">
        <v>0</v>
      </c>
      <c r="DH443">
        <v>0</v>
      </c>
      <c r="DI443">
        <v>0</v>
      </c>
      <c r="DJ443">
        <v>0</v>
      </c>
      <c r="DK443">
        <v>0</v>
      </c>
      <c r="DL443">
        <v>0</v>
      </c>
      <c r="DM443">
        <v>0</v>
      </c>
      <c r="DN443">
        <v>0</v>
      </c>
      <c r="DO443">
        <v>0</v>
      </c>
      <c r="DP443">
        <v>0</v>
      </c>
      <c r="DQ443">
        <v>0</v>
      </c>
      <c r="DR443">
        <v>0</v>
      </c>
      <c r="DS443">
        <v>0</v>
      </c>
    </row>
    <row r="444" spans="1:123">
      <c r="A444" t="s">
        <v>393</v>
      </c>
      <c r="B444">
        <v>0</v>
      </c>
      <c r="C444">
        <v>0</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0</v>
      </c>
      <c r="CR444">
        <v>0</v>
      </c>
      <c r="CS444">
        <v>0</v>
      </c>
      <c r="CT444">
        <v>0</v>
      </c>
      <c r="CU444">
        <v>0</v>
      </c>
      <c r="CV444">
        <v>0</v>
      </c>
      <c r="CW444">
        <v>0</v>
      </c>
      <c r="CX444">
        <v>0</v>
      </c>
      <c r="CY444">
        <v>0</v>
      </c>
      <c r="CZ444">
        <v>0</v>
      </c>
      <c r="DA444">
        <v>0</v>
      </c>
      <c r="DB444">
        <v>0</v>
      </c>
      <c r="DC444">
        <v>0</v>
      </c>
      <c r="DD444">
        <v>0</v>
      </c>
      <c r="DE444">
        <v>0</v>
      </c>
      <c r="DF444">
        <v>0</v>
      </c>
      <c r="DG444">
        <v>0</v>
      </c>
      <c r="DH444">
        <v>0</v>
      </c>
      <c r="DI444">
        <v>0</v>
      </c>
      <c r="DJ444">
        <v>0</v>
      </c>
      <c r="DK444">
        <v>0</v>
      </c>
      <c r="DL444">
        <v>0</v>
      </c>
      <c r="DM444">
        <v>0</v>
      </c>
      <c r="DN444">
        <v>0</v>
      </c>
      <c r="DO444">
        <v>0</v>
      </c>
      <c r="DP444">
        <v>0</v>
      </c>
      <c r="DQ444">
        <v>0</v>
      </c>
      <c r="DR444">
        <v>0</v>
      </c>
      <c r="DS444">
        <v>0</v>
      </c>
    </row>
    <row r="445" spans="1:123">
      <c r="A445" t="s">
        <v>394</v>
      </c>
      <c r="B445">
        <v>0</v>
      </c>
      <c r="C445">
        <v>0</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v>0</v>
      </c>
      <c r="CJ445">
        <v>0</v>
      </c>
      <c r="CK445">
        <v>0</v>
      </c>
      <c r="CL445">
        <v>0</v>
      </c>
      <c r="CM445">
        <v>0</v>
      </c>
      <c r="CN445">
        <v>0</v>
      </c>
      <c r="CO445">
        <v>0</v>
      </c>
      <c r="CP445">
        <v>0</v>
      </c>
      <c r="CQ445">
        <v>0</v>
      </c>
      <c r="CR445">
        <v>0</v>
      </c>
      <c r="CS445">
        <v>0</v>
      </c>
      <c r="CT445">
        <v>0</v>
      </c>
      <c r="CU445">
        <v>0</v>
      </c>
      <c r="CV445">
        <v>0</v>
      </c>
      <c r="CW445">
        <v>0</v>
      </c>
      <c r="CX445">
        <v>0</v>
      </c>
      <c r="CY445">
        <v>0</v>
      </c>
      <c r="CZ445">
        <v>0</v>
      </c>
      <c r="DA445">
        <v>0</v>
      </c>
      <c r="DB445">
        <v>0</v>
      </c>
      <c r="DC445">
        <v>0</v>
      </c>
      <c r="DD445">
        <v>0</v>
      </c>
      <c r="DE445">
        <v>0</v>
      </c>
      <c r="DF445">
        <v>0</v>
      </c>
      <c r="DG445">
        <v>0</v>
      </c>
      <c r="DH445">
        <v>0</v>
      </c>
      <c r="DI445">
        <v>0</v>
      </c>
      <c r="DJ445">
        <v>0</v>
      </c>
      <c r="DK445">
        <v>0</v>
      </c>
      <c r="DL445">
        <v>0</v>
      </c>
      <c r="DM445">
        <v>0</v>
      </c>
      <c r="DN445">
        <v>0</v>
      </c>
      <c r="DO445">
        <v>0</v>
      </c>
      <c r="DP445">
        <v>0</v>
      </c>
      <c r="DQ445">
        <v>0</v>
      </c>
      <c r="DR445">
        <v>0</v>
      </c>
      <c r="DS445">
        <v>0</v>
      </c>
    </row>
    <row r="446" spans="1:123">
      <c r="A446" t="s">
        <v>395</v>
      </c>
      <c r="B446">
        <v>0</v>
      </c>
      <c r="C446">
        <v>0</v>
      </c>
      <c r="D446">
        <v>0</v>
      </c>
      <c r="E446">
        <v>0</v>
      </c>
      <c r="F446">
        <v>0</v>
      </c>
      <c r="G446">
        <v>0</v>
      </c>
      <c r="H446">
        <v>0</v>
      </c>
      <c r="I446">
        <v>9676968098.6360092</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9676968098.6360092</v>
      </c>
      <c r="BS446">
        <v>0</v>
      </c>
      <c r="BT446">
        <v>0</v>
      </c>
      <c r="BU446">
        <v>0</v>
      </c>
      <c r="BV446">
        <v>0</v>
      </c>
      <c r="BW446">
        <v>0</v>
      </c>
      <c r="BX446">
        <v>0</v>
      </c>
      <c r="BY446">
        <v>0</v>
      </c>
      <c r="BZ446">
        <v>0</v>
      </c>
      <c r="CA446">
        <v>0</v>
      </c>
      <c r="CB446">
        <v>0</v>
      </c>
      <c r="CC446">
        <v>0</v>
      </c>
      <c r="CD446">
        <v>0</v>
      </c>
      <c r="CE446">
        <v>0</v>
      </c>
      <c r="CF446">
        <v>0</v>
      </c>
      <c r="CG446">
        <v>0</v>
      </c>
      <c r="CH446">
        <v>0</v>
      </c>
      <c r="CI446">
        <v>0</v>
      </c>
      <c r="CJ446">
        <v>0</v>
      </c>
      <c r="CK446">
        <v>0</v>
      </c>
      <c r="CL446">
        <v>0</v>
      </c>
      <c r="CM446">
        <v>0</v>
      </c>
      <c r="CN446">
        <v>0</v>
      </c>
      <c r="CO446">
        <v>0</v>
      </c>
      <c r="CP446">
        <v>0</v>
      </c>
      <c r="CQ446">
        <v>0</v>
      </c>
      <c r="CR446">
        <v>0</v>
      </c>
      <c r="CS446">
        <v>0</v>
      </c>
      <c r="CT446">
        <v>0</v>
      </c>
      <c r="CU446">
        <v>0</v>
      </c>
      <c r="CV446">
        <v>0</v>
      </c>
      <c r="CW446">
        <v>0</v>
      </c>
      <c r="CX446">
        <v>0</v>
      </c>
      <c r="CY446">
        <v>0</v>
      </c>
      <c r="CZ446">
        <v>0</v>
      </c>
      <c r="DA446">
        <v>0</v>
      </c>
      <c r="DB446">
        <v>0</v>
      </c>
      <c r="DC446">
        <v>0</v>
      </c>
      <c r="DD446">
        <v>0</v>
      </c>
      <c r="DE446">
        <v>0</v>
      </c>
      <c r="DF446">
        <v>0</v>
      </c>
      <c r="DG446">
        <v>0</v>
      </c>
      <c r="DH446">
        <v>0</v>
      </c>
      <c r="DI446">
        <v>0</v>
      </c>
      <c r="DJ446">
        <v>0</v>
      </c>
      <c r="DK446">
        <v>0</v>
      </c>
      <c r="DL446">
        <v>0</v>
      </c>
      <c r="DM446">
        <v>0</v>
      </c>
      <c r="DN446">
        <v>0</v>
      </c>
      <c r="DO446">
        <v>0</v>
      </c>
      <c r="DP446">
        <v>0</v>
      </c>
      <c r="DQ446">
        <v>0</v>
      </c>
      <c r="DR446">
        <v>0</v>
      </c>
      <c r="DS446">
        <v>0</v>
      </c>
    </row>
    <row r="447" spans="1:123">
      <c r="A447" t="s">
        <v>396</v>
      </c>
      <c r="B447">
        <v>0</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v>0</v>
      </c>
      <c r="CZ447">
        <v>0</v>
      </c>
      <c r="DA447">
        <v>0</v>
      </c>
      <c r="DB447">
        <v>0</v>
      </c>
      <c r="DC447">
        <v>0</v>
      </c>
      <c r="DD447">
        <v>0</v>
      </c>
      <c r="DE447">
        <v>0</v>
      </c>
      <c r="DF447">
        <v>0</v>
      </c>
      <c r="DG447">
        <v>0</v>
      </c>
      <c r="DH447">
        <v>0</v>
      </c>
      <c r="DI447">
        <v>0</v>
      </c>
      <c r="DJ447">
        <v>0</v>
      </c>
      <c r="DK447">
        <v>0</v>
      </c>
      <c r="DL447">
        <v>0</v>
      </c>
      <c r="DM447">
        <v>0</v>
      </c>
      <c r="DN447">
        <v>0</v>
      </c>
      <c r="DO447">
        <v>0</v>
      </c>
      <c r="DP447">
        <v>0</v>
      </c>
      <c r="DQ447">
        <v>0</v>
      </c>
      <c r="DR447">
        <v>0</v>
      </c>
      <c r="DS447">
        <v>0</v>
      </c>
    </row>
    <row r="448" spans="1:123">
      <c r="A448" t="s">
        <v>397</v>
      </c>
      <c r="B448">
        <v>0</v>
      </c>
      <c r="C448">
        <v>0</v>
      </c>
      <c r="D448">
        <v>0</v>
      </c>
      <c r="E448">
        <v>0</v>
      </c>
      <c r="F448">
        <v>178506234996.134</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178506234996.134</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0</v>
      </c>
      <c r="CZ448">
        <v>0</v>
      </c>
      <c r="DA448">
        <v>0</v>
      </c>
      <c r="DB448">
        <v>0</v>
      </c>
      <c r="DC448">
        <v>0</v>
      </c>
      <c r="DD448">
        <v>0</v>
      </c>
      <c r="DE448">
        <v>0</v>
      </c>
      <c r="DF448">
        <v>0</v>
      </c>
      <c r="DG448">
        <v>0</v>
      </c>
      <c r="DH448">
        <v>0</v>
      </c>
      <c r="DI448">
        <v>0</v>
      </c>
      <c r="DJ448">
        <v>0</v>
      </c>
      <c r="DK448">
        <v>0</v>
      </c>
      <c r="DL448">
        <v>0</v>
      </c>
      <c r="DM448">
        <v>0</v>
      </c>
      <c r="DN448">
        <v>0</v>
      </c>
      <c r="DO448">
        <v>0</v>
      </c>
      <c r="DP448">
        <v>0</v>
      </c>
      <c r="DQ448">
        <v>0</v>
      </c>
      <c r="DR448">
        <v>0</v>
      </c>
      <c r="DS448">
        <v>0</v>
      </c>
    </row>
    <row r="449" spans="1:123">
      <c r="A449" t="s">
        <v>1610</v>
      </c>
      <c r="B449">
        <v>0</v>
      </c>
      <c r="C449">
        <v>0</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0</v>
      </c>
      <c r="CT449">
        <v>0</v>
      </c>
      <c r="CU449">
        <v>0</v>
      </c>
      <c r="CV449">
        <v>0</v>
      </c>
      <c r="CW449">
        <v>0</v>
      </c>
      <c r="CX449">
        <v>0</v>
      </c>
      <c r="CY449">
        <v>0</v>
      </c>
      <c r="CZ449">
        <v>0</v>
      </c>
      <c r="DA449">
        <v>0</v>
      </c>
      <c r="DB449">
        <v>0</v>
      </c>
      <c r="DC449">
        <v>0</v>
      </c>
      <c r="DD449">
        <v>0</v>
      </c>
      <c r="DE449">
        <v>0</v>
      </c>
      <c r="DF449">
        <v>0</v>
      </c>
      <c r="DG449">
        <v>0</v>
      </c>
      <c r="DH449">
        <v>0</v>
      </c>
      <c r="DI449">
        <v>0</v>
      </c>
      <c r="DJ449">
        <v>0</v>
      </c>
      <c r="DK449">
        <v>0</v>
      </c>
      <c r="DL449">
        <v>0</v>
      </c>
      <c r="DM449">
        <v>0</v>
      </c>
      <c r="DN449">
        <v>0</v>
      </c>
      <c r="DO449">
        <v>0</v>
      </c>
      <c r="DP449">
        <v>0</v>
      </c>
      <c r="DQ449">
        <v>0</v>
      </c>
      <c r="DR449">
        <v>0</v>
      </c>
      <c r="DS449">
        <v>0</v>
      </c>
    </row>
    <row r="450" spans="1:123">
      <c r="A450" t="s">
        <v>398</v>
      </c>
      <c r="B450">
        <v>0</v>
      </c>
      <c r="C450">
        <v>0</v>
      </c>
      <c r="D450">
        <v>0</v>
      </c>
      <c r="E450">
        <v>0</v>
      </c>
      <c r="F450">
        <v>0</v>
      </c>
      <c r="G450">
        <v>0</v>
      </c>
      <c r="H450">
        <v>0</v>
      </c>
      <c r="I450">
        <v>0</v>
      </c>
      <c r="J450">
        <v>13682357540.3426</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0</v>
      </c>
      <c r="BO450">
        <v>0</v>
      </c>
      <c r="BP450">
        <v>0</v>
      </c>
      <c r="BQ450">
        <v>0</v>
      </c>
      <c r="BR450">
        <v>0</v>
      </c>
      <c r="BS450">
        <v>13682357540.3426</v>
      </c>
      <c r="BT450">
        <v>0</v>
      </c>
      <c r="BU450">
        <v>0</v>
      </c>
      <c r="BV450">
        <v>0</v>
      </c>
      <c r="BW450">
        <v>0</v>
      </c>
      <c r="BX450">
        <v>0</v>
      </c>
      <c r="BY450">
        <v>0</v>
      </c>
      <c r="BZ450">
        <v>0</v>
      </c>
      <c r="CA450">
        <v>0</v>
      </c>
      <c r="CB450">
        <v>0</v>
      </c>
      <c r="CC450">
        <v>0</v>
      </c>
      <c r="CD450">
        <v>0</v>
      </c>
      <c r="CE450">
        <v>0</v>
      </c>
      <c r="CF450">
        <v>0</v>
      </c>
      <c r="CG450">
        <v>0</v>
      </c>
      <c r="CH450">
        <v>0</v>
      </c>
      <c r="CI450">
        <v>0</v>
      </c>
      <c r="CJ450">
        <v>0</v>
      </c>
      <c r="CK450">
        <v>0</v>
      </c>
      <c r="CL450">
        <v>0</v>
      </c>
      <c r="CM450">
        <v>0</v>
      </c>
      <c r="CN450">
        <v>0</v>
      </c>
      <c r="CO450">
        <v>0</v>
      </c>
      <c r="CP450">
        <v>0</v>
      </c>
      <c r="CQ450">
        <v>0</v>
      </c>
      <c r="CR450">
        <v>0</v>
      </c>
      <c r="CS450">
        <v>0</v>
      </c>
      <c r="CT450">
        <v>0</v>
      </c>
      <c r="CU450">
        <v>0</v>
      </c>
      <c r="CV450">
        <v>0</v>
      </c>
      <c r="CW450">
        <v>0</v>
      </c>
      <c r="CX450">
        <v>0</v>
      </c>
      <c r="CY450">
        <v>0</v>
      </c>
      <c r="CZ450">
        <v>0</v>
      </c>
      <c r="DA450">
        <v>0</v>
      </c>
      <c r="DB450">
        <v>0</v>
      </c>
      <c r="DC450">
        <v>0</v>
      </c>
      <c r="DD450">
        <v>0</v>
      </c>
      <c r="DE450">
        <v>0</v>
      </c>
      <c r="DF450">
        <v>0</v>
      </c>
      <c r="DG450">
        <v>0</v>
      </c>
      <c r="DH450">
        <v>0</v>
      </c>
      <c r="DI450">
        <v>0</v>
      </c>
      <c r="DJ450">
        <v>0</v>
      </c>
      <c r="DK450">
        <v>0</v>
      </c>
      <c r="DL450">
        <v>0</v>
      </c>
      <c r="DM450">
        <v>0</v>
      </c>
      <c r="DN450">
        <v>0</v>
      </c>
      <c r="DO450">
        <v>0</v>
      </c>
      <c r="DP450">
        <v>0</v>
      </c>
      <c r="DQ450">
        <v>0</v>
      </c>
      <c r="DR450">
        <v>0</v>
      </c>
      <c r="DS450">
        <v>0</v>
      </c>
    </row>
    <row r="451" spans="1:123">
      <c r="A451" t="s">
        <v>399</v>
      </c>
      <c r="B451">
        <v>0</v>
      </c>
      <c r="C451">
        <v>0</v>
      </c>
      <c r="D451">
        <v>0</v>
      </c>
      <c r="E451">
        <v>0</v>
      </c>
      <c r="F451">
        <v>0</v>
      </c>
      <c r="G451">
        <v>12880268116.7111</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12880268116.7111</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v>0</v>
      </c>
      <c r="CJ451">
        <v>0</v>
      </c>
      <c r="CK451">
        <v>0</v>
      </c>
      <c r="CL451">
        <v>0</v>
      </c>
      <c r="CM451">
        <v>0</v>
      </c>
      <c r="CN451">
        <v>0</v>
      </c>
      <c r="CO451">
        <v>0</v>
      </c>
      <c r="CP451">
        <v>0</v>
      </c>
      <c r="CQ451">
        <v>0</v>
      </c>
      <c r="CR451">
        <v>0</v>
      </c>
      <c r="CS451">
        <v>0</v>
      </c>
      <c r="CT451">
        <v>0</v>
      </c>
      <c r="CU451">
        <v>0</v>
      </c>
      <c r="CV451">
        <v>0</v>
      </c>
      <c r="CW451">
        <v>0</v>
      </c>
      <c r="CX451">
        <v>0</v>
      </c>
      <c r="CY451">
        <v>0</v>
      </c>
      <c r="CZ451">
        <v>0</v>
      </c>
      <c r="DA451">
        <v>0</v>
      </c>
      <c r="DB451">
        <v>0</v>
      </c>
      <c r="DC451">
        <v>0</v>
      </c>
      <c r="DD451">
        <v>0</v>
      </c>
      <c r="DE451">
        <v>0</v>
      </c>
      <c r="DF451">
        <v>0</v>
      </c>
      <c r="DG451">
        <v>0</v>
      </c>
      <c r="DH451">
        <v>0</v>
      </c>
      <c r="DI451">
        <v>0</v>
      </c>
      <c r="DJ451">
        <v>0</v>
      </c>
      <c r="DK451">
        <v>0</v>
      </c>
      <c r="DL451">
        <v>0</v>
      </c>
      <c r="DM451">
        <v>0</v>
      </c>
      <c r="DN451">
        <v>0</v>
      </c>
      <c r="DO451">
        <v>0</v>
      </c>
      <c r="DP451">
        <v>0</v>
      </c>
      <c r="DQ451">
        <v>0</v>
      </c>
      <c r="DR451">
        <v>0</v>
      </c>
      <c r="DS451">
        <v>0</v>
      </c>
    </row>
    <row r="452" spans="1:123">
      <c r="A452" t="s">
        <v>400</v>
      </c>
      <c r="B452">
        <v>0</v>
      </c>
      <c r="C452">
        <v>0</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c r="CN452">
        <v>0</v>
      </c>
      <c r="CO452">
        <v>0</v>
      </c>
      <c r="CP452">
        <v>0</v>
      </c>
      <c r="CQ452">
        <v>0</v>
      </c>
      <c r="CR452">
        <v>0</v>
      </c>
      <c r="CS452">
        <v>0</v>
      </c>
      <c r="CT452">
        <v>0</v>
      </c>
      <c r="CU452">
        <v>0</v>
      </c>
      <c r="CV452">
        <v>0</v>
      </c>
      <c r="CW452">
        <v>0</v>
      </c>
      <c r="CX452">
        <v>0</v>
      </c>
      <c r="CY452">
        <v>0</v>
      </c>
      <c r="CZ452">
        <v>0</v>
      </c>
      <c r="DA452">
        <v>0</v>
      </c>
      <c r="DB452">
        <v>0</v>
      </c>
      <c r="DC452">
        <v>0</v>
      </c>
      <c r="DD452">
        <v>0</v>
      </c>
      <c r="DE452">
        <v>0</v>
      </c>
      <c r="DF452">
        <v>0</v>
      </c>
      <c r="DG452">
        <v>0</v>
      </c>
      <c r="DH452">
        <v>0</v>
      </c>
      <c r="DI452">
        <v>0</v>
      </c>
      <c r="DJ452">
        <v>0</v>
      </c>
      <c r="DK452">
        <v>0</v>
      </c>
      <c r="DL452">
        <v>0</v>
      </c>
      <c r="DM452">
        <v>0</v>
      </c>
      <c r="DN452">
        <v>0</v>
      </c>
      <c r="DO452">
        <v>0</v>
      </c>
      <c r="DP452">
        <v>0</v>
      </c>
      <c r="DQ452">
        <v>0</v>
      </c>
      <c r="DR452">
        <v>0</v>
      </c>
      <c r="DS452">
        <v>0</v>
      </c>
    </row>
    <row r="453" spans="1:123">
      <c r="A453" t="s">
        <v>1611</v>
      </c>
      <c r="B453">
        <v>0</v>
      </c>
      <c r="C453">
        <v>0</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N453">
        <v>0</v>
      </c>
      <c r="CO453">
        <v>0</v>
      </c>
      <c r="CP453">
        <v>0</v>
      </c>
      <c r="CQ453">
        <v>0</v>
      </c>
      <c r="CR453">
        <v>0</v>
      </c>
      <c r="CS453">
        <v>0</v>
      </c>
      <c r="CT453">
        <v>0</v>
      </c>
      <c r="CU453">
        <v>0</v>
      </c>
      <c r="CV453">
        <v>0</v>
      </c>
      <c r="CW453">
        <v>0</v>
      </c>
      <c r="CX453">
        <v>0</v>
      </c>
      <c r="CY453">
        <v>0</v>
      </c>
      <c r="CZ453">
        <v>0</v>
      </c>
      <c r="DA453">
        <v>0</v>
      </c>
      <c r="DB453">
        <v>0</v>
      </c>
      <c r="DC453">
        <v>0</v>
      </c>
      <c r="DD453">
        <v>0</v>
      </c>
      <c r="DE453">
        <v>0</v>
      </c>
      <c r="DF453">
        <v>0</v>
      </c>
      <c r="DG453">
        <v>0</v>
      </c>
      <c r="DH453">
        <v>0</v>
      </c>
      <c r="DI453">
        <v>0</v>
      </c>
      <c r="DJ453">
        <v>0</v>
      </c>
      <c r="DK453">
        <v>0</v>
      </c>
      <c r="DL453">
        <v>0</v>
      </c>
      <c r="DM453">
        <v>0</v>
      </c>
      <c r="DN453">
        <v>0</v>
      </c>
      <c r="DO453">
        <v>0</v>
      </c>
      <c r="DP453">
        <v>0</v>
      </c>
      <c r="DQ453">
        <v>0</v>
      </c>
      <c r="DR453">
        <v>0</v>
      </c>
      <c r="DS453">
        <v>0</v>
      </c>
    </row>
    <row r="454" spans="1:123">
      <c r="A454" t="s">
        <v>1612</v>
      </c>
      <c r="B454">
        <v>0</v>
      </c>
      <c r="C454">
        <v>0</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DN454">
        <v>0</v>
      </c>
      <c r="DO454">
        <v>0</v>
      </c>
      <c r="DP454">
        <v>0</v>
      </c>
      <c r="DQ454">
        <v>0</v>
      </c>
      <c r="DR454">
        <v>0</v>
      </c>
      <c r="DS454">
        <v>0</v>
      </c>
    </row>
    <row r="455" spans="1:123">
      <c r="A455" t="s">
        <v>401</v>
      </c>
      <c r="B455">
        <v>0</v>
      </c>
      <c r="C455">
        <v>0</v>
      </c>
      <c r="D455">
        <v>0</v>
      </c>
      <c r="E455">
        <v>0</v>
      </c>
      <c r="F455">
        <v>224416434725.20401</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224416434725.20401</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c r="CU455">
        <v>0</v>
      </c>
      <c r="CV455">
        <v>0</v>
      </c>
      <c r="CW455">
        <v>0</v>
      </c>
      <c r="CX455">
        <v>0</v>
      </c>
      <c r="CY455">
        <v>0</v>
      </c>
      <c r="CZ455">
        <v>0</v>
      </c>
      <c r="DA455">
        <v>0</v>
      </c>
      <c r="DB455">
        <v>0</v>
      </c>
      <c r="DC455">
        <v>0</v>
      </c>
      <c r="DD455">
        <v>0</v>
      </c>
      <c r="DE455">
        <v>0</v>
      </c>
      <c r="DF455">
        <v>0</v>
      </c>
      <c r="DG455">
        <v>0</v>
      </c>
      <c r="DH455">
        <v>0</v>
      </c>
      <c r="DI455">
        <v>0</v>
      </c>
      <c r="DJ455">
        <v>0</v>
      </c>
      <c r="DK455">
        <v>0</v>
      </c>
      <c r="DL455">
        <v>0</v>
      </c>
      <c r="DM455">
        <v>0</v>
      </c>
      <c r="DN455">
        <v>0</v>
      </c>
      <c r="DO455">
        <v>0</v>
      </c>
      <c r="DP455">
        <v>0</v>
      </c>
      <c r="DQ455">
        <v>0</v>
      </c>
      <c r="DR455">
        <v>0</v>
      </c>
      <c r="DS455">
        <v>0</v>
      </c>
    </row>
    <row r="456" spans="1:123">
      <c r="A456" t="s">
        <v>1613</v>
      </c>
      <c r="B456">
        <v>0</v>
      </c>
      <c r="C456">
        <v>0</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0</v>
      </c>
      <c r="BX456">
        <v>0</v>
      </c>
      <c r="BY456">
        <v>0</v>
      </c>
      <c r="BZ456">
        <v>0</v>
      </c>
      <c r="CA456">
        <v>0</v>
      </c>
      <c r="CB456">
        <v>0</v>
      </c>
      <c r="CC456">
        <v>0</v>
      </c>
      <c r="CD456">
        <v>0</v>
      </c>
      <c r="CE456">
        <v>0</v>
      </c>
      <c r="CF456">
        <v>0</v>
      </c>
      <c r="CG456">
        <v>0</v>
      </c>
      <c r="CH456">
        <v>0</v>
      </c>
      <c r="CI456">
        <v>0</v>
      </c>
      <c r="CJ456">
        <v>0</v>
      </c>
      <c r="CK456">
        <v>0</v>
      </c>
      <c r="CL456">
        <v>0</v>
      </c>
      <c r="CM456">
        <v>0</v>
      </c>
      <c r="CN456">
        <v>0</v>
      </c>
      <c r="CO456">
        <v>0</v>
      </c>
      <c r="CP456">
        <v>0</v>
      </c>
      <c r="CQ456">
        <v>0</v>
      </c>
      <c r="CR456">
        <v>0</v>
      </c>
      <c r="CS456">
        <v>0</v>
      </c>
      <c r="CT456">
        <v>0</v>
      </c>
      <c r="CU456">
        <v>0</v>
      </c>
      <c r="CV456">
        <v>0</v>
      </c>
      <c r="CW456">
        <v>0</v>
      </c>
      <c r="CX456">
        <v>0</v>
      </c>
      <c r="CY456">
        <v>0</v>
      </c>
      <c r="CZ456">
        <v>0</v>
      </c>
      <c r="DA456">
        <v>0</v>
      </c>
      <c r="DB456">
        <v>0</v>
      </c>
      <c r="DC456">
        <v>0</v>
      </c>
      <c r="DD456">
        <v>0</v>
      </c>
      <c r="DE456">
        <v>0</v>
      </c>
      <c r="DF456">
        <v>0</v>
      </c>
      <c r="DG456">
        <v>0</v>
      </c>
      <c r="DH456">
        <v>0</v>
      </c>
      <c r="DI456">
        <v>0</v>
      </c>
      <c r="DJ456">
        <v>0</v>
      </c>
      <c r="DK456">
        <v>0</v>
      </c>
      <c r="DL456">
        <v>0</v>
      </c>
      <c r="DM456">
        <v>0</v>
      </c>
      <c r="DN456">
        <v>0</v>
      </c>
      <c r="DO456">
        <v>0</v>
      </c>
      <c r="DP456">
        <v>0</v>
      </c>
      <c r="DQ456">
        <v>0</v>
      </c>
      <c r="DR456">
        <v>0</v>
      </c>
      <c r="DS456">
        <v>0</v>
      </c>
    </row>
    <row r="457" spans="1:123">
      <c r="A457" t="s">
        <v>1614</v>
      </c>
      <c r="B457">
        <v>0</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N457">
        <v>0</v>
      </c>
      <c r="CO457">
        <v>0</v>
      </c>
      <c r="CP457">
        <v>0</v>
      </c>
      <c r="CQ457">
        <v>0</v>
      </c>
      <c r="CR457">
        <v>0</v>
      </c>
      <c r="CS457">
        <v>0</v>
      </c>
      <c r="CT457">
        <v>0</v>
      </c>
      <c r="CU457">
        <v>0</v>
      </c>
      <c r="CV457">
        <v>0</v>
      </c>
      <c r="CW457">
        <v>0</v>
      </c>
      <c r="CX457">
        <v>0</v>
      </c>
      <c r="CY457">
        <v>0</v>
      </c>
      <c r="CZ457">
        <v>0</v>
      </c>
      <c r="DA457">
        <v>0</v>
      </c>
      <c r="DB457">
        <v>0</v>
      </c>
      <c r="DC457">
        <v>0</v>
      </c>
      <c r="DD457">
        <v>0</v>
      </c>
      <c r="DE457">
        <v>0</v>
      </c>
      <c r="DF457">
        <v>0</v>
      </c>
      <c r="DG457">
        <v>0</v>
      </c>
      <c r="DH457">
        <v>0</v>
      </c>
      <c r="DI457">
        <v>0</v>
      </c>
      <c r="DJ457">
        <v>0</v>
      </c>
      <c r="DK457">
        <v>0</v>
      </c>
      <c r="DL457">
        <v>0</v>
      </c>
      <c r="DM457">
        <v>0</v>
      </c>
      <c r="DN457">
        <v>0</v>
      </c>
      <c r="DO457">
        <v>0</v>
      </c>
      <c r="DP457">
        <v>0</v>
      </c>
      <c r="DQ457">
        <v>0</v>
      </c>
      <c r="DR457">
        <v>0</v>
      </c>
      <c r="DS457">
        <v>0</v>
      </c>
    </row>
    <row r="458" spans="1:123">
      <c r="A458" t="s">
        <v>402</v>
      </c>
      <c r="B458">
        <v>0</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595893095.43558705</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BX458">
        <v>0</v>
      </c>
      <c r="BY458">
        <v>0</v>
      </c>
      <c r="BZ458">
        <v>0</v>
      </c>
      <c r="CA458">
        <v>0</v>
      </c>
      <c r="CB458">
        <v>0</v>
      </c>
      <c r="CC458">
        <v>0</v>
      </c>
      <c r="CD458">
        <v>0</v>
      </c>
      <c r="CE458">
        <v>0</v>
      </c>
      <c r="CF458">
        <v>595893095.43558705</v>
      </c>
      <c r="CG458">
        <v>0</v>
      </c>
      <c r="CH458">
        <v>0</v>
      </c>
      <c r="CI458">
        <v>0</v>
      </c>
      <c r="CJ458">
        <v>0</v>
      </c>
      <c r="CK458">
        <v>0</v>
      </c>
      <c r="CL458">
        <v>0</v>
      </c>
      <c r="CM458">
        <v>0</v>
      </c>
      <c r="CN458">
        <v>0</v>
      </c>
      <c r="CO458">
        <v>0</v>
      </c>
      <c r="CP458">
        <v>0</v>
      </c>
      <c r="CQ458">
        <v>0</v>
      </c>
      <c r="CR458">
        <v>0</v>
      </c>
      <c r="CS458">
        <v>0</v>
      </c>
      <c r="CT458">
        <v>0</v>
      </c>
      <c r="CU458">
        <v>0</v>
      </c>
      <c r="CV458">
        <v>0</v>
      </c>
      <c r="CW458">
        <v>0</v>
      </c>
      <c r="CX458">
        <v>0</v>
      </c>
      <c r="CY458">
        <v>0</v>
      </c>
      <c r="CZ458">
        <v>0</v>
      </c>
      <c r="DA458">
        <v>0</v>
      </c>
      <c r="DB458">
        <v>0</v>
      </c>
      <c r="DC458">
        <v>0</v>
      </c>
      <c r="DD458">
        <v>0</v>
      </c>
      <c r="DE458">
        <v>0</v>
      </c>
      <c r="DF458">
        <v>0</v>
      </c>
      <c r="DG458">
        <v>0</v>
      </c>
      <c r="DH458">
        <v>0</v>
      </c>
      <c r="DI458">
        <v>0</v>
      </c>
      <c r="DJ458">
        <v>0</v>
      </c>
      <c r="DK458">
        <v>0</v>
      </c>
      <c r="DL458">
        <v>0</v>
      </c>
      <c r="DM458">
        <v>0</v>
      </c>
      <c r="DN458">
        <v>0</v>
      </c>
      <c r="DO458">
        <v>0</v>
      </c>
      <c r="DP458">
        <v>0</v>
      </c>
      <c r="DQ458">
        <v>0</v>
      </c>
      <c r="DR458">
        <v>0</v>
      </c>
      <c r="DS458">
        <v>0</v>
      </c>
    </row>
    <row r="459" spans="1:123">
      <c r="A459" t="s">
        <v>1615</v>
      </c>
      <c r="B459">
        <v>0</v>
      </c>
      <c r="C459">
        <v>0</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N459">
        <v>0</v>
      </c>
      <c r="CO459">
        <v>0</v>
      </c>
      <c r="CP459">
        <v>0</v>
      </c>
      <c r="CQ459">
        <v>0</v>
      </c>
      <c r="CR459">
        <v>0</v>
      </c>
      <c r="CS459">
        <v>0</v>
      </c>
      <c r="CT459">
        <v>0</v>
      </c>
      <c r="CU459">
        <v>0</v>
      </c>
      <c r="CV459">
        <v>0</v>
      </c>
      <c r="CW459">
        <v>0</v>
      </c>
      <c r="CX459">
        <v>0</v>
      </c>
      <c r="CY459">
        <v>0</v>
      </c>
      <c r="CZ459">
        <v>0</v>
      </c>
      <c r="DA459">
        <v>0</v>
      </c>
      <c r="DB459">
        <v>0</v>
      </c>
      <c r="DC459">
        <v>0</v>
      </c>
      <c r="DD459">
        <v>0</v>
      </c>
      <c r="DE459">
        <v>0</v>
      </c>
      <c r="DF459">
        <v>0</v>
      </c>
      <c r="DG459">
        <v>0</v>
      </c>
      <c r="DH459">
        <v>0</v>
      </c>
      <c r="DI459">
        <v>0</v>
      </c>
      <c r="DJ459">
        <v>0</v>
      </c>
      <c r="DK459">
        <v>0</v>
      </c>
      <c r="DL459">
        <v>0</v>
      </c>
      <c r="DM459">
        <v>0</v>
      </c>
      <c r="DN459">
        <v>0</v>
      </c>
      <c r="DO459">
        <v>0</v>
      </c>
      <c r="DP459">
        <v>0</v>
      </c>
      <c r="DQ459">
        <v>0</v>
      </c>
      <c r="DR459">
        <v>0</v>
      </c>
      <c r="DS459">
        <v>0</v>
      </c>
    </row>
    <row r="460" spans="1:123">
      <c r="A460" t="s">
        <v>403</v>
      </c>
      <c r="B460">
        <v>0</v>
      </c>
      <c r="C460">
        <v>0</v>
      </c>
      <c r="D460">
        <v>0</v>
      </c>
      <c r="E460">
        <v>0</v>
      </c>
      <c r="F460">
        <v>0</v>
      </c>
      <c r="G460">
        <v>0</v>
      </c>
      <c r="H460">
        <v>0</v>
      </c>
      <c r="I460">
        <v>0</v>
      </c>
      <c r="J460">
        <v>16261153667.7358</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16261153667.7358</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c r="CU460">
        <v>0</v>
      </c>
      <c r="CV460">
        <v>0</v>
      </c>
      <c r="CW460">
        <v>0</v>
      </c>
      <c r="CX460">
        <v>0</v>
      </c>
      <c r="CY460">
        <v>0</v>
      </c>
      <c r="CZ460">
        <v>0</v>
      </c>
      <c r="DA460">
        <v>0</v>
      </c>
      <c r="DB460">
        <v>0</v>
      </c>
      <c r="DC460">
        <v>0</v>
      </c>
      <c r="DD460">
        <v>0</v>
      </c>
      <c r="DE460">
        <v>0</v>
      </c>
      <c r="DF460">
        <v>0</v>
      </c>
      <c r="DG460">
        <v>0</v>
      </c>
      <c r="DH460">
        <v>0</v>
      </c>
      <c r="DI460">
        <v>0</v>
      </c>
      <c r="DJ460">
        <v>0</v>
      </c>
      <c r="DK460">
        <v>0</v>
      </c>
      <c r="DL460">
        <v>0</v>
      </c>
      <c r="DM460">
        <v>0</v>
      </c>
      <c r="DN460">
        <v>0</v>
      </c>
      <c r="DO460">
        <v>0</v>
      </c>
      <c r="DP460">
        <v>0</v>
      </c>
      <c r="DQ460">
        <v>0</v>
      </c>
      <c r="DR460">
        <v>0</v>
      </c>
      <c r="DS460">
        <v>0</v>
      </c>
    </row>
    <row r="461" spans="1:123">
      <c r="A461" t="s">
        <v>404</v>
      </c>
      <c r="B461">
        <v>0</v>
      </c>
      <c r="C461">
        <v>0</v>
      </c>
      <c r="D461">
        <v>0</v>
      </c>
      <c r="E461">
        <v>0</v>
      </c>
      <c r="F461">
        <v>0</v>
      </c>
      <c r="G461">
        <v>15307889631.587</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v>15307889631.587</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N461">
        <v>0</v>
      </c>
      <c r="CO461">
        <v>0</v>
      </c>
      <c r="CP461">
        <v>0</v>
      </c>
      <c r="CQ461">
        <v>0</v>
      </c>
      <c r="CR461">
        <v>0</v>
      </c>
      <c r="CS461">
        <v>0</v>
      </c>
      <c r="CT461">
        <v>0</v>
      </c>
      <c r="CU461">
        <v>0</v>
      </c>
      <c r="CV461">
        <v>0</v>
      </c>
      <c r="CW461">
        <v>0</v>
      </c>
      <c r="CX461">
        <v>0</v>
      </c>
      <c r="CY461">
        <v>0</v>
      </c>
      <c r="CZ461">
        <v>0</v>
      </c>
      <c r="DA461">
        <v>0</v>
      </c>
      <c r="DB461">
        <v>0</v>
      </c>
      <c r="DC461">
        <v>0</v>
      </c>
      <c r="DD461">
        <v>0</v>
      </c>
      <c r="DE461">
        <v>0</v>
      </c>
      <c r="DF461">
        <v>0</v>
      </c>
      <c r="DG461">
        <v>0</v>
      </c>
      <c r="DH461">
        <v>0</v>
      </c>
      <c r="DI461">
        <v>0</v>
      </c>
      <c r="DJ461">
        <v>0</v>
      </c>
      <c r="DK461">
        <v>0</v>
      </c>
      <c r="DL461">
        <v>0</v>
      </c>
      <c r="DM461">
        <v>0</v>
      </c>
      <c r="DN461">
        <v>0</v>
      </c>
      <c r="DO461">
        <v>0</v>
      </c>
      <c r="DP461">
        <v>0</v>
      </c>
      <c r="DQ461">
        <v>0</v>
      </c>
      <c r="DR461">
        <v>0</v>
      </c>
      <c r="DS461">
        <v>0</v>
      </c>
    </row>
    <row r="462" spans="1:123">
      <c r="A462" t="s">
        <v>405</v>
      </c>
      <c r="B462">
        <v>0</v>
      </c>
      <c r="C462">
        <v>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c r="CN462">
        <v>0</v>
      </c>
      <c r="CO462">
        <v>0</v>
      </c>
      <c r="CP462">
        <v>0</v>
      </c>
      <c r="CQ462">
        <v>0</v>
      </c>
      <c r="CR462">
        <v>0</v>
      </c>
      <c r="CS462">
        <v>0</v>
      </c>
      <c r="CT462">
        <v>0</v>
      </c>
      <c r="CU462">
        <v>0</v>
      </c>
      <c r="CV462">
        <v>0</v>
      </c>
      <c r="CW462">
        <v>0</v>
      </c>
      <c r="CX462">
        <v>0</v>
      </c>
      <c r="CY462">
        <v>0</v>
      </c>
      <c r="CZ462">
        <v>0</v>
      </c>
      <c r="DA462">
        <v>0</v>
      </c>
      <c r="DB462">
        <v>0</v>
      </c>
      <c r="DC462">
        <v>0</v>
      </c>
      <c r="DD462">
        <v>0</v>
      </c>
      <c r="DE462">
        <v>0</v>
      </c>
      <c r="DF462">
        <v>0</v>
      </c>
      <c r="DG462">
        <v>0</v>
      </c>
      <c r="DH462">
        <v>0</v>
      </c>
      <c r="DI462">
        <v>0</v>
      </c>
      <c r="DJ462">
        <v>0</v>
      </c>
      <c r="DK462">
        <v>0</v>
      </c>
      <c r="DL462">
        <v>0</v>
      </c>
      <c r="DM462">
        <v>0</v>
      </c>
      <c r="DN462">
        <v>0</v>
      </c>
      <c r="DO462">
        <v>0</v>
      </c>
      <c r="DP462">
        <v>0</v>
      </c>
      <c r="DQ462">
        <v>0</v>
      </c>
      <c r="DR462">
        <v>0</v>
      </c>
      <c r="DS462">
        <v>0</v>
      </c>
    </row>
    <row r="463" spans="1:123">
      <c r="A463" t="s">
        <v>406</v>
      </c>
      <c r="B463">
        <v>0</v>
      </c>
      <c r="C463">
        <v>0</v>
      </c>
      <c r="D463">
        <v>0</v>
      </c>
      <c r="E463">
        <v>0</v>
      </c>
      <c r="F463">
        <v>0</v>
      </c>
      <c r="G463">
        <v>0</v>
      </c>
      <c r="H463">
        <v>0</v>
      </c>
      <c r="I463">
        <v>173144848.81778401</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129858636.61333799</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43286212.204446003</v>
      </c>
      <c r="CH463">
        <v>0</v>
      </c>
      <c r="CI463">
        <v>0</v>
      </c>
      <c r="CJ463">
        <v>0</v>
      </c>
      <c r="CK463">
        <v>0</v>
      </c>
      <c r="CL463">
        <v>0</v>
      </c>
      <c r="CM463">
        <v>0</v>
      </c>
      <c r="CN463">
        <v>0</v>
      </c>
      <c r="CO463">
        <v>0</v>
      </c>
      <c r="CP463">
        <v>0</v>
      </c>
      <c r="CQ463">
        <v>0</v>
      </c>
      <c r="CR463">
        <v>0</v>
      </c>
      <c r="CS463">
        <v>0</v>
      </c>
      <c r="CT463">
        <v>0</v>
      </c>
      <c r="CU463">
        <v>0</v>
      </c>
      <c r="CV463">
        <v>0</v>
      </c>
      <c r="CW463">
        <v>0</v>
      </c>
      <c r="CX463">
        <v>0</v>
      </c>
      <c r="CY463">
        <v>0</v>
      </c>
      <c r="CZ463">
        <v>0</v>
      </c>
      <c r="DA463">
        <v>0</v>
      </c>
      <c r="DB463">
        <v>0</v>
      </c>
      <c r="DC463">
        <v>0</v>
      </c>
      <c r="DD463">
        <v>0</v>
      </c>
      <c r="DE463">
        <v>0</v>
      </c>
      <c r="DF463">
        <v>0</v>
      </c>
      <c r="DG463">
        <v>0</v>
      </c>
      <c r="DH463">
        <v>0</v>
      </c>
      <c r="DI463">
        <v>0</v>
      </c>
      <c r="DJ463">
        <v>0</v>
      </c>
      <c r="DK463">
        <v>0</v>
      </c>
      <c r="DL463">
        <v>0</v>
      </c>
      <c r="DM463">
        <v>0</v>
      </c>
      <c r="DN463">
        <v>0</v>
      </c>
      <c r="DO463">
        <v>0</v>
      </c>
      <c r="DP463">
        <v>0</v>
      </c>
      <c r="DQ463">
        <v>0</v>
      </c>
      <c r="DR463">
        <v>0</v>
      </c>
      <c r="DS463">
        <v>0</v>
      </c>
    </row>
    <row r="464" spans="1:123">
      <c r="A464" t="s">
        <v>407</v>
      </c>
      <c r="B464">
        <v>0</v>
      </c>
      <c r="C464">
        <v>0</v>
      </c>
      <c r="D464">
        <v>0</v>
      </c>
      <c r="E464">
        <v>0</v>
      </c>
      <c r="F464">
        <v>0</v>
      </c>
      <c r="G464">
        <v>0</v>
      </c>
      <c r="H464">
        <v>0</v>
      </c>
      <c r="I464">
        <v>865724244.08892095</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822438031.88447404</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43286212.204446003</v>
      </c>
      <c r="CH464">
        <v>0</v>
      </c>
      <c r="CI464">
        <v>0</v>
      </c>
      <c r="CJ464">
        <v>0</v>
      </c>
      <c r="CK464">
        <v>0</v>
      </c>
      <c r="CL464">
        <v>0</v>
      </c>
      <c r="CM464">
        <v>0</v>
      </c>
      <c r="CN464">
        <v>0</v>
      </c>
      <c r="CO464">
        <v>0</v>
      </c>
      <c r="CP464">
        <v>0</v>
      </c>
      <c r="CQ464">
        <v>0</v>
      </c>
      <c r="CR464">
        <v>0</v>
      </c>
      <c r="CS464">
        <v>0</v>
      </c>
      <c r="CT464">
        <v>0</v>
      </c>
      <c r="CU464">
        <v>0</v>
      </c>
      <c r="CV464">
        <v>0</v>
      </c>
      <c r="CW464">
        <v>0</v>
      </c>
      <c r="CX464">
        <v>0</v>
      </c>
      <c r="CY464">
        <v>0</v>
      </c>
      <c r="CZ464">
        <v>0</v>
      </c>
      <c r="DA464">
        <v>0</v>
      </c>
      <c r="DB464">
        <v>0</v>
      </c>
      <c r="DC464">
        <v>0</v>
      </c>
      <c r="DD464">
        <v>0</v>
      </c>
      <c r="DE464">
        <v>0</v>
      </c>
      <c r="DF464">
        <v>0</v>
      </c>
      <c r="DG464">
        <v>0</v>
      </c>
      <c r="DH464">
        <v>0</v>
      </c>
      <c r="DI464">
        <v>0</v>
      </c>
      <c r="DJ464">
        <v>0</v>
      </c>
      <c r="DK464">
        <v>0</v>
      </c>
      <c r="DL464">
        <v>0</v>
      </c>
      <c r="DM464">
        <v>0</v>
      </c>
      <c r="DN464">
        <v>0</v>
      </c>
      <c r="DO464">
        <v>0</v>
      </c>
      <c r="DP464">
        <v>0</v>
      </c>
      <c r="DQ464">
        <v>0</v>
      </c>
      <c r="DR464">
        <v>0</v>
      </c>
      <c r="DS464">
        <v>0</v>
      </c>
    </row>
    <row r="465" spans="1:123">
      <c r="A465" t="s">
        <v>408</v>
      </c>
      <c r="B465">
        <v>0</v>
      </c>
      <c r="C465">
        <v>0</v>
      </c>
      <c r="D465">
        <v>0</v>
      </c>
      <c r="E465">
        <v>0</v>
      </c>
      <c r="F465">
        <v>0</v>
      </c>
      <c r="G465">
        <v>0</v>
      </c>
      <c r="H465">
        <v>0</v>
      </c>
      <c r="I465">
        <v>1558303639.36005</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779151819.68002796</v>
      </c>
      <c r="BM465">
        <v>0</v>
      </c>
      <c r="BN465">
        <v>0</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779151819.68002796</v>
      </c>
      <c r="CH465">
        <v>0</v>
      </c>
      <c r="CI465">
        <v>0</v>
      </c>
      <c r="CJ465">
        <v>0</v>
      </c>
      <c r="CK465">
        <v>0</v>
      </c>
      <c r="CL465">
        <v>0</v>
      </c>
      <c r="CM465">
        <v>0</v>
      </c>
      <c r="CN465">
        <v>0</v>
      </c>
      <c r="CO465">
        <v>0</v>
      </c>
      <c r="CP465">
        <v>0</v>
      </c>
      <c r="CQ465">
        <v>0</v>
      </c>
      <c r="CR465">
        <v>0</v>
      </c>
      <c r="CS465">
        <v>0</v>
      </c>
      <c r="CT465">
        <v>0</v>
      </c>
      <c r="CU465">
        <v>0</v>
      </c>
      <c r="CV465">
        <v>0</v>
      </c>
      <c r="CW465">
        <v>0</v>
      </c>
      <c r="CX465">
        <v>0</v>
      </c>
      <c r="CY465">
        <v>0</v>
      </c>
      <c r="CZ465">
        <v>0</v>
      </c>
      <c r="DA465">
        <v>0</v>
      </c>
      <c r="DB465">
        <v>0</v>
      </c>
      <c r="DC465">
        <v>0</v>
      </c>
      <c r="DD465">
        <v>0</v>
      </c>
      <c r="DE465">
        <v>0</v>
      </c>
      <c r="DF465">
        <v>0</v>
      </c>
      <c r="DG465">
        <v>0</v>
      </c>
      <c r="DH465">
        <v>0</v>
      </c>
      <c r="DI465">
        <v>0</v>
      </c>
      <c r="DJ465">
        <v>0</v>
      </c>
      <c r="DK465">
        <v>0</v>
      </c>
      <c r="DL465">
        <v>0</v>
      </c>
      <c r="DM465">
        <v>0</v>
      </c>
      <c r="DN465">
        <v>0</v>
      </c>
      <c r="DO465">
        <v>0</v>
      </c>
      <c r="DP465">
        <v>0</v>
      </c>
      <c r="DQ465">
        <v>0</v>
      </c>
      <c r="DR465">
        <v>0</v>
      </c>
      <c r="DS465">
        <v>0</v>
      </c>
    </row>
    <row r="466" spans="1:123">
      <c r="A466" t="s">
        <v>409</v>
      </c>
      <c r="B466">
        <v>0</v>
      </c>
      <c r="C466">
        <v>0</v>
      </c>
      <c r="D466">
        <v>0</v>
      </c>
      <c r="E466">
        <v>0</v>
      </c>
      <c r="F466">
        <v>0</v>
      </c>
      <c r="G466">
        <v>0</v>
      </c>
      <c r="H466">
        <v>0</v>
      </c>
      <c r="I466">
        <v>78700303768.692902</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v>0</v>
      </c>
      <c r="BQ466">
        <v>0</v>
      </c>
      <c r="BR466">
        <v>78700303768.692902</v>
      </c>
      <c r="BS466">
        <v>0</v>
      </c>
      <c r="BT466">
        <v>0</v>
      </c>
      <c r="BU466">
        <v>0</v>
      </c>
      <c r="BV466">
        <v>0</v>
      </c>
      <c r="BW466">
        <v>0</v>
      </c>
      <c r="BX466">
        <v>0</v>
      </c>
      <c r="BY466">
        <v>0</v>
      </c>
      <c r="BZ466">
        <v>0</v>
      </c>
      <c r="CA466">
        <v>0</v>
      </c>
      <c r="CB466">
        <v>0</v>
      </c>
      <c r="CC466">
        <v>0</v>
      </c>
      <c r="CD466">
        <v>0</v>
      </c>
      <c r="CE466">
        <v>0</v>
      </c>
      <c r="CF466">
        <v>0</v>
      </c>
      <c r="CG466">
        <v>0</v>
      </c>
      <c r="CH466">
        <v>0</v>
      </c>
      <c r="CI466">
        <v>0</v>
      </c>
      <c r="CJ466">
        <v>0</v>
      </c>
      <c r="CK466">
        <v>0</v>
      </c>
      <c r="CL466">
        <v>0</v>
      </c>
      <c r="CM466">
        <v>0</v>
      </c>
      <c r="CN466">
        <v>0</v>
      </c>
      <c r="CO466">
        <v>0</v>
      </c>
      <c r="CP466">
        <v>0</v>
      </c>
      <c r="CQ466">
        <v>0</v>
      </c>
      <c r="CR466">
        <v>0</v>
      </c>
      <c r="CS466">
        <v>0</v>
      </c>
      <c r="CT466">
        <v>0</v>
      </c>
      <c r="CU466">
        <v>0</v>
      </c>
      <c r="CV466">
        <v>0</v>
      </c>
      <c r="CW466">
        <v>0</v>
      </c>
      <c r="CX466">
        <v>0</v>
      </c>
      <c r="CY466">
        <v>0</v>
      </c>
      <c r="CZ466">
        <v>0</v>
      </c>
      <c r="DA466">
        <v>0</v>
      </c>
      <c r="DB466">
        <v>0</v>
      </c>
      <c r="DC466">
        <v>0</v>
      </c>
      <c r="DD466">
        <v>0</v>
      </c>
      <c r="DE466">
        <v>0</v>
      </c>
      <c r="DF466">
        <v>0</v>
      </c>
      <c r="DG466">
        <v>0</v>
      </c>
      <c r="DH466">
        <v>0</v>
      </c>
      <c r="DI466">
        <v>0</v>
      </c>
      <c r="DJ466">
        <v>0</v>
      </c>
      <c r="DK466">
        <v>0</v>
      </c>
      <c r="DL466">
        <v>0</v>
      </c>
      <c r="DM466">
        <v>0</v>
      </c>
      <c r="DN466">
        <v>0</v>
      </c>
      <c r="DO466">
        <v>0</v>
      </c>
      <c r="DP466">
        <v>0</v>
      </c>
      <c r="DQ466">
        <v>0</v>
      </c>
      <c r="DR466">
        <v>0</v>
      </c>
      <c r="DS466">
        <v>0</v>
      </c>
    </row>
    <row r="467" spans="1:123">
      <c r="A467" t="s">
        <v>410</v>
      </c>
      <c r="B467">
        <v>0</v>
      </c>
      <c r="C467">
        <v>0</v>
      </c>
      <c r="D467">
        <v>32337622706.360901</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32337622706.360901</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c r="CN467">
        <v>0</v>
      </c>
      <c r="CO467">
        <v>0</v>
      </c>
      <c r="CP467">
        <v>0</v>
      </c>
      <c r="CQ467">
        <v>0</v>
      </c>
      <c r="CR467">
        <v>0</v>
      </c>
      <c r="CS467">
        <v>0</v>
      </c>
      <c r="CT467">
        <v>0</v>
      </c>
      <c r="CU467">
        <v>0</v>
      </c>
      <c r="CV467">
        <v>0</v>
      </c>
      <c r="CW467">
        <v>0</v>
      </c>
      <c r="CX467">
        <v>0</v>
      </c>
      <c r="CY467">
        <v>0</v>
      </c>
      <c r="CZ467">
        <v>0</v>
      </c>
      <c r="DA467">
        <v>0</v>
      </c>
      <c r="DB467">
        <v>0</v>
      </c>
      <c r="DC467">
        <v>0</v>
      </c>
      <c r="DD467">
        <v>0</v>
      </c>
      <c r="DE467">
        <v>0</v>
      </c>
      <c r="DF467">
        <v>0</v>
      </c>
      <c r="DG467">
        <v>0</v>
      </c>
      <c r="DH467">
        <v>0</v>
      </c>
      <c r="DI467">
        <v>0</v>
      </c>
      <c r="DJ467">
        <v>0</v>
      </c>
      <c r="DK467">
        <v>0</v>
      </c>
      <c r="DL467">
        <v>0</v>
      </c>
      <c r="DM467">
        <v>0</v>
      </c>
      <c r="DN467">
        <v>0</v>
      </c>
      <c r="DO467">
        <v>0</v>
      </c>
      <c r="DP467">
        <v>0</v>
      </c>
      <c r="DQ467">
        <v>0</v>
      </c>
      <c r="DR467">
        <v>0</v>
      </c>
      <c r="DS467">
        <v>0</v>
      </c>
    </row>
    <row r="468" spans="1:123">
      <c r="A468" t="s">
        <v>411</v>
      </c>
      <c r="B468">
        <v>0</v>
      </c>
      <c r="C468">
        <v>0</v>
      </c>
      <c r="D468">
        <v>27968339768.525299</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27968339768.525299</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v>0</v>
      </c>
      <c r="CZ468">
        <v>0</v>
      </c>
      <c r="DA468">
        <v>0</v>
      </c>
      <c r="DB468">
        <v>0</v>
      </c>
      <c r="DC468">
        <v>0</v>
      </c>
      <c r="DD468">
        <v>0</v>
      </c>
      <c r="DE468">
        <v>0</v>
      </c>
      <c r="DF468">
        <v>0</v>
      </c>
      <c r="DG468">
        <v>0</v>
      </c>
      <c r="DH468">
        <v>0</v>
      </c>
      <c r="DI468">
        <v>0</v>
      </c>
      <c r="DJ468">
        <v>0</v>
      </c>
      <c r="DK468">
        <v>0</v>
      </c>
      <c r="DL468">
        <v>0</v>
      </c>
      <c r="DM468">
        <v>0</v>
      </c>
      <c r="DN468">
        <v>0</v>
      </c>
      <c r="DO468">
        <v>0</v>
      </c>
      <c r="DP468">
        <v>0</v>
      </c>
      <c r="DQ468">
        <v>0</v>
      </c>
      <c r="DR468">
        <v>0</v>
      </c>
      <c r="DS468">
        <v>0</v>
      </c>
    </row>
    <row r="469" spans="1:123">
      <c r="A469" t="s">
        <v>412</v>
      </c>
      <c r="B469">
        <v>0</v>
      </c>
      <c r="C469">
        <v>0</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212735551541.81799</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166146465754.159</v>
      </c>
      <c r="BM469">
        <v>0</v>
      </c>
      <c r="BN469">
        <v>0</v>
      </c>
      <c r="BO469">
        <v>0</v>
      </c>
      <c r="BP469">
        <v>0</v>
      </c>
      <c r="BQ469">
        <v>0</v>
      </c>
      <c r="BR469">
        <v>46589085787.658096</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c r="CN469">
        <v>0</v>
      </c>
      <c r="CO469">
        <v>0</v>
      </c>
      <c r="CP469">
        <v>0</v>
      </c>
      <c r="CQ469">
        <v>0</v>
      </c>
      <c r="CR469">
        <v>0</v>
      </c>
      <c r="CS469">
        <v>0</v>
      </c>
      <c r="CT469">
        <v>0</v>
      </c>
      <c r="CU469">
        <v>0</v>
      </c>
      <c r="CV469">
        <v>0</v>
      </c>
      <c r="CW469">
        <v>0</v>
      </c>
      <c r="CX469">
        <v>0</v>
      </c>
      <c r="CY469">
        <v>0</v>
      </c>
      <c r="CZ469">
        <v>0</v>
      </c>
      <c r="DA469">
        <v>0</v>
      </c>
      <c r="DB469">
        <v>0</v>
      </c>
      <c r="DC469">
        <v>0</v>
      </c>
      <c r="DD469">
        <v>0</v>
      </c>
      <c r="DE469">
        <v>0</v>
      </c>
      <c r="DF469">
        <v>0</v>
      </c>
      <c r="DG469">
        <v>0</v>
      </c>
      <c r="DH469">
        <v>0</v>
      </c>
      <c r="DI469">
        <v>0</v>
      </c>
      <c r="DJ469">
        <v>0</v>
      </c>
      <c r="DK469">
        <v>0</v>
      </c>
      <c r="DL469">
        <v>0</v>
      </c>
      <c r="DM469">
        <v>0</v>
      </c>
      <c r="DN469">
        <v>0</v>
      </c>
      <c r="DO469">
        <v>0</v>
      </c>
      <c r="DP469">
        <v>0</v>
      </c>
      <c r="DQ469">
        <v>0</v>
      </c>
      <c r="DR469">
        <v>0</v>
      </c>
      <c r="DS469">
        <v>0</v>
      </c>
    </row>
    <row r="470" spans="1:123">
      <c r="A470" t="s">
        <v>1616</v>
      </c>
      <c r="B470">
        <v>0</v>
      </c>
      <c r="C470">
        <v>0</v>
      </c>
      <c r="D470">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BX470">
        <v>0</v>
      </c>
      <c r="BY470">
        <v>0</v>
      </c>
      <c r="BZ470">
        <v>0</v>
      </c>
      <c r="CA470">
        <v>0</v>
      </c>
      <c r="CB470">
        <v>0</v>
      </c>
      <c r="CC470">
        <v>0</v>
      </c>
      <c r="CD470">
        <v>0</v>
      </c>
      <c r="CE470">
        <v>0</v>
      </c>
      <c r="CF470">
        <v>0</v>
      </c>
      <c r="CG470">
        <v>0</v>
      </c>
      <c r="CH470">
        <v>0</v>
      </c>
      <c r="CI470">
        <v>0</v>
      </c>
      <c r="CJ470">
        <v>0</v>
      </c>
      <c r="CK470">
        <v>0</v>
      </c>
      <c r="CL470">
        <v>0</v>
      </c>
      <c r="CM470">
        <v>0</v>
      </c>
      <c r="CN470">
        <v>0</v>
      </c>
      <c r="CO470">
        <v>0</v>
      </c>
      <c r="CP470">
        <v>0</v>
      </c>
      <c r="CQ470">
        <v>0</v>
      </c>
      <c r="CR470">
        <v>0</v>
      </c>
      <c r="CS470">
        <v>0</v>
      </c>
      <c r="CT470">
        <v>0</v>
      </c>
      <c r="CU470">
        <v>0</v>
      </c>
      <c r="CV470">
        <v>0</v>
      </c>
      <c r="CW470">
        <v>0</v>
      </c>
      <c r="CX470">
        <v>0</v>
      </c>
      <c r="CY470">
        <v>0</v>
      </c>
      <c r="CZ470">
        <v>0</v>
      </c>
      <c r="DA470">
        <v>0</v>
      </c>
      <c r="DB470">
        <v>0</v>
      </c>
      <c r="DC470">
        <v>0</v>
      </c>
      <c r="DD470">
        <v>0</v>
      </c>
      <c r="DE470">
        <v>0</v>
      </c>
      <c r="DF470">
        <v>0</v>
      </c>
      <c r="DG470">
        <v>0</v>
      </c>
      <c r="DH470">
        <v>0</v>
      </c>
      <c r="DI470">
        <v>0</v>
      </c>
      <c r="DJ470">
        <v>0</v>
      </c>
      <c r="DK470">
        <v>0</v>
      </c>
      <c r="DL470">
        <v>0</v>
      </c>
      <c r="DM470">
        <v>0</v>
      </c>
      <c r="DN470">
        <v>0</v>
      </c>
      <c r="DO470">
        <v>0</v>
      </c>
      <c r="DP470">
        <v>0</v>
      </c>
      <c r="DQ470">
        <v>0</v>
      </c>
      <c r="DR470">
        <v>0</v>
      </c>
      <c r="DS470">
        <v>0</v>
      </c>
    </row>
    <row r="471" spans="1:123">
      <c r="A471" t="s">
        <v>413</v>
      </c>
      <c r="B471">
        <v>0</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v>0</v>
      </c>
      <c r="CJ471">
        <v>0</v>
      </c>
      <c r="CK471">
        <v>0</v>
      </c>
      <c r="CL471">
        <v>0</v>
      </c>
      <c r="CM471">
        <v>0</v>
      </c>
      <c r="CN471">
        <v>0</v>
      </c>
      <c r="CO471">
        <v>0</v>
      </c>
      <c r="CP471">
        <v>0</v>
      </c>
      <c r="CQ471">
        <v>0</v>
      </c>
      <c r="CR471">
        <v>0</v>
      </c>
      <c r="CS471">
        <v>0</v>
      </c>
      <c r="CT471">
        <v>0</v>
      </c>
      <c r="CU471">
        <v>0</v>
      </c>
      <c r="CV471">
        <v>0</v>
      </c>
      <c r="CW471">
        <v>0</v>
      </c>
      <c r="CX471">
        <v>0</v>
      </c>
      <c r="CY471">
        <v>0</v>
      </c>
      <c r="CZ471">
        <v>0</v>
      </c>
      <c r="DA471">
        <v>0</v>
      </c>
      <c r="DB471">
        <v>0</v>
      </c>
      <c r="DC471">
        <v>0</v>
      </c>
      <c r="DD471">
        <v>0</v>
      </c>
      <c r="DE471">
        <v>0</v>
      </c>
      <c r="DF471">
        <v>0</v>
      </c>
      <c r="DG471">
        <v>0</v>
      </c>
      <c r="DH471">
        <v>0</v>
      </c>
      <c r="DI471">
        <v>0</v>
      </c>
      <c r="DJ471">
        <v>0</v>
      </c>
      <c r="DK471">
        <v>0</v>
      </c>
      <c r="DL471">
        <v>0</v>
      </c>
      <c r="DM471">
        <v>0</v>
      </c>
      <c r="DN471">
        <v>0</v>
      </c>
      <c r="DO471">
        <v>0</v>
      </c>
      <c r="DP471">
        <v>0</v>
      </c>
      <c r="DQ471">
        <v>0</v>
      </c>
      <c r="DR471">
        <v>0</v>
      </c>
      <c r="DS471">
        <v>0</v>
      </c>
    </row>
    <row r="472" spans="1:123">
      <c r="A472" t="s">
        <v>414</v>
      </c>
      <c r="B472">
        <v>0</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v>0</v>
      </c>
      <c r="CI472">
        <v>0</v>
      </c>
      <c r="CJ472">
        <v>0</v>
      </c>
      <c r="CK472">
        <v>0</v>
      </c>
      <c r="CL472">
        <v>0</v>
      </c>
      <c r="CM472">
        <v>0</v>
      </c>
      <c r="CN472">
        <v>0</v>
      </c>
      <c r="CO472">
        <v>0</v>
      </c>
      <c r="CP472">
        <v>0</v>
      </c>
      <c r="CQ472">
        <v>0</v>
      </c>
      <c r="CR472">
        <v>0</v>
      </c>
      <c r="CS472">
        <v>0</v>
      </c>
      <c r="CT472">
        <v>0</v>
      </c>
      <c r="CU472">
        <v>0</v>
      </c>
      <c r="CV472">
        <v>0</v>
      </c>
      <c r="CW472">
        <v>0</v>
      </c>
      <c r="CX472">
        <v>0</v>
      </c>
      <c r="CY472">
        <v>0</v>
      </c>
      <c r="CZ472">
        <v>0</v>
      </c>
      <c r="DA472">
        <v>0</v>
      </c>
      <c r="DB472">
        <v>0</v>
      </c>
      <c r="DC472">
        <v>0</v>
      </c>
      <c r="DD472">
        <v>0</v>
      </c>
      <c r="DE472">
        <v>0</v>
      </c>
      <c r="DF472">
        <v>0</v>
      </c>
      <c r="DG472">
        <v>0</v>
      </c>
      <c r="DH472">
        <v>0</v>
      </c>
      <c r="DI472">
        <v>0</v>
      </c>
      <c r="DJ472">
        <v>0</v>
      </c>
      <c r="DK472">
        <v>0</v>
      </c>
      <c r="DL472">
        <v>0</v>
      </c>
      <c r="DM472">
        <v>0</v>
      </c>
      <c r="DN472">
        <v>0</v>
      </c>
      <c r="DO472">
        <v>0</v>
      </c>
      <c r="DP472">
        <v>0</v>
      </c>
      <c r="DQ472">
        <v>0</v>
      </c>
      <c r="DR472">
        <v>0</v>
      </c>
      <c r="DS472">
        <v>0</v>
      </c>
    </row>
    <row r="473" spans="1:123">
      <c r="A473" t="s">
        <v>1617</v>
      </c>
      <c r="B473">
        <v>0</v>
      </c>
      <c r="C473">
        <v>0</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0</v>
      </c>
      <c r="CU473">
        <v>0</v>
      </c>
      <c r="CV473">
        <v>0</v>
      </c>
      <c r="CW473">
        <v>0</v>
      </c>
      <c r="CX473">
        <v>0</v>
      </c>
      <c r="CY473">
        <v>0</v>
      </c>
      <c r="CZ473">
        <v>0</v>
      </c>
      <c r="DA473">
        <v>0</v>
      </c>
      <c r="DB473">
        <v>0</v>
      </c>
      <c r="DC473">
        <v>0</v>
      </c>
      <c r="DD473">
        <v>0</v>
      </c>
      <c r="DE473">
        <v>0</v>
      </c>
      <c r="DF473">
        <v>0</v>
      </c>
      <c r="DG473">
        <v>0</v>
      </c>
      <c r="DH473">
        <v>0</v>
      </c>
      <c r="DI473">
        <v>0</v>
      </c>
      <c r="DJ473">
        <v>0</v>
      </c>
      <c r="DK473">
        <v>0</v>
      </c>
      <c r="DL473">
        <v>0</v>
      </c>
      <c r="DM473">
        <v>0</v>
      </c>
      <c r="DN473">
        <v>0</v>
      </c>
      <c r="DO473">
        <v>0</v>
      </c>
      <c r="DP473">
        <v>0</v>
      </c>
      <c r="DQ473">
        <v>0</v>
      </c>
      <c r="DR473">
        <v>0</v>
      </c>
      <c r="DS473">
        <v>0</v>
      </c>
    </row>
    <row r="474" spans="1:123">
      <c r="A474" t="s">
        <v>1618</v>
      </c>
      <c r="B474">
        <v>0</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0</v>
      </c>
      <c r="CT474">
        <v>0</v>
      </c>
      <c r="CU474">
        <v>0</v>
      </c>
      <c r="CV474">
        <v>0</v>
      </c>
      <c r="CW474">
        <v>0</v>
      </c>
      <c r="CX474">
        <v>0</v>
      </c>
      <c r="CY474">
        <v>0</v>
      </c>
      <c r="CZ474">
        <v>0</v>
      </c>
      <c r="DA474">
        <v>0</v>
      </c>
      <c r="DB474">
        <v>0</v>
      </c>
      <c r="DC474">
        <v>0</v>
      </c>
      <c r="DD474">
        <v>0</v>
      </c>
      <c r="DE474">
        <v>0</v>
      </c>
      <c r="DF474">
        <v>0</v>
      </c>
      <c r="DG474">
        <v>0</v>
      </c>
      <c r="DH474">
        <v>0</v>
      </c>
      <c r="DI474">
        <v>0</v>
      </c>
      <c r="DJ474">
        <v>0</v>
      </c>
      <c r="DK474">
        <v>0</v>
      </c>
      <c r="DL474">
        <v>0</v>
      </c>
      <c r="DM474">
        <v>0</v>
      </c>
      <c r="DN474">
        <v>0</v>
      </c>
      <c r="DO474">
        <v>0</v>
      </c>
      <c r="DP474">
        <v>0</v>
      </c>
      <c r="DQ474">
        <v>0</v>
      </c>
      <c r="DR474">
        <v>0</v>
      </c>
      <c r="DS474">
        <v>0</v>
      </c>
    </row>
    <row r="475" spans="1:123">
      <c r="A475" t="s">
        <v>415</v>
      </c>
      <c r="B475">
        <v>0</v>
      </c>
      <c r="C475">
        <v>0</v>
      </c>
      <c r="D475">
        <v>0</v>
      </c>
      <c r="E475">
        <v>0</v>
      </c>
      <c r="F475">
        <v>168926303129.66101</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-11824841219.0569</v>
      </c>
      <c r="BM475">
        <v>180751144348.737</v>
      </c>
      <c r="BN475">
        <v>0</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N475">
        <v>0</v>
      </c>
      <c r="CO475">
        <v>0</v>
      </c>
      <c r="CP475">
        <v>0</v>
      </c>
      <c r="CQ475">
        <v>0</v>
      </c>
      <c r="CR475">
        <v>0</v>
      </c>
      <c r="CS475">
        <v>0</v>
      </c>
      <c r="CT475">
        <v>0</v>
      </c>
      <c r="CU475">
        <v>0</v>
      </c>
      <c r="CV475">
        <v>0</v>
      </c>
      <c r="CW475">
        <v>0</v>
      </c>
      <c r="CX475">
        <v>0</v>
      </c>
      <c r="CY475">
        <v>0</v>
      </c>
      <c r="CZ475">
        <v>0</v>
      </c>
      <c r="DA475">
        <v>0</v>
      </c>
      <c r="DB475">
        <v>0</v>
      </c>
      <c r="DC475">
        <v>0</v>
      </c>
      <c r="DD475">
        <v>0</v>
      </c>
      <c r="DE475">
        <v>0</v>
      </c>
      <c r="DF475">
        <v>0</v>
      </c>
      <c r="DG475">
        <v>0</v>
      </c>
      <c r="DH475">
        <v>0</v>
      </c>
      <c r="DI475">
        <v>0</v>
      </c>
      <c r="DJ475">
        <v>0</v>
      </c>
      <c r="DK475">
        <v>0</v>
      </c>
      <c r="DL475">
        <v>0</v>
      </c>
      <c r="DM475">
        <v>0</v>
      </c>
      <c r="DN475">
        <v>0</v>
      </c>
      <c r="DO475">
        <v>0</v>
      </c>
      <c r="DP475">
        <v>0</v>
      </c>
      <c r="DQ475">
        <v>0</v>
      </c>
      <c r="DR475">
        <v>0</v>
      </c>
      <c r="DS475">
        <v>0</v>
      </c>
    </row>
    <row r="476" spans="1:123">
      <c r="A476" t="s">
        <v>416</v>
      </c>
      <c r="B476">
        <v>0</v>
      </c>
      <c r="C476">
        <v>-3.35693359375E-4</v>
      </c>
      <c r="D476">
        <v>180751144348.71701</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180751144348.71701</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N476">
        <v>0</v>
      </c>
      <c r="CO476">
        <v>0</v>
      </c>
      <c r="CP476">
        <v>0</v>
      </c>
      <c r="CQ476">
        <v>0</v>
      </c>
      <c r="CR476">
        <v>0</v>
      </c>
      <c r="CS476">
        <v>0</v>
      </c>
      <c r="CT476">
        <v>0</v>
      </c>
      <c r="CU476">
        <v>0</v>
      </c>
      <c r="CV476">
        <v>0</v>
      </c>
      <c r="CW476">
        <v>0</v>
      </c>
      <c r="CX476">
        <v>0</v>
      </c>
      <c r="CY476">
        <v>0</v>
      </c>
      <c r="CZ476">
        <v>0</v>
      </c>
      <c r="DA476">
        <v>0</v>
      </c>
      <c r="DB476">
        <v>0</v>
      </c>
      <c r="DC476">
        <v>0</v>
      </c>
      <c r="DD476">
        <v>0</v>
      </c>
      <c r="DE476">
        <v>0</v>
      </c>
      <c r="DF476">
        <v>0</v>
      </c>
      <c r="DG476">
        <v>0</v>
      </c>
      <c r="DH476">
        <v>0</v>
      </c>
      <c r="DI476">
        <v>0</v>
      </c>
      <c r="DJ476">
        <v>0</v>
      </c>
      <c r="DK476">
        <v>0</v>
      </c>
      <c r="DL476">
        <v>0</v>
      </c>
      <c r="DM476">
        <v>0</v>
      </c>
      <c r="DN476">
        <v>0</v>
      </c>
      <c r="DO476">
        <v>0</v>
      </c>
      <c r="DP476">
        <v>0</v>
      </c>
      <c r="DQ476">
        <v>0</v>
      </c>
      <c r="DR476">
        <v>0</v>
      </c>
      <c r="DS476">
        <v>0</v>
      </c>
    </row>
    <row r="477" spans="1:123">
      <c r="A477" t="s">
        <v>417</v>
      </c>
      <c r="B477">
        <v>0</v>
      </c>
      <c r="C477">
        <v>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0</v>
      </c>
      <c r="CP477">
        <v>0</v>
      </c>
      <c r="CQ477">
        <v>0</v>
      </c>
      <c r="CR477">
        <v>0</v>
      </c>
      <c r="CS477">
        <v>0</v>
      </c>
      <c r="CT477">
        <v>0</v>
      </c>
      <c r="CU477">
        <v>0</v>
      </c>
      <c r="CV477">
        <v>0</v>
      </c>
      <c r="CW477">
        <v>0</v>
      </c>
      <c r="CX477">
        <v>0</v>
      </c>
      <c r="CY477">
        <v>0</v>
      </c>
      <c r="CZ477">
        <v>0</v>
      </c>
      <c r="DA477">
        <v>0</v>
      </c>
      <c r="DB477">
        <v>0</v>
      </c>
      <c r="DC477">
        <v>0</v>
      </c>
      <c r="DD477">
        <v>0</v>
      </c>
      <c r="DE477">
        <v>0</v>
      </c>
      <c r="DF477">
        <v>0</v>
      </c>
      <c r="DG477">
        <v>0</v>
      </c>
      <c r="DH477">
        <v>0</v>
      </c>
      <c r="DI477">
        <v>0</v>
      </c>
      <c r="DJ477">
        <v>0</v>
      </c>
      <c r="DK477">
        <v>0</v>
      </c>
      <c r="DL477">
        <v>0</v>
      </c>
      <c r="DM477">
        <v>0</v>
      </c>
      <c r="DN477">
        <v>0</v>
      </c>
      <c r="DO477">
        <v>0</v>
      </c>
      <c r="DP477">
        <v>0</v>
      </c>
      <c r="DQ477">
        <v>0</v>
      </c>
      <c r="DR477">
        <v>0</v>
      </c>
      <c r="DS477">
        <v>0</v>
      </c>
    </row>
    <row r="478" spans="1:123">
      <c r="A478" t="s">
        <v>418</v>
      </c>
      <c r="B478">
        <v>0</v>
      </c>
      <c r="C478">
        <v>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N478">
        <v>0</v>
      </c>
      <c r="CO478">
        <v>0</v>
      </c>
      <c r="CP478">
        <v>0</v>
      </c>
      <c r="CQ478">
        <v>0</v>
      </c>
      <c r="CR478">
        <v>0</v>
      </c>
      <c r="CS478">
        <v>0</v>
      </c>
      <c r="CT478">
        <v>0</v>
      </c>
      <c r="CU478">
        <v>0</v>
      </c>
      <c r="CV478">
        <v>0</v>
      </c>
      <c r="CW478">
        <v>0</v>
      </c>
      <c r="CX478">
        <v>0</v>
      </c>
      <c r="CY478">
        <v>0</v>
      </c>
      <c r="CZ478">
        <v>0</v>
      </c>
      <c r="DA478">
        <v>0</v>
      </c>
      <c r="DB478">
        <v>0</v>
      </c>
      <c r="DC478">
        <v>0</v>
      </c>
      <c r="DD478">
        <v>0</v>
      </c>
      <c r="DE478">
        <v>0</v>
      </c>
      <c r="DF478">
        <v>0</v>
      </c>
      <c r="DG478">
        <v>0</v>
      </c>
      <c r="DH478">
        <v>0</v>
      </c>
      <c r="DI478">
        <v>0</v>
      </c>
      <c r="DJ478">
        <v>0</v>
      </c>
      <c r="DK478">
        <v>0</v>
      </c>
      <c r="DL478">
        <v>0</v>
      </c>
      <c r="DM478">
        <v>0</v>
      </c>
      <c r="DN478">
        <v>0</v>
      </c>
      <c r="DO478">
        <v>0</v>
      </c>
      <c r="DP478">
        <v>0</v>
      </c>
      <c r="DQ478">
        <v>0</v>
      </c>
      <c r="DR478">
        <v>0</v>
      </c>
      <c r="DS478">
        <v>0</v>
      </c>
    </row>
    <row r="479" spans="1:123">
      <c r="A479" t="s">
        <v>419</v>
      </c>
      <c r="B479">
        <v>0</v>
      </c>
      <c r="C479" s="38">
        <v>2.7179718017578101E-5</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v>0</v>
      </c>
      <c r="BL479">
        <v>0</v>
      </c>
      <c r="BM479" s="38">
        <v>2.7179718017578101E-5</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c r="CN479">
        <v>0</v>
      </c>
      <c r="CO479">
        <v>0</v>
      </c>
      <c r="CP479">
        <v>0</v>
      </c>
      <c r="CQ479">
        <v>0</v>
      </c>
      <c r="CR479">
        <v>0</v>
      </c>
      <c r="CS479">
        <v>0</v>
      </c>
      <c r="CT479">
        <v>0</v>
      </c>
      <c r="CU479">
        <v>0</v>
      </c>
      <c r="CV479">
        <v>0</v>
      </c>
      <c r="CW479">
        <v>0</v>
      </c>
      <c r="CX479">
        <v>0</v>
      </c>
      <c r="CY479">
        <v>0</v>
      </c>
      <c r="CZ479">
        <v>0</v>
      </c>
      <c r="DA479">
        <v>0</v>
      </c>
      <c r="DB479">
        <v>0</v>
      </c>
      <c r="DC479">
        <v>0</v>
      </c>
      <c r="DD479">
        <v>0</v>
      </c>
      <c r="DE479">
        <v>0</v>
      </c>
      <c r="DF479">
        <v>0</v>
      </c>
      <c r="DG479">
        <v>0</v>
      </c>
      <c r="DH479">
        <v>0</v>
      </c>
      <c r="DI479">
        <v>0</v>
      </c>
      <c r="DJ479">
        <v>0</v>
      </c>
      <c r="DK479">
        <v>0</v>
      </c>
      <c r="DL479">
        <v>0</v>
      </c>
      <c r="DM479">
        <v>0</v>
      </c>
      <c r="DN479">
        <v>0</v>
      </c>
      <c r="DO479">
        <v>0</v>
      </c>
      <c r="DP479">
        <v>0</v>
      </c>
      <c r="DQ479">
        <v>0</v>
      </c>
      <c r="DR479">
        <v>0</v>
      </c>
      <c r="DS479">
        <v>0</v>
      </c>
    </row>
    <row r="480" spans="1:123">
      <c r="A480" t="s">
        <v>420</v>
      </c>
      <c r="B480">
        <v>0</v>
      </c>
      <c r="C480">
        <v>0</v>
      </c>
      <c r="D480">
        <v>0</v>
      </c>
      <c r="E480">
        <v>0</v>
      </c>
      <c r="F480">
        <v>0</v>
      </c>
      <c r="G480">
        <v>0</v>
      </c>
      <c r="H480">
        <v>0</v>
      </c>
      <c r="I480">
        <v>0</v>
      </c>
      <c r="J480">
        <v>13682357540.3426</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1.48391723632812E-3</v>
      </c>
      <c r="BM480">
        <v>13682357540.3426</v>
      </c>
      <c r="BN480">
        <v>0</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v>0</v>
      </c>
      <c r="CI480">
        <v>0</v>
      </c>
      <c r="CJ480">
        <v>0</v>
      </c>
      <c r="CK480">
        <v>0</v>
      </c>
      <c r="CL480">
        <v>0</v>
      </c>
      <c r="CM480">
        <v>0</v>
      </c>
      <c r="CN480">
        <v>0</v>
      </c>
      <c r="CO480">
        <v>0</v>
      </c>
      <c r="CP480">
        <v>0</v>
      </c>
      <c r="CQ480">
        <v>0</v>
      </c>
      <c r="CR480">
        <v>0</v>
      </c>
      <c r="CS480">
        <v>0</v>
      </c>
      <c r="CT480">
        <v>0</v>
      </c>
      <c r="CU480">
        <v>0</v>
      </c>
      <c r="CV480">
        <v>0</v>
      </c>
      <c r="CW480">
        <v>0</v>
      </c>
      <c r="CX480">
        <v>0</v>
      </c>
      <c r="CY480">
        <v>0</v>
      </c>
      <c r="CZ480">
        <v>0</v>
      </c>
      <c r="DA480">
        <v>0</v>
      </c>
      <c r="DB480">
        <v>0</v>
      </c>
      <c r="DC480">
        <v>0</v>
      </c>
      <c r="DD480">
        <v>0</v>
      </c>
      <c r="DE480">
        <v>0</v>
      </c>
      <c r="DF480">
        <v>0</v>
      </c>
      <c r="DG480">
        <v>0</v>
      </c>
      <c r="DH480">
        <v>0</v>
      </c>
      <c r="DI480">
        <v>0</v>
      </c>
      <c r="DJ480">
        <v>0</v>
      </c>
      <c r="DK480">
        <v>0</v>
      </c>
      <c r="DL480">
        <v>0</v>
      </c>
      <c r="DM480">
        <v>0</v>
      </c>
      <c r="DN480">
        <v>0</v>
      </c>
      <c r="DO480">
        <v>0</v>
      </c>
      <c r="DP480">
        <v>0</v>
      </c>
      <c r="DQ480">
        <v>0</v>
      </c>
      <c r="DR480">
        <v>0</v>
      </c>
      <c r="DS480">
        <v>0</v>
      </c>
    </row>
    <row r="481" spans="1:123">
      <c r="A481" t="s">
        <v>421</v>
      </c>
      <c r="B481">
        <v>0</v>
      </c>
      <c r="C481" s="38">
        <v>-1.1444091796875E-5</v>
      </c>
      <c r="D481">
        <v>13682357540.341101</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13682357540.341101</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v>0</v>
      </c>
      <c r="CJ481">
        <v>0</v>
      </c>
      <c r="CK481">
        <v>0</v>
      </c>
      <c r="CL481">
        <v>0</v>
      </c>
      <c r="CM481">
        <v>0</v>
      </c>
      <c r="CN481">
        <v>0</v>
      </c>
      <c r="CO481">
        <v>0</v>
      </c>
      <c r="CP481">
        <v>0</v>
      </c>
      <c r="CQ481">
        <v>0</v>
      </c>
      <c r="CR481">
        <v>0</v>
      </c>
      <c r="CS481">
        <v>0</v>
      </c>
      <c r="CT481">
        <v>0</v>
      </c>
      <c r="CU481">
        <v>0</v>
      </c>
      <c r="CV481">
        <v>0</v>
      </c>
      <c r="CW481">
        <v>0</v>
      </c>
      <c r="CX481">
        <v>0</v>
      </c>
      <c r="CY481">
        <v>0</v>
      </c>
      <c r="CZ481">
        <v>0</v>
      </c>
      <c r="DA481">
        <v>0</v>
      </c>
      <c r="DB481">
        <v>0</v>
      </c>
      <c r="DC481">
        <v>0</v>
      </c>
      <c r="DD481">
        <v>0</v>
      </c>
      <c r="DE481">
        <v>0</v>
      </c>
      <c r="DF481">
        <v>0</v>
      </c>
      <c r="DG481">
        <v>0</v>
      </c>
      <c r="DH481">
        <v>0</v>
      </c>
      <c r="DI481">
        <v>0</v>
      </c>
      <c r="DJ481">
        <v>0</v>
      </c>
      <c r="DK481">
        <v>0</v>
      </c>
      <c r="DL481">
        <v>0</v>
      </c>
      <c r="DM481">
        <v>0</v>
      </c>
      <c r="DN481">
        <v>0</v>
      </c>
      <c r="DO481">
        <v>0</v>
      </c>
      <c r="DP481">
        <v>0</v>
      </c>
      <c r="DQ481">
        <v>0</v>
      </c>
      <c r="DR481">
        <v>0</v>
      </c>
      <c r="DS481">
        <v>0</v>
      </c>
    </row>
    <row r="482" spans="1:123">
      <c r="A482" t="s">
        <v>422</v>
      </c>
      <c r="B482">
        <v>0</v>
      </c>
      <c r="C482">
        <v>0</v>
      </c>
      <c r="D482">
        <v>0</v>
      </c>
      <c r="E482">
        <v>0</v>
      </c>
      <c r="F482">
        <v>0</v>
      </c>
      <c r="G482">
        <v>0</v>
      </c>
      <c r="H482">
        <v>0</v>
      </c>
      <c r="I482">
        <v>3600620405.3533301</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3.9386749267578098E-4</v>
      </c>
      <c r="BM482">
        <v>3600620405.3533301</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c r="CN482">
        <v>0</v>
      </c>
      <c r="CO482">
        <v>0</v>
      </c>
      <c r="CP482">
        <v>0</v>
      </c>
      <c r="CQ482">
        <v>0</v>
      </c>
      <c r="CR482">
        <v>0</v>
      </c>
      <c r="CS482">
        <v>0</v>
      </c>
      <c r="CT482">
        <v>0</v>
      </c>
      <c r="CU482">
        <v>0</v>
      </c>
      <c r="CV482">
        <v>0</v>
      </c>
      <c r="CW482">
        <v>0</v>
      </c>
      <c r="CX482">
        <v>0</v>
      </c>
      <c r="CY482">
        <v>0</v>
      </c>
      <c r="CZ482">
        <v>0</v>
      </c>
      <c r="DA482">
        <v>0</v>
      </c>
      <c r="DB482">
        <v>0</v>
      </c>
      <c r="DC482">
        <v>0</v>
      </c>
      <c r="DD482">
        <v>0</v>
      </c>
      <c r="DE482">
        <v>0</v>
      </c>
      <c r="DF482">
        <v>0</v>
      </c>
      <c r="DG482">
        <v>0</v>
      </c>
      <c r="DH482">
        <v>0</v>
      </c>
      <c r="DI482">
        <v>0</v>
      </c>
      <c r="DJ482">
        <v>0</v>
      </c>
      <c r="DK482">
        <v>0</v>
      </c>
      <c r="DL482">
        <v>0</v>
      </c>
      <c r="DM482">
        <v>0</v>
      </c>
      <c r="DN482">
        <v>0</v>
      </c>
      <c r="DO482">
        <v>0</v>
      </c>
      <c r="DP482">
        <v>0</v>
      </c>
      <c r="DQ482">
        <v>0</v>
      </c>
      <c r="DR482">
        <v>0</v>
      </c>
      <c r="DS482">
        <v>0</v>
      </c>
    </row>
    <row r="483" spans="1:123">
      <c r="A483" t="s">
        <v>423</v>
      </c>
      <c r="B483">
        <v>0</v>
      </c>
      <c r="C483">
        <v>0</v>
      </c>
      <c r="D483">
        <v>3600620405.3529401</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3600620405.3529401</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v>0</v>
      </c>
      <c r="CJ483">
        <v>0</v>
      </c>
      <c r="CK483">
        <v>0</v>
      </c>
      <c r="CL483">
        <v>0</v>
      </c>
      <c r="CM483">
        <v>0</v>
      </c>
      <c r="CN483">
        <v>0</v>
      </c>
      <c r="CO483">
        <v>0</v>
      </c>
      <c r="CP483">
        <v>0</v>
      </c>
      <c r="CQ483">
        <v>0</v>
      </c>
      <c r="CR483">
        <v>0</v>
      </c>
      <c r="CS483">
        <v>0</v>
      </c>
      <c r="CT483">
        <v>0</v>
      </c>
      <c r="CU483">
        <v>0</v>
      </c>
      <c r="CV483">
        <v>0</v>
      </c>
      <c r="CW483">
        <v>0</v>
      </c>
      <c r="CX483">
        <v>0</v>
      </c>
      <c r="CY483">
        <v>0</v>
      </c>
      <c r="CZ483">
        <v>0</v>
      </c>
      <c r="DA483">
        <v>0</v>
      </c>
      <c r="DB483">
        <v>0</v>
      </c>
      <c r="DC483">
        <v>0</v>
      </c>
      <c r="DD483">
        <v>0</v>
      </c>
      <c r="DE483">
        <v>0</v>
      </c>
      <c r="DF483">
        <v>0</v>
      </c>
      <c r="DG483">
        <v>0</v>
      </c>
      <c r="DH483">
        <v>0</v>
      </c>
      <c r="DI483">
        <v>0</v>
      </c>
      <c r="DJ483">
        <v>0</v>
      </c>
      <c r="DK483">
        <v>0</v>
      </c>
      <c r="DL483">
        <v>0</v>
      </c>
      <c r="DM483">
        <v>0</v>
      </c>
      <c r="DN483">
        <v>0</v>
      </c>
      <c r="DO483">
        <v>0</v>
      </c>
      <c r="DP483">
        <v>0</v>
      </c>
      <c r="DQ483">
        <v>0</v>
      </c>
      <c r="DR483">
        <v>0</v>
      </c>
      <c r="DS483">
        <v>0</v>
      </c>
    </row>
    <row r="484" spans="1:123">
      <c r="A484" t="s">
        <v>424</v>
      </c>
      <c r="B484">
        <v>0</v>
      </c>
      <c r="C484">
        <v>0</v>
      </c>
      <c r="D484">
        <v>0</v>
      </c>
      <c r="E484">
        <v>0</v>
      </c>
      <c r="F484">
        <v>0</v>
      </c>
      <c r="G484">
        <v>0</v>
      </c>
      <c r="H484">
        <v>0</v>
      </c>
      <c r="I484">
        <v>2455585064.3197598</v>
      </c>
      <c r="J484">
        <v>0</v>
      </c>
      <c r="K484">
        <v>0</v>
      </c>
      <c r="L484">
        <v>0</v>
      </c>
      <c r="M484">
        <v>0</v>
      </c>
      <c r="N484">
        <v>0</v>
      </c>
      <c r="O484">
        <v>0</v>
      </c>
      <c r="P484">
        <v>0</v>
      </c>
      <c r="Q484">
        <v>0</v>
      </c>
      <c r="R484">
        <v>6665986629.2420101</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v>0</v>
      </c>
      <c r="BK484">
        <v>0</v>
      </c>
      <c r="BL484">
        <v>1.00326538085937E-3</v>
      </c>
      <c r="BM484">
        <v>9121571693.5617809</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v>0</v>
      </c>
      <c r="CJ484">
        <v>0</v>
      </c>
      <c r="CK484">
        <v>0</v>
      </c>
      <c r="CL484">
        <v>0</v>
      </c>
      <c r="CM484">
        <v>0</v>
      </c>
      <c r="CN484">
        <v>0</v>
      </c>
      <c r="CO484">
        <v>0</v>
      </c>
      <c r="CP484">
        <v>0</v>
      </c>
      <c r="CQ484">
        <v>0</v>
      </c>
      <c r="CR484">
        <v>0</v>
      </c>
      <c r="CS484">
        <v>0</v>
      </c>
      <c r="CT484">
        <v>0</v>
      </c>
      <c r="CU484">
        <v>0</v>
      </c>
      <c r="CV484">
        <v>0</v>
      </c>
      <c r="CW484">
        <v>0</v>
      </c>
      <c r="CX484">
        <v>0</v>
      </c>
      <c r="CY484">
        <v>0</v>
      </c>
      <c r="CZ484">
        <v>0</v>
      </c>
      <c r="DA484">
        <v>0</v>
      </c>
      <c r="DB484">
        <v>0</v>
      </c>
      <c r="DC484">
        <v>0</v>
      </c>
      <c r="DD484">
        <v>0</v>
      </c>
      <c r="DE484">
        <v>0</v>
      </c>
      <c r="DF484">
        <v>0</v>
      </c>
      <c r="DG484">
        <v>0</v>
      </c>
      <c r="DH484">
        <v>0</v>
      </c>
      <c r="DI484">
        <v>0</v>
      </c>
      <c r="DJ484">
        <v>0</v>
      </c>
      <c r="DK484">
        <v>0</v>
      </c>
      <c r="DL484">
        <v>0</v>
      </c>
      <c r="DM484">
        <v>0</v>
      </c>
      <c r="DN484">
        <v>0</v>
      </c>
      <c r="DO484">
        <v>0</v>
      </c>
      <c r="DP484">
        <v>0</v>
      </c>
      <c r="DQ484">
        <v>0</v>
      </c>
      <c r="DR484">
        <v>0</v>
      </c>
      <c r="DS484">
        <v>0</v>
      </c>
    </row>
    <row r="485" spans="1:123">
      <c r="A485" t="s">
        <v>425</v>
      </c>
      <c r="B485">
        <v>0</v>
      </c>
      <c r="C485">
        <v>0</v>
      </c>
      <c r="D485">
        <v>9121571693.5607796</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9121571693.5607796</v>
      </c>
      <c r="BN485">
        <v>0</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v>0</v>
      </c>
      <c r="CJ485">
        <v>0</v>
      </c>
      <c r="CK485">
        <v>0</v>
      </c>
      <c r="CL485">
        <v>0</v>
      </c>
      <c r="CM485">
        <v>0</v>
      </c>
      <c r="CN485">
        <v>0</v>
      </c>
      <c r="CO485">
        <v>0</v>
      </c>
      <c r="CP485">
        <v>0</v>
      </c>
      <c r="CQ485">
        <v>0</v>
      </c>
      <c r="CR485">
        <v>0</v>
      </c>
      <c r="CS485">
        <v>0</v>
      </c>
      <c r="CT485">
        <v>0</v>
      </c>
      <c r="CU485">
        <v>0</v>
      </c>
      <c r="CV485">
        <v>0</v>
      </c>
      <c r="CW485">
        <v>0</v>
      </c>
      <c r="CX485">
        <v>0</v>
      </c>
      <c r="CY485">
        <v>0</v>
      </c>
      <c r="CZ485">
        <v>0</v>
      </c>
      <c r="DA485">
        <v>0</v>
      </c>
      <c r="DB485">
        <v>0</v>
      </c>
      <c r="DC485">
        <v>0</v>
      </c>
      <c r="DD485">
        <v>0</v>
      </c>
      <c r="DE485">
        <v>0</v>
      </c>
      <c r="DF485">
        <v>0</v>
      </c>
      <c r="DG485">
        <v>0</v>
      </c>
      <c r="DH485">
        <v>0</v>
      </c>
      <c r="DI485">
        <v>0</v>
      </c>
      <c r="DJ485">
        <v>0</v>
      </c>
      <c r="DK485">
        <v>0</v>
      </c>
      <c r="DL485">
        <v>0</v>
      </c>
      <c r="DM485">
        <v>0</v>
      </c>
      <c r="DN485">
        <v>0</v>
      </c>
      <c r="DO485">
        <v>0</v>
      </c>
      <c r="DP485">
        <v>0</v>
      </c>
      <c r="DQ485">
        <v>0</v>
      </c>
      <c r="DR485">
        <v>0</v>
      </c>
      <c r="DS485">
        <v>0</v>
      </c>
    </row>
    <row r="486" spans="1:123">
      <c r="A486" t="s">
        <v>426</v>
      </c>
      <c r="B486">
        <v>0</v>
      </c>
      <c r="C486">
        <v>0</v>
      </c>
      <c r="D486">
        <v>0</v>
      </c>
      <c r="E486">
        <v>0</v>
      </c>
      <c r="F486">
        <v>0</v>
      </c>
      <c r="G486">
        <v>0</v>
      </c>
      <c r="H486">
        <v>0</v>
      </c>
      <c r="I486">
        <v>1900327436.1587</v>
      </c>
      <c r="J486">
        <v>0</v>
      </c>
      <c r="K486">
        <v>0</v>
      </c>
      <c r="L486">
        <v>0</v>
      </c>
      <c r="M486">
        <v>0</v>
      </c>
      <c r="N486">
        <v>0</v>
      </c>
      <c r="O486">
        <v>0</v>
      </c>
      <c r="P486">
        <v>0</v>
      </c>
      <c r="Q486">
        <v>0</v>
      </c>
      <c r="R486">
        <v>7221244257.40308</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1.00326538085937E-3</v>
      </c>
      <c r="BM486">
        <v>9121571693.5617809</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v>0</v>
      </c>
      <c r="CK486">
        <v>0</v>
      </c>
      <c r="CL486">
        <v>0</v>
      </c>
      <c r="CM486">
        <v>0</v>
      </c>
      <c r="CN486">
        <v>0</v>
      </c>
      <c r="CO486">
        <v>0</v>
      </c>
      <c r="CP486">
        <v>0</v>
      </c>
      <c r="CQ486">
        <v>0</v>
      </c>
      <c r="CR486">
        <v>0</v>
      </c>
      <c r="CS486">
        <v>0</v>
      </c>
      <c r="CT486">
        <v>0</v>
      </c>
      <c r="CU486">
        <v>0</v>
      </c>
      <c r="CV486">
        <v>0</v>
      </c>
      <c r="CW486">
        <v>0</v>
      </c>
      <c r="CX486">
        <v>0</v>
      </c>
      <c r="CY486">
        <v>0</v>
      </c>
      <c r="CZ486">
        <v>0</v>
      </c>
      <c r="DA486">
        <v>0</v>
      </c>
      <c r="DB486">
        <v>0</v>
      </c>
      <c r="DC486">
        <v>0</v>
      </c>
      <c r="DD486">
        <v>0</v>
      </c>
      <c r="DE486">
        <v>0</v>
      </c>
      <c r="DF486">
        <v>0</v>
      </c>
      <c r="DG486">
        <v>0</v>
      </c>
      <c r="DH486">
        <v>0</v>
      </c>
      <c r="DI486">
        <v>0</v>
      </c>
      <c r="DJ486">
        <v>0</v>
      </c>
      <c r="DK486">
        <v>0</v>
      </c>
      <c r="DL486">
        <v>0</v>
      </c>
      <c r="DM486">
        <v>0</v>
      </c>
      <c r="DN486">
        <v>0</v>
      </c>
      <c r="DO486">
        <v>0</v>
      </c>
      <c r="DP486">
        <v>0</v>
      </c>
      <c r="DQ486">
        <v>0</v>
      </c>
      <c r="DR486">
        <v>0</v>
      </c>
      <c r="DS486">
        <v>0</v>
      </c>
    </row>
    <row r="487" spans="1:123">
      <c r="A487" t="s">
        <v>427</v>
      </c>
      <c r="B487">
        <v>0</v>
      </c>
      <c r="C487">
        <v>0</v>
      </c>
      <c r="D487">
        <v>9121571693.5607796</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9121571693.5607796</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0</v>
      </c>
      <c r="CH487">
        <v>0</v>
      </c>
      <c r="CI487">
        <v>0</v>
      </c>
      <c r="CJ487">
        <v>0</v>
      </c>
      <c r="CK487">
        <v>0</v>
      </c>
      <c r="CL487">
        <v>0</v>
      </c>
      <c r="CM487">
        <v>0</v>
      </c>
      <c r="CN487">
        <v>0</v>
      </c>
      <c r="CO487">
        <v>0</v>
      </c>
      <c r="CP487">
        <v>0</v>
      </c>
      <c r="CQ487">
        <v>0</v>
      </c>
      <c r="CR487">
        <v>0</v>
      </c>
      <c r="CS487">
        <v>0</v>
      </c>
      <c r="CT487">
        <v>0</v>
      </c>
      <c r="CU487">
        <v>0</v>
      </c>
      <c r="CV487">
        <v>0</v>
      </c>
      <c r="CW487">
        <v>0</v>
      </c>
      <c r="CX487">
        <v>0</v>
      </c>
      <c r="CY487">
        <v>0</v>
      </c>
      <c r="CZ487">
        <v>0</v>
      </c>
      <c r="DA487">
        <v>0</v>
      </c>
      <c r="DB487">
        <v>0</v>
      </c>
      <c r="DC487">
        <v>0</v>
      </c>
      <c r="DD487">
        <v>0</v>
      </c>
      <c r="DE487">
        <v>0</v>
      </c>
      <c r="DF487">
        <v>0</v>
      </c>
      <c r="DG487">
        <v>0</v>
      </c>
      <c r="DH487">
        <v>0</v>
      </c>
      <c r="DI487">
        <v>0</v>
      </c>
      <c r="DJ487">
        <v>0</v>
      </c>
      <c r="DK487">
        <v>0</v>
      </c>
      <c r="DL487">
        <v>0</v>
      </c>
      <c r="DM487">
        <v>0</v>
      </c>
      <c r="DN487">
        <v>0</v>
      </c>
      <c r="DO487">
        <v>0</v>
      </c>
      <c r="DP487">
        <v>0</v>
      </c>
      <c r="DQ487">
        <v>0</v>
      </c>
      <c r="DR487">
        <v>0</v>
      </c>
      <c r="DS487">
        <v>0</v>
      </c>
    </row>
    <row r="488" spans="1:123">
      <c r="A488" t="s">
        <v>1619</v>
      </c>
      <c r="B488">
        <v>0</v>
      </c>
      <c r="C488">
        <v>0</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v>0</v>
      </c>
      <c r="CJ488">
        <v>0</v>
      </c>
      <c r="CK488">
        <v>0</v>
      </c>
      <c r="CL488">
        <v>0</v>
      </c>
      <c r="CM488">
        <v>0</v>
      </c>
      <c r="CN488">
        <v>0</v>
      </c>
      <c r="CO488">
        <v>0</v>
      </c>
      <c r="CP488">
        <v>0</v>
      </c>
      <c r="CQ488">
        <v>0</v>
      </c>
      <c r="CR488">
        <v>0</v>
      </c>
      <c r="CS488">
        <v>0</v>
      </c>
      <c r="CT488">
        <v>0</v>
      </c>
      <c r="CU488">
        <v>0</v>
      </c>
      <c r="CV488">
        <v>0</v>
      </c>
      <c r="CW488">
        <v>0</v>
      </c>
      <c r="CX488">
        <v>0</v>
      </c>
      <c r="CY488">
        <v>0</v>
      </c>
      <c r="CZ488">
        <v>0</v>
      </c>
      <c r="DA488">
        <v>0</v>
      </c>
      <c r="DB488">
        <v>0</v>
      </c>
      <c r="DC488">
        <v>0</v>
      </c>
      <c r="DD488">
        <v>0</v>
      </c>
      <c r="DE488">
        <v>0</v>
      </c>
      <c r="DF488">
        <v>0</v>
      </c>
      <c r="DG488">
        <v>0</v>
      </c>
      <c r="DH488">
        <v>0</v>
      </c>
      <c r="DI488">
        <v>0</v>
      </c>
      <c r="DJ488">
        <v>0</v>
      </c>
      <c r="DK488">
        <v>0</v>
      </c>
      <c r="DL488">
        <v>0</v>
      </c>
      <c r="DM488">
        <v>0</v>
      </c>
      <c r="DN488">
        <v>0</v>
      </c>
      <c r="DO488">
        <v>0</v>
      </c>
      <c r="DP488">
        <v>0</v>
      </c>
      <c r="DQ488">
        <v>0</v>
      </c>
      <c r="DR488">
        <v>0</v>
      </c>
      <c r="DS488">
        <v>0</v>
      </c>
    </row>
    <row r="489" spans="1:123">
      <c r="A489" t="s">
        <v>1620</v>
      </c>
      <c r="B489">
        <v>0</v>
      </c>
      <c r="C489">
        <v>0</v>
      </c>
      <c r="D489">
        <v>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v>0</v>
      </c>
      <c r="CI489">
        <v>0</v>
      </c>
      <c r="CJ489">
        <v>0</v>
      </c>
      <c r="CK489">
        <v>0</v>
      </c>
      <c r="CL489">
        <v>0</v>
      </c>
      <c r="CM489">
        <v>0</v>
      </c>
      <c r="CN489">
        <v>0</v>
      </c>
      <c r="CO489">
        <v>0</v>
      </c>
      <c r="CP489">
        <v>0</v>
      </c>
      <c r="CQ489">
        <v>0</v>
      </c>
      <c r="CR489">
        <v>0</v>
      </c>
      <c r="CS489">
        <v>0</v>
      </c>
      <c r="CT489">
        <v>0</v>
      </c>
      <c r="CU489">
        <v>0</v>
      </c>
      <c r="CV489">
        <v>0</v>
      </c>
      <c r="CW489">
        <v>0</v>
      </c>
      <c r="CX489">
        <v>0</v>
      </c>
      <c r="CY489">
        <v>0</v>
      </c>
      <c r="CZ489">
        <v>0</v>
      </c>
      <c r="DA489">
        <v>0</v>
      </c>
      <c r="DB489">
        <v>0</v>
      </c>
      <c r="DC489">
        <v>0</v>
      </c>
      <c r="DD489">
        <v>0</v>
      </c>
      <c r="DE489">
        <v>0</v>
      </c>
      <c r="DF489">
        <v>0</v>
      </c>
      <c r="DG489">
        <v>0</v>
      </c>
      <c r="DH489">
        <v>0</v>
      </c>
      <c r="DI489">
        <v>0</v>
      </c>
      <c r="DJ489">
        <v>0</v>
      </c>
      <c r="DK489">
        <v>0</v>
      </c>
      <c r="DL489">
        <v>0</v>
      </c>
      <c r="DM489">
        <v>0</v>
      </c>
      <c r="DN489">
        <v>0</v>
      </c>
      <c r="DO489">
        <v>0</v>
      </c>
      <c r="DP489">
        <v>0</v>
      </c>
      <c r="DQ489">
        <v>0</v>
      </c>
      <c r="DR489">
        <v>0</v>
      </c>
      <c r="DS489">
        <v>0</v>
      </c>
    </row>
    <row r="490" spans="1:123">
      <c r="A490" t="s">
        <v>428</v>
      </c>
      <c r="B490">
        <v>0</v>
      </c>
      <c r="C490">
        <v>187511992.93486401</v>
      </c>
      <c r="D490">
        <v>0</v>
      </c>
      <c r="E490">
        <v>0</v>
      </c>
      <c r="F490">
        <v>2678742756.2123299</v>
      </c>
      <c r="G490">
        <v>0</v>
      </c>
      <c r="H490">
        <v>0</v>
      </c>
      <c r="I490">
        <v>1720435192.8042099</v>
      </c>
      <c r="J490">
        <v>0</v>
      </c>
      <c r="K490">
        <v>0</v>
      </c>
      <c r="L490">
        <v>0</v>
      </c>
      <c r="M490">
        <v>0</v>
      </c>
      <c r="N490">
        <v>0</v>
      </c>
      <c r="O490">
        <v>0</v>
      </c>
      <c r="P490">
        <v>0</v>
      </c>
      <c r="Q490">
        <v>0</v>
      </c>
      <c r="R490">
        <v>3094633589.4690299</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8.4781646728515603E-4</v>
      </c>
      <c r="BM490">
        <v>7681323531.4204502</v>
      </c>
      <c r="BN490">
        <v>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v>0</v>
      </c>
      <c r="CI490">
        <v>0</v>
      </c>
      <c r="CJ490">
        <v>0</v>
      </c>
      <c r="CK490">
        <v>0</v>
      </c>
      <c r="CL490">
        <v>0</v>
      </c>
      <c r="CM490">
        <v>0</v>
      </c>
      <c r="CN490">
        <v>0</v>
      </c>
      <c r="CO490">
        <v>0</v>
      </c>
      <c r="CP490">
        <v>0</v>
      </c>
      <c r="CQ490">
        <v>0</v>
      </c>
      <c r="CR490">
        <v>0</v>
      </c>
      <c r="CS490">
        <v>0</v>
      </c>
      <c r="CT490">
        <v>0</v>
      </c>
      <c r="CU490">
        <v>0</v>
      </c>
      <c r="CV490">
        <v>0</v>
      </c>
      <c r="CW490">
        <v>0</v>
      </c>
      <c r="CX490">
        <v>0</v>
      </c>
      <c r="CY490">
        <v>0</v>
      </c>
      <c r="CZ490">
        <v>0</v>
      </c>
      <c r="DA490">
        <v>0</v>
      </c>
      <c r="DB490">
        <v>0</v>
      </c>
      <c r="DC490">
        <v>0</v>
      </c>
      <c r="DD490">
        <v>0</v>
      </c>
      <c r="DE490">
        <v>0</v>
      </c>
      <c r="DF490">
        <v>0</v>
      </c>
      <c r="DG490">
        <v>0</v>
      </c>
      <c r="DH490">
        <v>0</v>
      </c>
      <c r="DI490">
        <v>0</v>
      </c>
      <c r="DJ490">
        <v>0</v>
      </c>
      <c r="DK490">
        <v>0</v>
      </c>
      <c r="DL490">
        <v>0</v>
      </c>
      <c r="DM490">
        <v>0</v>
      </c>
      <c r="DN490">
        <v>0</v>
      </c>
      <c r="DO490">
        <v>0</v>
      </c>
      <c r="DP490">
        <v>0</v>
      </c>
      <c r="DQ490">
        <v>0</v>
      </c>
      <c r="DR490">
        <v>0</v>
      </c>
      <c r="DS490">
        <v>0</v>
      </c>
    </row>
    <row r="491" spans="1:123">
      <c r="A491" t="s">
        <v>429</v>
      </c>
      <c r="B491">
        <v>0</v>
      </c>
      <c r="C491">
        <v>0</v>
      </c>
      <c r="D491">
        <v>7681323531.41961</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7681323531.41961</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v>0</v>
      </c>
      <c r="CJ491">
        <v>0</v>
      </c>
      <c r="CK491">
        <v>0</v>
      </c>
      <c r="CL491">
        <v>0</v>
      </c>
      <c r="CM491">
        <v>0</v>
      </c>
      <c r="CN491">
        <v>0</v>
      </c>
      <c r="CO491">
        <v>0</v>
      </c>
      <c r="CP491">
        <v>0</v>
      </c>
      <c r="CQ491">
        <v>0</v>
      </c>
      <c r="CR491">
        <v>0</v>
      </c>
      <c r="CS491">
        <v>0</v>
      </c>
      <c r="CT491">
        <v>0</v>
      </c>
      <c r="CU491">
        <v>0</v>
      </c>
      <c r="CV491">
        <v>0</v>
      </c>
      <c r="CW491">
        <v>0</v>
      </c>
      <c r="CX491">
        <v>0</v>
      </c>
      <c r="CY491">
        <v>0</v>
      </c>
      <c r="CZ491">
        <v>0</v>
      </c>
      <c r="DA491">
        <v>0</v>
      </c>
      <c r="DB491">
        <v>0</v>
      </c>
      <c r="DC491">
        <v>0</v>
      </c>
      <c r="DD491">
        <v>0</v>
      </c>
      <c r="DE491">
        <v>0</v>
      </c>
      <c r="DF491">
        <v>0</v>
      </c>
      <c r="DG491">
        <v>0</v>
      </c>
      <c r="DH491">
        <v>0</v>
      </c>
      <c r="DI491">
        <v>0</v>
      </c>
      <c r="DJ491">
        <v>0</v>
      </c>
      <c r="DK491">
        <v>0</v>
      </c>
      <c r="DL491">
        <v>0</v>
      </c>
      <c r="DM491">
        <v>0</v>
      </c>
      <c r="DN491">
        <v>0</v>
      </c>
      <c r="DO491">
        <v>0</v>
      </c>
      <c r="DP491">
        <v>0</v>
      </c>
      <c r="DQ491">
        <v>0</v>
      </c>
      <c r="DR491">
        <v>0</v>
      </c>
      <c r="DS491">
        <v>0</v>
      </c>
    </row>
    <row r="492" spans="1:123">
      <c r="A492" t="s">
        <v>430</v>
      </c>
      <c r="B492">
        <v>0</v>
      </c>
      <c r="C492">
        <v>0</v>
      </c>
      <c r="D492">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BX492">
        <v>0</v>
      </c>
      <c r="BY492">
        <v>0</v>
      </c>
      <c r="BZ492">
        <v>0</v>
      </c>
      <c r="CA492">
        <v>0</v>
      </c>
      <c r="CB492">
        <v>0</v>
      </c>
      <c r="CC492">
        <v>0</v>
      </c>
      <c r="CD492">
        <v>0</v>
      </c>
      <c r="CE492">
        <v>0</v>
      </c>
      <c r="CF492">
        <v>0</v>
      </c>
      <c r="CG492">
        <v>0</v>
      </c>
      <c r="CH492">
        <v>0</v>
      </c>
      <c r="CI492">
        <v>0</v>
      </c>
      <c r="CJ492">
        <v>0</v>
      </c>
      <c r="CK492">
        <v>0</v>
      </c>
      <c r="CL492">
        <v>0</v>
      </c>
      <c r="CM492">
        <v>0</v>
      </c>
      <c r="CN492">
        <v>0</v>
      </c>
      <c r="CO492">
        <v>0</v>
      </c>
      <c r="CP492">
        <v>0</v>
      </c>
      <c r="CQ492">
        <v>0</v>
      </c>
      <c r="CR492">
        <v>0</v>
      </c>
      <c r="CS492">
        <v>0</v>
      </c>
      <c r="CT492">
        <v>0</v>
      </c>
      <c r="CU492">
        <v>0</v>
      </c>
      <c r="CV492">
        <v>0</v>
      </c>
      <c r="CW492">
        <v>0</v>
      </c>
      <c r="CX492">
        <v>0</v>
      </c>
      <c r="CY492">
        <v>0</v>
      </c>
      <c r="CZ492">
        <v>0</v>
      </c>
      <c r="DA492">
        <v>0</v>
      </c>
      <c r="DB492">
        <v>0</v>
      </c>
      <c r="DC492">
        <v>0</v>
      </c>
      <c r="DD492">
        <v>0</v>
      </c>
      <c r="DE492">
        <v>0</v>
      </c>
      <c r="DF492">
        <v>0</v>
      </c>
      <c r="DG492">
        <v>0</v>
      </c>
      <c r="DH492">
        <v>0</v>
      </c>
      <c r="DI492">
        <v>0</v>
      </c>
      <c r="DJ492">
        <v>0</v>
      </c>
      <c r="DK492">
        <v>0</v>
      </c>
      <c r="DL492">
        <v>0</v>
      </c>
      <c r="DM492">
        <v>0</v>
      </c>
      <c r="DN492">
        <v>0</v>
      </c>
      <c r="DO492">
        <v>0</v>
      </c>
      <c r="DP492">
        <v>0</v>
      </c>
      <c r="DQ492">
        <v>0</v>
      </c>
      <c r="DR492">
        <v>0</v>
      </c>
      <c r="DS492">
        <v>0</v>
      </c>
    </row>
    <row r="493" spans="1:123">
      <c r="A493" t="s">
        <v>431</v>
      </c>
      <c r="B493">
        <v>0</v>
      </c>
      <c r="C493">
        <v>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BX493">
        <v>0</v>
      </c>
      <c r="BY493">
        <v>0</v>
      </c>
      <c r="BZ493">
        <v>0</v>
      </c>
      <c r="CA493">
        <v>0</v>
      </c>
      <c r="CB493">
        <v>0</v>
      </c>
      <c r="CC493">
        <v>0</v>
      </c>
      <c r="CD493">
        <v>0</v>
      </c>
      <c r="CE493">
        <v>0</v>
      </c>
      <c r="CF493">
        <v>0</v>
      </c>
      <c r="CG493">
        <v>0</v>
      </c>
      <c r="CH493">
        <v>0</v>
      </c>
      <c r="CI493">
        <v>0</v>
      </c>
      <c r="CJ493">
        <v>0</v>
      </c>
      <c r="CK493">
        <v>0</v>
      </c>
      <c r="CL493">
        <v>0</v>
      </c>
      <c r="CM493">
        <v>0</v>
      </c>
      <c r="CN493">
        <v>0</v>
      </c>
      <c r="CO493">
        <v>0</v>
      </c>
      <c r="CP493">
        <v>0</v>
      </c>
      <c r="CQ493">
        <v>0</v>
      </c>
      <c r="CR493">
        <v>0</v>
      </c>
      <c r="CS493">
        <v>0</v>
      </c>
      <c r="CT493">
        <v>0</v>
      </c>
      <c r="CU493">
        <v>0</v>
      </c>
      <c r="CV493">
        <v>0</v>
      </c>
      <c r="CW493">
        <v>0</v>
      </c>
      <c r="CX493">
        <v>0</v>
      </c>
      <c r="CY493">
        <v>0</v>
      </c>
      <c r="CZ493">
        <v>0</v>
      </c>
      <c r="DA493">
        <v>0</v>
      </c>
      <c r="DB493">
        <v>0</v>
      </c>
      <c r="DC493">
        <v>0</v>
      </c>
      <c r="DD493">
        <v>0</v>
      </c>
      <c r="DE493">
        <v>0</v>
      </c>
      <c r="DF493">
        <v>0</v>
      </c>
      <c r="DG493">
        <v>0</v>
      </c>
      <c r="DH493">
        <v>0</v>
      </c>
      <c r="DI493">
        <v>0</v>
      </c>
      <c r="DJ493">
        <v>0</v>
      </c>
      <c r="DK493">
        <v>0</v>
      </c>
      <c r="DL493">
        <v>0</v>
      </c>
      <c r="DM493">
        <v>0</v>
      </c>
      <c r="DN493">
        <v>0</v>
      </c>
      <c r="DO493">
        <v>0</v>
      </c>
      <c r="DP493">
        <v>0</v>
      </c>
      <c r="DQ493">
        <v>0</v>
      </c>
      <c r="DR493">
        <v>0</v>
      </c>
      <c r="DS493">
        <v>0</v>
      </c>
    </row>
    <row r="494" spans="1:123">
      <c r="A494" t="s">
        <v>432</v>
      </c>
      <c r="B494">
        <v>0</v>
      </c>
      <c r="C494">
        <v>0</v>
      </c>
      <c r="D494">
        <v>0</v>
      </c>
      <c r="E494">
        <v>0</v>
      </c>
      <c r="F494">
        <v>6901189110.26056</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1380237822.0527101</v>
      </c>
      <c r="BM494">
        <v>5520951288.2084398</v>
      </c>
      <c r="BN494">
        <v>0</v>
      </c>
      <c r="BO494">
        <v>0</v>
      </c>
      <c r="BP494">
        <v>0</v>
      </c>
      <c r="BQ494">
        <v>0</v>
      </c>
      <c r="BR494">
        <v>0</v>
      </c>
      <c r="BS494">
        <v>0</v>
      </c>
      <c r="BT494">
        <v>0</v>
      </c>
      <c r="BU494">
        <v>0</v>
      </c>
      <c r="BV494">
        <v>0</v>
      </c>
      <c r="BW494">
        <v>0</v>
      </c>
      <c r="BX494">
        <v>0</v>
      </c>
      <c r="BY494">
        <v>0</v>
      </c>
      <c r="BZ494">
        <v>0</v>
      </c>
      <c r="CA494">
        <v>0</v>
      </c>
      <c r="CB494">
        <v>0</v>
      </c>
      <c r="CC494">
        <v>0</v>
      </c>
      <c r="CD494">
        <v>0</v>
      </c>
      <c r="CE494">
        <v>0</v>
      </c>
      <c r="CF494">
        <v>0</v>
      </c>
      <c r="CG494">
        <v>0</v>
      </c>
      <c r="CH494">
        <v>0</v>
      </c>
      <c r="CI494">
        <v>0</v>
      </c>
      <c r="CJ494">
        <v>0</v>
      </c>
      <c r="CK494">
        <v>0</v>
      </c>
      <c r="CL494">
        <v>0</v>
      </c>
      <c r="CM494">
        <v>0</v>
      </c>
      <c r="CN494">
        <v>0</v>
      </c>
      <c r="CO494">
        <v>0</v>
      </c>
      <c r="CP494">
        <v>0</v>
      </c>
      <c r="CQ494">
        <v>0</v>
      </c>
      <c r="CR494">
        <v>0</v>
      </c>
      <c r="CS494">
        <v>0</v>
      </c>
      <c r="CT494">
        <v>0</v>
      </c>
      <c r="CU494">
        <v>0</v>
      </c>
      <c r="CV494">
        <v>0</v>
      </c>
      <c r="CW494">
        <v>0</v>
      </c>
      <c r="CX494">
        <v>0</v>
      </c>
      <c r="CY494">
        <v>0</v>
      </c>
      <c r="CZ494">
        <v>0</v>
      </c>
      <c r="DA494">
        <v>0</v>
      </c>
      <c r="DB494">
        <v>0</v>
      </c>
      <c r="DC494">
        <v>0</v>
      </c>
      <c r="DD494">
        <v>0</v>
      </c>
      <c r="DE494">
        <v>0</v>
      </c>
      <c r="DF494">
        <v>0</v>
      </c>
      <c r="DG494">
        <v>0</v>
      </c>
      <c r="DH494">
        <v>0</v>
      </c>
      <c r="DI494">
        <v>0</v>
      </c>
      <c r="DJ494">
        <v>0</v>
      </c>
      <c r="DK494">
        <v>0</v>
      </c>
      <c r="DL494">
        <v>0</v>
      </c>
      <c r="DM494">
        <v>0</v>
      </c>
      <c r="DN494">
        <v>0</v>
      </c>
      <c r="DO494">
        <v>0</v>
      </c>
      <c r="DP494">
        <v>0</v>
      </c>
      <c r="DQ494">
        <v>0</v>
      </c>
      <c r="DR494">
        <v>0</v>
      </c>
      <c r="DS494">
        <v>0</v>
      </c>
    </row>
    <row r="495" spans="1:123">
      <c r="A495" t="s">
        <v>433</v>
      </c>
      <c r="B495">
        <v>0</v>
      </c>
      <c r="C495">
        <v>0</v>
      </c>
      <c r="D495">
        <v>5520951288.20784</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5520951288.20784</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N495">
        <v>0</v>
      </c>
      <c r="CO495">
        <v>0</v>
      </c>
      <c r="CP495">
        <v>0</v>
      </c>
      <c r="CQ495">
        <v>0</v>
      </c>
      <c r="CR495">
        <v>0</v>
      </c>
      <c r="CS495">
        <v>0</v>
      </c>
      <c r="CT495">
        <v>0</v>
      </c>
      <c r="CU495">
        <v>0</v>
      </c>
      <c r="CV495">
        <v>0</v>
      </c>
      <c r="CW495">
        <v>0</v>
      </c>
      <c r="CX495">
        <v>0</v>
      </c>
      <c r="CY495">
        <v>0</v>
      </c>
      <c r="CZ495">
        <v>0</v>
      </c>
      <c r="DA495">
        <v>0</v>
      </c>
      <c r="DB495">
        <v>0</v>
      </c>
      <c r="DC495">
        <v>0</v>
      </c>
      <c r="DD495">
        <v>0</v>
      </c>
      <c r="DE495">
        <v>0</v>
      </c>
      <c r="DF495">
        <v>0</v>
      </c>
      <c r="DG495">
        <v>0</v>
      </c>
      <c r="DH495">
        <v>0</v>
      </c>
      <c r="DI495">
        <v>0</v>
      </c>
      <c r="DJ495">
        <v>0</v>
      </c>
      <c r="DK495">
        <v>0</v>
      </c>
      <c r="DL495">
        <v>0</v>
      </c>
      <c r="DM495">
        <v>0</v>
      </c>
      <c r="DN495">
        <v>0</v>
      </c>
      <c r="DO495">
        <v>0</v>
      </c>
      <c r="DP495">
        <v>0</v>
      </c>
      <c r="DQ495">
        <v>0</v>
      </c>
      <c r="DR495">
        <v>0</v>
      </c>
      <c r="DS495">
        <v>0</v>
      </c>
    </row>
    <row r="496" spans="1:123">
      <c r="A496" t="s">
        <v>434</v>
      </c>
      <c r="B496">
        <v>0</v>
      </c>
      <c r="C496">
        <v>0</v>
      </c>
      <c r="D496">
        <v>0</v>
      </c>
      <c r="E496">
        <v>0</v>
      </c>
      <c r="F496">
        <v>0</v>
      </c>
      <c r="G496">
        <v>12880268116.7111</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2318448261.00914</v>
      </c>
      <c r="BM496">
        <v>10561819855.7031</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v>0</v>
      </c>
      <c r="CJ496">
        <v>0</v>
      </c>
      <c r="CK496">
        <v>0</v>
      </c>
      <c r="CL496">
        <v>0</v>
      </c>
      <c r="CM496">
        <v>0</v>
      </c>
      <c r="CN496">
        <v>0</v>
      </c>
      <c r="CO496">
        <v>0</v>
      </c>
      <c r="CP496">
        <v>0</v>
      </c>
      <c r="CQ496">
        <v>0</v>
      </c>
      <c r="CR496">
        <v>0</v>
      </c>
      <c r="CS496">
        <v>0</v>
      </c>
      <c r="CT496">
        <v>0</v>
      </c>
      <c r="CU496">
        <v>0</v>
      </c>
      <c r="CV496">
        <v>0</v>
      </c>
      <c r="CW496">
        <v>0</v>
      </c>
      <c r="CX496">
        <v>0</v>
      </c>
      <c r="CY496">
        <v>0</v>
      </c>
      <c r="CZ496">
        <v>0</v>
      </c>
      <c r="DA496">
        <v>0</v>
      </c>
      <c r="DB496">
        <v>0</v>
      </c>
      <c r="DC496">
        <v>0</v>
      </c>
      <c r="DD496">
        <v>0</v>
      </c>
      <c r="DE496">
        <v>0</v>
      </c>
      <c r="DF496">
        <v>0</v>
      </c>
      <c r="DG496">
        <v>0</v>
      </c>
      <c r="DH496">
        <v>0</v>
      </c>
      <c r="DI496">
        <v>0</v>
      </c>
      <c r="DJ496">
        <v>0</v>
      </c>
      <c r="DK496">
        <v>0</v>
      </c>
      <c r="DL496">
        <v>0</v>
      </c>
      <c r="DM496">
        <v>0</v>
      </c>
      <c r="DN496">
        <v>0</v>
      </c>
      <c r="DO496">
        <v>0</v>
      </c>
      <c r="DP496">
        <v>0</v>
      </c>
      <c r="DQ496">
        <v>0</v>
      </c>
      <c r="DR496">
        <v>0</v>
      </c>
      <c r="DS496">
        <v>0</v>
      </c>
    </row>
    <row r="497" spans="1:123">
      <c r="A497" t="s">
        <v>435</v>
      </c>
      <c r="B497">
        <v>0</v>
      </c>
      <c r="C497" s="38">
        <v>-1.33514404296875E-5</v>
      </c>
      <c r="D497">
        <v>10561819855.7019</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10561819855.7019</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v>0</v>
      </c>
      <c r="CZ497">
        <v>0</v>
      </c>
      <c r="DA497">
        <v>0</v>
      </c>
      <c r="DB497">
        <v>0</v>
      </c>
      <c r="DC497">
        <v>0</v>
      </c>
      <c r="DD497">
        <v>0</v>
      </c>
      <c r="DE497">
        <v>0</v>
      </c>
      <c r="DF497">
        <v>0</v>
      </c>
      <c r="DG497">
        <v>0</v>
      </c>
      <c r="DH497">
        <v>0</v>
      </c>
      <c r="DI497">
        <v>0</v>
      </c>
      <c r="DJ497">
        <v>0</v>
      </c>
      <c r="DK497">
        <v>0</v>
      </c>
      <c r="DL497">
        <v>0</v>
      </c>
      <c r="DM497">
        <v>0</v>
      </c>
      <c r="DN497">
        <v>0</v>
      </c>
      <c r="DO497">
        <v>0</v>
      </c>
      <c r="DP497">
        <v>0</v>
      </c>
      <c r="DQ497">
        <v>0</v>
      </c>
      <c r="DR497">
        <v>0</v>
      </c>
      <c r="DS497">
        <v>0</v>
      </c>
    </row>
    <row r="498" spans="1:123">
      <c r="A498" t="s">
        <v>436</v>
      </c>
      <c r="B498">
        <v>0</v>
      </c>
      <c r="C498">
        <v>38452742478.004799</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38452742478.004799</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c r="CU498">
        <v>0</v>
      </c>
      <c r="CV498">
        <v>0</v>
      </c>
      <c r="CW498">
        <v>0</v>
      </c>
      <c r="CX498">
        <v>0</v>
      </c>
      <c r="CY498">
        <v>0</v>
      </c>
      <c r="CZ498">
        <v>0</v>
      </c>
      <c r="DA498">
        <v>0</v>
      </c>
      <c r="DB498">
        <v>0</v>
      </c>
      <c r="DC498">
        <v>0</v>
      </c>
      <c r="DD498">
        <v>0</v>
      </c>
      <c r="DE498">
        <v>0</v>
      </c>
      <c r="DF498">
        <v>0</v>
      </c>
      <c r="DG498">
        <v>0</v>
      </c>
      <c r="DH498">
        <v>0</v>
      </c>
      <c r="DI498">
        <v>0</v>
      </c>
      <c r="DJ498">
        <v>0</v>
      </c>
      <c r="DK498">
        <v>0</v>
      </c>
      <c r="DL498">
        <v>0</v>
      </c>
      <c r="DM498">
        <v>0</v>
      </c>
      <c r="DN498">
        <v>0</v>
      </c>
      <c r="DO498">
        <v>0</v>
      </c>
      <c r="DP498">
        <v>0</v>
      </c>
      <c r="DQ498">
        <v>0</v>
      </c>
      <c r="DR498">
        <v>0</v>
      </c>
      <c r="DS498">
        <v>0</v>
      </c>
    </row>
    <row r="499" spans="1:123">
      <c r="A499" t="s">
        <v>437</v>
      </c>
      <c r="B499">
        <v>0</v>
      </c>
      <c r="C499">
        <v>0</v>
      </c>
      <c r="D499">
        <v>78455927244.003998</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78455927244.003998</v>
      </c>
      <c r="BM499">
        <v>0</v>
      </c>
      <c r="BN499">
        <v>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v>0</v>
      </c>
      <c r="CJ499">
        <v>0</v>
      </c>
      <c r="CK499">
        <v>0</v>
      </c>
      <c r="CL499">
        <v>0</v>
      </c>
      <c r="CM499">
        <v>0</v>
      </c>
      <c r="CN499">
        <v>0</v>
      </c>
      <c r="CO499">
        <v>0</v>
      </c>
      <c r="CP499">
        <v>0</v>
      </c>
      <c r="CQ499">
        <v>0</v>
      </c>
      <c r="CR499">
        <v>0</v>
      </c>
      <c r="CS499">
        <v>0</v>
      </c>
      <c r="CT499">
        <v>0</v>
      </c>
      <c r="CU499">
        <v>0</v>
      </c>
      <c r="CV499">
        <v>0</v>
      </c>
      <c r="CW499">
        <v>0</v>
      </c>
      <c r="CX499">
        <v>0</v>
      </c>
      <c r="CY499">
        <v>0</v>
      </c>
      <c r="CZ499">
        <v>0</v>
      </c>
      <c r="DA499">
        <v>0</v>
      </c>
      <c r="DB499">
        <v>0</v>
      </c>
      <c r="DC499">
        <v>0</v>
      </c>
      <c r="DD499">
        <v>0</v>
      </c>
      <c r="DE499">
        <v>0</v>
      </c>
      <c r="DF499">
        <v>0</v>
      </c>
      <c r="DG499">
        <v>0</v>
      </c>
      <c r="DH499">
        <v>0</v>
      </c>
      <c r="DI499">
        <v>0</v>
      </c>
      <c r="DJ499">
        <v>0</v>
      </c>
      <c r="DK499">
        <v>0</v>
      </c>
      <c r="DL499">
        <v>0</v>
      </c>
      <c r="DM499">
        <v>0</v>
      </c>
      <c r="DN499">
        <v>0</v>
      </c>
      <c r="DO499">
        <v>0</v>
      </c>
      <c r="DP499">
        <v>0</v>
      </c>
      <c r="DQ499">
        <v>0</v>
      </c>
      <c r="DR499">
        <v>0</v>
      </c>
      <c r="DS499">
        <v>0</v>
      </c>
    </row>
    <row r="500" spans="1:123">
      <c r="A500" t="s">
        <v>438</v>
      </c>
      <c r="B500">
        <v>0</v>
      </c>
      <c r="C500">
        <v>0</v>
      </c>
      <c r="D500">
        <v>67759194007.384003</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67759194007.384003</v>
      </c>
      <c r="BN500">
        <v>0</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N500">
        <v>0</v>
      </c>
      <c r="CO500">
        <v>0</v>
      </c>
      <c r="CP500">
        <v>0</v>
      </c>
      <c r="CQ500">
        <v>0</v>
      </c>
      <c r="CR500">
        <v>0</v>
      </c>
      <c r="CS500">
        <v>0</v>
      </c>
      <c r="CT500">
        <v>0</v>
      </c>
      <c r="CU500">
        <v>0</v>
      </c>
      <c r="CV500">
        <v>0</v>
      </c>
      <c r="CW500">
        <v>0</v>
      </c>
      <c r="CX500">
        <v>0</v>
      </c>
      <c r="CY500">
        <v>0</v>
      </c>
      <c r="CZ500">
        <v>0</v>
      </c>
      <c r="DA500">
        <v>0</v>
      </c>
      <c r="DB500">
        <v>0</v>
      </c>
      <c r="DC500">
        <v>0</v>
      </c>
      <c r="DD500">
        <v>0</v>
      </c>
      <c r="DE500">
        <v>0</v>
      </c>
      <c r="DF500">
        <v>0</v>
      </c>
      <c r="DG500">
        <v>0</v>
      </c>
      <c r="DH500">
        <v>0</v>
      </c>
      <c r="DI500">
        <v>0</v>
      </c>
      <c r="DJ500">
        <v>0</v>
      </c>
      <c r="DK500">
        <v>0</v>
      </c>
      <c r="DL500">
        <v>0</v>
      </c>
      <c r="DM500">
        <v>0</v>
      </c>
      <c r="DN500">
        <v>0</v>
      </c>
      <c r="DO500">
        <v>0</v>
      </c>
      <c r="DP500">
        <v>0</v>
      </c>
      <c r="DQ500">
        <v>0</v>
      </c>
      <c r="DR500">
        <v>0</v>
      </c>
      <c r="DS500">
        <v>0</v>
      </c>
    </row>
    <row r="501" spans="1:123">
      <c r="A501" t="s">
        <v>439</v>
      </c>
      <c r="B501">
        <v>0</v>
      </c>
      <c r="C501">
        <v>0</v>
      </c>
      <c r="D501">
        <v>4352004030.4880896</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4352004030.4880896</v>
      </c>
      <c r="BM501">
        <v>0</v>
      </c>
      <c r="BN501">
        <v>0</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v>0</v>
      </c>
      <c r="CJ501">
        <v>0</v>
      </c>
      <c r="CK501">
        <v>0</v>
      </c>
      <c r="CL501">
        <v>0</v>
      </c>
      <c r="CM501">
        <v>0</v>
      </c>
      <c r="CN501">
        <v>0</v>
      </c>
      <c r="CO501">
        <v>0</v>
      </c>
      <c r="CP501">
        <v>0</v>
      </c>
      <c r="CQ501">
        <v>0</v>
      </c>
      <c r="CR501">
        <v>0</v>
      </c>
      <c r="CS501">
        <v>0</v>
      </c>
      <c r="CT501">
        <v>0</v>
      </c>
      <c r="CU501">
        <v>0</v>
      </c>
      <c r="CV501">
        <v>0</v>
      </c>
      <c r="CW501">
        <v>0</v>
      </c>
      <c r="CX501">
        <v>0</v>
      </c>
      <c r="CY501">
        <v>0</v>
      </c>
      <c r="CZ501">
        <v>0</v>
      </c>
      <c r="DA501">
        <v>0</v>
      </c>
      <c r="DB501">
        <v>0</v>
      </c>
      <c r="DC501">
        <v>0</v>
      </c>
      <c r="DD501">
        <v>0</v>
      </c>
      <c r="DE501">
        <v>0</v>
      </c>
      <c r="DF501">
        <v>0</v>
      </c>
      <c r="DG501">
        <v>0</v>
      </c>
      <c r="DH501">
        <v>0</v>
      </c>
      <c r="DI501">
        <v>0</v>
      </c>
      <c r="DJ501">
        <v>0</v>
      </c>
      <c r="DK501">
        <v>0</v>
      </c>
      <c r="DL501">
        <v>0</v>
      </c>
      <c r="DM501">
        <v>0</v>
      </c>
      <c r="DN501">
        <v>0</v>
      </c>
      <c r="DO501">
        <v>0</v>
      </c>
      <c r="DP501">
        <v>0</v>
      </c>
      <c r="DQ501">
        <v>0</v>
      </c>
      <c r="DR501">
        <v>0</v>
      </c>
      <c r="DS501">
        <v>0</v>
      </c>
    </row>
    <row r="502" spans="1:123">
      <c r="A502" t="s">
        <v>440</v>
      </c>
      <c r="B502">
        <v>0</v>
      </c>
      <c r="C502">
        <v>0</v>
      </c>
      <c r="D502">
        <v>0</v>
      </c>
      <c r="E502">
        <v>0</v>
      </c>
      <c r="F502">
        <v>0</v>
      </c>
      <c r="G502">
        <v>0</v>
      </c>
      <c r="H502">
        <v>0</v>
      </c>
      <c r="I502">
        <v>0</v>
      </c>
      <c r="J502">
        <v>0</v>
      </c>
      <c r="K502">
        <v>0</v>
      </c>
      <c r="L502">
        <v>0</v>
      </c>
      <c r="M502">
        <v>0</v>
      </c>
      <c r="N502">
        <v>0</v>
      </c>
      <c r="O502">
        <v>0</v>
      </c>
      <c r="P502">
        <v>0</v>
      </c>
      <c r="Q502">
        <v>0</v>
      </c>
      <c r="R502">
        <v>0</v>
      </c>
      <c r="S502">
        <v>0</v>
      </c>
      <c r="T502">
        <v>0</v>
      </c>
      <c r="U502">
        <v>0</v>
      </c>
      <c r="V502">
        <v>5884746556.9255695</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5884746556.9255695</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N502">
        <v>0</v>
      </c>
      <c r="CO502">
        <v>0</v>
      </c>
      <c r="CP502">
        <v>0</v>
      </c>
      <c r="CQ502">
        <v>0</v>
      </c>
      <c r="CR502">
        <v>0</v>
      </c>
      <c r="CS502">
        <v>0</v>
      </c>
      <c r="CT502">
        <v>0</v>
      </c>
      <c r="CU502">
        <v>0</v>
      </c>
      <c r="CV502">
        <v>0</v>
      </c>
      <c r="CW502">
        <v>0</v>
      </c>
      <c r="CX502">
        <v>0</v>
      </c>
      <c r="CY502">
        <v>0</v>
      </c>
      <c r="CZ502">
        <v>0</v>
      </c>
      <c r="DA502">
        <v>0</v>
      </c>
      <c r="DB502">
        <v>0</v>
      </c>
      <c r="DC502">
        <v>0</v>
      </c>
      <c r="DD502">
        <v>0</v>
      </c>
      <c r="DE502">
        <v>0</v>
      </c>
      <c r="DF502">
        <v>0</v>
      </c>
      <c r="DG502">
        <v>0</v>
      </c>
      <c r="DH502">
        <v>0</v>
      </c>
      <c r="DI502">
        <v>0</v>
      </c>
      <c r="DJ502">
        <v>0</v>
      </c>
      <c r="DK502">
        <v>0</v>
      </c>
      <c r="DL502">
        <v>0</v>
      </c>
      <c r="DM502">
        <v>0</v>
      </c>
      <c r="DN502">
        <v>0</v>
      </c>
      <c r="DO502">
        <v>0</v>
      </c>
      <c r="DP502">
        <v>0</v>
      </c>
      <c r="DQ502">
        <v>0</v>
      </c>
      <c r="DR502">
        <v>0</v>
      </c>
      <c r="DS502">
        <v>0</v>
      </c>
    </row>
    <row r="503" spans="1:123">
      <c r="A503" t="s">
        <v>441</v>
      </c>
      <c r="B503">
        <v>0</v>
      </c>
      <c r="C503">
        <v>0</v>
      </c>
      <c r="D503">
        <v>45242037322.686401</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45242037322.686401</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N503">
        <v>0</v>
      </c>
      <c r="CO503">
        <v>0</v>
      </c>
      <c r="CP503">
        <v>0</v>
      </c>
      <c r="CQ503">
        <v>0</v>
      </c>
      <c r="CR503">
        <v>0</v>
      </c>
      <c r="CS503">
        <v>0</v>
      </c>
      <c r="CT503">
        <v>0</v>
      </c>
      <c r="CU503">
        <v>0</v>
      </c>
      <c r="CV503">
        <v>0</v>
      </c>
      <c r="CW503">
        <v>0</v>
      </c>
      <c r="CX503">
        <v>0</v>
      </c>
      <c r="CY503">
        <v>0</v>
      </c>
      <c r="CZ503">
        <v>0</v>
      </c>
      <c r="DA503">
        <v>0</v>
      </c>
      <c r="DB503">
        <v>0</v>
      </c>
      <c r="DC503">
        <v>0</v>
      </c>
      <c r="DD503">
        <v>0</v>
      </c>
      <c r="DE503">
        <v>0</v>
      </c>
      <c r="DF503">
        <v>0</v>
      </c>
      <c r="DG503">
        <v>0</v>
      </c>
      <c r="DH503">
        <v>0</v>
      </c>
      <c r="DI503">
        <v>0</v>
      </c>
      <c r="DJ503">
        <v>0</v>
      </c>
      <c r="DK503">
        <v>0</v>
      </c>
      <c r="DL503">
        <v>0</v>
      </c>
      <c r="DM503">
        <v>0</v>
      </c>
      <c r="DN503">
        <v>0</v>
      </c>
      <c r="DO503">
        <v>0</v>
      </c>
      <c r="DP503">
        <v>0</v>
      </c>
      <c r="DQ503">
        <v>0</v>
      </c>
      <c r="DR503">
        <v>0</v>
      </c>
      <c r="DS503">
        <v>0</v>
      </c>
    </row>
    <row r="504" spans="1:123">
      <c r="A504" t="s">
        <v>442</v>
      </c>
      <c r="B504">
        <v>0</v>
      </c>
      <c r="C504">
        <v>0</v>
      </c>
      <c r="D504">
        <v>1191786190.87117</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1191786190.87117</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N504">
        <v>0</v>
      </c>
      <c r="CO504">
        <v>0</v>
      </c>
      <c r="CP504">
        <v>0</v>
      </c>
      <c r="CQ504">
        <v>0</v>
      </c>
      <c r="CR504">
        <v>0</v>
      </c>
      <c r="CS504">
        <v>0</v>
      </c>
      <c r="CT504">
        <v>0</v>
      </c>
      <c r="CU504">
        <v>0</v>
      </c>
      <c r="CV504">
        <v>0</v>
      </c>
      <c r="CW504">
        <v>0</v>
      </c>
      <c r="CX504">
        <v>0</v>
      </c>
      <c r="CY504">
        <v>0</v>
      </c>
      <c r="CZ504">
        <v>0</v>
      </c>
      <c r="DA504">
        <v>0</v>
      </c>
      <c r="DB504">
        <v>0</v>
      </c>
      <c r="DC504">
        <v>0</v>
      </c>
      <c r="DD504">
        <v>0</v>
      </c>
      <c r="DE504">
        <v>0</v>
      </c>
      <c r="DF504">
        <v>0</v>
      </c>
      <c r="DG504">
        <v>0</v>
      </c>
      <c r="DH504">
        <v>0</v>
      </c>
      <c r="DI504">
        <v>0</v>
      </c>
      <c r="DJ504">
        <v>0</v>
      </c>
      <c r="DK504">
        <v>0</v>
      </c>
      <c r="DL504">
        <v>0</v>
      </c>
      <c r="DM504">
        <v>0</v>
      </c>
      <c r="DN504">
        <v>0</v>
      </c>
      <c r="DO504">
        <v>0</v>
      </c>
      <c r="DP504">
        <v>0</v>
      </c>
      <c r="DQ504">
        <v>0</v>
      </c>
      <c r="DR504">
        <v>0</v>
      </c>
      <c r="DS504">
        <v>0</v>
      </c>
    </row>
    <row r="505" spans="1:123">
      <c r="A505" t="s">
        <v>443</v>
      </c>
      <c r="B505">
        <v>0</v>
      </c>
      <c r="C505">
        <v>0</v>
      </c>
      <c r="D505">
        <v>240041360356.862</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240041360356.862</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v>0</v>
      </c>
      <c r="CJ505">
        <v>0</v>
      </c>
      <c r="CK505">
        <v>0</v>
      </c>
      <c r="CL505">
        <v>0</v>
      </c>
      <c r="CM505">
        <v>0</v>
      </c>
      <c r="CN505">
        <v>0</v>
      </c>
      <c r="CO505">
        <v>0</v>
      </c>
      <c r="CP505">
        <v>0</v>
      </c>
      <c r="CQ505">
        <v>0</v>
      </c>
      <c r="CR505">
        <v>0</v>
      </c>
      <c r="CS505">
        <v>0</v>
      </c>
      <c r="CT505">
        <v>0</v>
      </c>
      <c r="CU505">
        <v>0</v>
      </c>
      <c r="CV505">
        <v>0</v>
      </c>
      <c r="CW505">
        <v>0</v>
      </c>
      <c r="CX505">
        <v>0</v>
      </c>
      <c r="CY505">
        <v>0</v>
      </c>
      <c r="CZ505">
        <v>0</v>
      </c>
      <c r="DA505">
        <v>0</v>
      </c>
      <c r="DB505">
        <v>0</v>
      </c>
      <c r="DC505">
        <v>0</v>
      </c>
      <c r="DD505">
        <v>0</v>
      </c>
      <c r="DE505">
        <v>0</v>
      </c>
      <c r="DF505">
        <v>0</v>
      </c>
      <c r="DG505">
        <v>0</v>
      </c>
      <c r="DH505">
        <v>0</v>
      </c>
      <c r="DI505">
        <v>0</v>
      </c>
      <c r="DJ505">
        <v>0</v>
      </c>
      <c r="DK505">
        <v>0</v>
      </c>
      <c r="DL505">
        <v>0</v>
      </c>
      <c r="DM505">
        <v>0</v>
      </c>
      <c r="DN505">
        <v>0</v>
      </c>
      <c r="DO505">
        <v>0</v>
      </c>
      <c r="DP505">
        <v>0</v>
      </c>
      <c r="DQ505">
        <v>0</v>
      </c>
      <c r="DR505">
        <v>0</v>
      </c>
      <c r="DS505">
        <v>0</v>
      </c>
    </row>
    <row r="506" spans="1:123">
      <c r="A506" t="s">
        <v>444</v>
      </c>
      <c r="B506">
        <v>0</v>
      </c>
      <c r="C506">
        <v>0</v>
      </c>
      <c r="D506">
        <v>45837930418.122002</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45837930418.122002</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0</v>
      </c>
      <c r="CT506">
        <v>0</v>
      </c>
      <c r="CU506">
        <v>0</v>
      </c>
      <c r="CV506">
        <v>0</v>
      </c>
      <c r="CW506">
        <v>0</v>
      </c>
      <c r="CX506">
        <v>0</v>
      </c>
      <c r="CY506">
        <v>0</v>
      </c>
      <c r="CZ506">
        <v>0</v>
      </c>
      <c r="DA506">
        <v>0</v>
      </c>
      <c r="DB506">
        <v>0</v>
      </c>
      <c r="DC506">
        <v>0</v>
      </c>
      <c r="DD506">
        <v>0</v>
      </c>
      <c r="DE506">
        <v>0</v>
      </c>
      <c r="DF506">
        <v>0</v>
      </c>
      <c r="DG506">
        <v>0</v>
      </c>
      <c r="DH506">
        <v>0</v>
      </c>
      <c r="DI506">
        <v>0</v>
      </c>
      <c r="DJ506">
        <v>0</v>
      </c>
      <c r="DK506">
        <v>0</v>
      </c>
      <c r="DL506">
        <v>0</v>
      </c>
      <c r="DM506">
        <v>0</v>
      </c>
      <c r="DN506">
        <v>0</v>
      </c>
      <c r="DO506">
        <v>0</v>
      </c>
      <c r="DP506">
        <v>0</v>
      </c>
      <c r="DQ506">
        <v>0</v>
      </c>
      <c r="DR506">
        <v>0</v>
      </c>
      <c r="DS506">
        <v>0</v>
      </c>
    </row>
    <row r="507" spans="1:123">
      <c r="A507" t="s">
        <v>445</v>
      </c>
      <c r="B507">
        <v>0</v>
      </c>
      <c r="C507">
        <v>0</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865724244.08892</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865724244.08892</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v>0</v>
      </c>
      <c r="CI507">
        <v>0</v>
      </c>
      <c r="CJ507">
        <v>0</v>
      </c>
      <c r="CK507">
        <v>0</v>
      </c>
      <c r="CL507">
        <v>0</v>
      </c>
      <c r="CM507">
        <v>0</v>
      </c>
      <c r="CN507">
        <v>0</v>
      </c>
      <c r="CO507">
        <v>0</v>
      </c>
      <c r="CP507">
        <v>0</v>
      </c>
      <c r="CQ507">
        <v>0</v>
      </c>
      <c r="CR507">
        <v>0</v>
      </c>
      <c r="CS507">
        <v>0</v>
      </c>
      <c r="CT507">
        <v>0</v>
      </c>
      <c r="CU507">
        <v>0</v>
      </c>
      <c r="CV507">
        <v>0</v>
      </c>
      <c r="CW507">
        <v>0</v>
      </c>
      <c r="CX507">
        <v>0</v>
      </c>
      <c r="CY507">
        <v>0</v>
      </c>
      <c r="CZ507">
        <v>0</v>
      </c>
      <c r="DA507">
        <v>0</v>
      </c>
      <c r="DB507">
        <v>0</v>
      </c>
      <c r="DC507">
        <v>0</v>
      </c>
      <c r="DD507">
        <v>0</v>
      </c>
      <c r="DE507">
        <v>0</v>
      </c>
      <c r="DF507">
        <v>0</v>
      </c>
      <c r="DG507">
        <v>0</v>
      </c>
      <c r="DH507">
        <v>0</v>
      </c>
      <c r="DI507">
        <v>0</v>
      </c>
      <c r="DJ507">
        <v>0</v>
      </c>
      <c r="DK507">
        <v>0</v>
      </c>
      <c r="DL507">
        <v>0</v>
      </c>
      <c r="DM507">
        <v>0</v>
      </c>
      <c r="DN507">
        <v>0</v>
      </c>
      <c r="DO507">
        <v>0</v>
      </c>
      <c r="DP507">
        <v>0</v>
      </c>
      <c r="DQ507">
        <v>0</v>
      </c>
      <c r="DR507">
        <v>0</v>
      </c>
      <c r="DS507">
        <v>0</v>
      </c>
    </row>
    <row r="508" spans="1:123">
      <c r="A508" t="s">
        <v>446</v>
      </c>
      <c r="B508">
        <v>0</v>
      </c>
      <c r="C508">
        <v>0</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v>0</v>
      </c>
      <c r="CI508">
        <v>0</v>
      </c>
      <c r="CJ508">
        <v>0</v>
      </c>
      <c r="CK508">
        <v>0</v>
      </c>
      <c r="CL508">
        <v>0</v>
      </c>
      <c r="CM508">
        <v>0</v>
      </c>
      <c r="CN508">
        <v>0</v>
      </c>
      <c r="CO508">
        <v>0</v>
      </c>
      <c r="CP508">
        <v>0</v>
      </c>
      <c r="CQ508">
        <v>0</v>
      </c>
      <c r="CR508">
        <v>0</v>
      </c>
      <c r="CS508">
        <v>0</v>
      </c>
      <c r="CT508">
        <v>0</v>
      </c>
      <c r="CU508">
        <v>0</v>
      </c>
      <c r="CV508">
        <v>0</v>
      </c>
      <c r="CW508">
        <v>0</v>
      </c>
      <c r="CX508">
        <v>0</v>
      </c>
      <c r="CY508">
        <v>0</v>
      </c>
      <c r="CZ508">
        <v>0</v>
      </c>
      <c r="DA508">
        <v>0</v>
      </c>
      <c r="DB508">
        <v>0</v>
      </c>
      <c r="DC508">
        <v>0</v>
      </c>
      <c r="DD508">
        <v>0</v>
      </c>
      <c r="DE508">
        <v>0</v>
      </c>
      <c r="DF508">
        <v>0</v>
      </c>
      <c r="DG508">
        <v>0</v>
      </c>
      <c r="DH508">
        <v>0</v>
      </c>
      <c r="DI508">
        <v>0</v>
      </c>
      <c r="DJ508">
        <v>0</v>
      </c>
      <c r="DK508">
        <v>0</v>
      </c>
      <c r="DL508">
        <v>0</v>
      </c>
      <c r="DM508">
        <v>0</v>
      </c>
      <c r="DN508">
        <v>0</v>
      </c>
      <c r="DO508">
        <v>0</v>
      </c>
      <c r="DP508">
        <v>0</v>
      </c>
      <c r="DQ508">
        <v>0</v>
      </c>
      <c r="DR508">
        <v>0</v>
      </c>
      <c r="DS508">
        <v>0</v>
      </c>
    </row>
    <row r="509" spans="1:123">
      <c r="A509" t="s">
        <v>447</v>
      </c>
      <c r="B509">
        <v>0</v>
      </c>
      <c r="C509">
        <v>0</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c r="CN509">
        <v>0</v>
      </c>
      <c r="CO509">
        <v>0</v>
      </c>
      <c r="CP509">
        <v>0</v>
      </c>
      <c r="CQ509">
        <v>0</v>
      </c>
      <c r="CR509">
        <v>0</v>
      </c>
      <c r="CS509">
        <v>0</v>
      </c>
      <c r="CT509">
        <v>0</v>
      </c>
      <c r="CU509">
        <v>0</v>
      </c>
      <c r="CV509">
        <v>0</v>
      </c>
      <c r="CW509">
        <v>0</v>
      </c>
      <c r="CX509">
        <v>0</v>
      </c>
      <c r="CY509">
        <v>0</v>
      </c>
      <c r="CZ509">
        <v>0</v>
      </c>
      <c r="DA509">
        <v>0</v>
      </c>
      <c r="DB509">
        <v>0</v>
      </c>
      <c r="DC509">
        <v>0</v>
      </c>
      <c r="DD509">
        <v>0</v>
      </c>
      <c r="DE509">
        <v>0</v>
      </c>
      <c r="DF509">
        <v>0</v>
      </c>
      <c r="DG509">
        <v>0</v>
      </c>
      <c r="DH509">
        <v>0</v>
      </c>
      <c r="DI509">
        <v>0</v>
      </c>
      <c r="DJ509">
        <v>0</v>
      </c>
      <c r="DK509">
        <v>0</v>
      </c>
      <c r="DL509">
        <v>0</v>
      </c>
      <c r="DM509">
        <v>0</v>
      </c>
      <c r="DN509">
        <v>0</v>
      </c>
      <c r="DO509">
        <v>0</v>
      </c>
      <c r="DP509">
        <v>0</v>
      </c>
      <c r="DQ509">
        <v>0</v>
      </c>
      <c r="DR509">
        <v>0</v>
      </c>
      <c r="DS509">
        <v>0</v>
      </c>
    </row>
    <row r="510" spans="1:123">
      <c r="A510" t="s">
        <v>1621</v>
      </c>
      <c r="B510">
        <v>0</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v>0</v>
      </c>
      <c r="CJ510">
        <v>0</v>
      </c>
      <c r="CK510">
        <v>0</v>
      </c>
      <c r="CL510">
        <v>0</v>
      </c>
      <c r="CM510">
        <v>0</v>
      </c>
      <c r="CN510">
        <v>0</v>
      </c>
      <c r="CO510">
        <v>0</v>
      </c>
      <c r="CP510">
        <v>0</v>
      </c>
      <c r="CQ510">
        <v>0</v>
      </c>
      <c r="CR510">
        <v>0</v>
      </c>
      <c r="CS510">
        <v>0</v>
      </c>
      <c r="CT510">
        <v>0</v>
      </c>
      <c r="CU510">
        <v>0</v>
      </c>
      <c r="CV510">
        <v>0</v>
      </c>
      <c r="CW510">
        <v>0</v>
      </c>
      <c r="CX510">
        <v>0</v>
      </c>
      <c r="CY510">
        <v>0</v>
      </c>
      <c r="CZ510">
        <v>0</v>
      </c>
      <c r="DA510">
        <v>0</v>
      </c>
      <c r="DB510">
        <v>0</v>
      </c>
      <c r="DC510">
        <v>0</v>
      </c>
      <c r="DD510">
        <v>0</v>
      </c>
      <c r="DE510">
        <v>0</v>
      </c>
      <c r="DF510">
        <v>0</v>
      </c>
      <c r="DG510">
        <v>0</v>
      </c>
      <c r="DH510">
        <v>0</v>
      </c>
      <c r="DI510">
        <v>0</v>
      </c>
      <c r="DJ510">
        <v>0</v>
      </c>
      <c r="DK510">
        <v>0</v>
      </c>
      <c r="DL510">
        <v>0</v>
      </c>
      <c r="DM510">
        <v>0</v>
      </c>
      <c r="DN510">
        <v>0</v>
      </c>
      <c r="DO510">
        <v>0</v>
      </c>
      <c r="DP510">
        <v>0</v>
      </c>
      <c r="DQ510">
        <v>0</v>
      </c>
      <c r="DR510">
        <v>0</v>
      </c>
      <c r="DS510">
        <v>0</v>
      </c>
    </row>
    <row r="511" spans="1:123">
      <c r="A511" t="s">
        <v>1622</v>
      </c>
      <c r="B511">
        <v>0</v>
      </c>
      <c r="C511">
        <v>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v>0</v>
      </c>
      <c r="CJ511">
        <v>0</v>
      </c>
      <c r="CK511">
        <v>0</v>
      </c>
      <c r="CL511">
        <v>0</v>
      </c>
      <c r="CM511">
        <v>0</v>
      </c>
      <c r="CN511">
        <v>0</v>
      </c>
      <c r="CO511">
        <v>0</v>
      </c>
      <c r="CP511">
        <v>0</v>
      </c>
      <c r="CQ511">
        <v>0</v>
      </c>
      <c r="CR511">
        <v>0</v>
      </c>
      <c r="CS511">
        <v>0</v>
      </c>
      <c r="CT511">
        <v>0</v>
      </c>
      <c r="CU511">
        <v>0</v>
      </c>
      <c r="CV511">
        <v>0</v>
      </c>
      <c r="CW511">
        <v>0</v>
      </c>
      <c r="CX511">
        <v>0</v>
      </c>
      <c r="CY511">
        <v>0</v>
      </c>
      <c r="CZ511">
        <v>0</v>
      </c>
      <c r="DA511">
        <v>0</v>
      </c>
      <c r="DB511">
        <v>0</v>
      </c>
      <c r="DC511">
        <v>0</v>
      </c>
      <c r="DD511">
        <v>0</v>
      </c>
      <c r="DE511">
        <v>0</v>
      </c>
      <c r="DF511">
        <v>0</v>
      </c>
      <c r="DG511">
        <v>0</v>
      </c>
      <c r="DH511">
        <v>0</v>
      </c>
      <c r="DI511">
        <v>0</v>
      </c>
      <c r="DJ511">
        <v>0</v>
      </c>
      <c r="DK511">
        <v>0</v>
      </c>
      <c r="DL511">
        <v>0</v>
      </c>
      <c r="DM511">
        <v>0</v>
      </c>
      <c r="DN511">
        <v>0</v>
      </c>
      <c r="DO511">
        <v>0</v>
      </c>
      <c r="DP511">
        <v>0</v>
      </c>
      <c r="DQ511">
        <v>0</v>
      </c>
      <c r="DR511">
        <v>0</v>
      </c>
      <c r="DS511">
        <v>0</v>
      </c>
    </row>
    <row r="512" spans="1:123">
      <c r="A512" t="s">
        <v>448</v>
      </c>
      <c r="B512">
        <v>0</v>
      </c>
      <c r="C512">
        <v>0</v>
      </c>
      <c r="D512">
        <v>0</v>
      </c>
      <c r="E512">
        <v>0</v>
      </c>
      <c r="F512">
        <v>37852504559.981598</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0</v>
      </c>
      <c r="BJ512">
        <v>0</v>
      </c>
      <c r="BK512">
        <v>0</v>
      </c>
      <c r="BL512">
        <v>3785250455.99861</v>
      </c>
      <c r="BM512">
        <v>34067254103.983398</v>
      </c>
      <c r="BN512">
        <v>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0</v>
      </c>
      <c r="CI512">
        <v>0</v>
      </c>
      <c r="CJ512">
        <v>0</v>
      </c>
      <c r="CK512">
        <v>0</v>
      </c>
      <c r="CL512">
        <v>0</v>
      </c>
      <c r="CM512">
        <v>0</v>
      </c>
      <c r="CN512">
        <v>0</v>
      </c>
      <c r="CO512">
        <v>0</v>
      </c>
      <c r="CP512">
        <v>0</v>
      </c>
      <c r="CQ512">
        <v>0</v>
      </c>
      <c r="CR512">
        <v>0</v>
      </c>
      <c r="CS512">
        <v>0</v>
      </c>
      <c r="CT512">
        <v>0</v>
      </c>
      <c r="CU512">
        <v>0</v>
      </c>
      <c r="CV512">
        <v>0</v>
      </c>
      <c r="CW512">
        <v>0</v>
      </c>
      <c r="CX512">
        <v>0</v>
      </c>
      <c r="CY512">
        <v>0</v>
      </c>
      <c r="CZ512">
        <v>0</v>
      </c>
      <c r="DA512">
        <v>0</v>
      </c>
      <c r="DB512">
        <v>0</v>
      </c>
      <c r="DC512">
        <v>0</v>
      </c>
      <c r="DD512">
        <v>0</v>
      </c>
      <c r="DE512">
        <v>0</v>
      </c>
      <c r="DF512">
        <v>0</v>
      </c>
      <c r="DG512">
        <v>0</v>
      </c>
      <c r="DH512">
        <v>0</v>
      </c>
      <c r="DI512">
        <v>0</v>
      </c>
      <c r="DJ512">
        <v>0</v>
      </c>
      <c r="DK512">
        <v>0</v>
      </c>
      <c r="DL512">
        <v>0</v>
      </c>
      <c r="DM512">
        <v>0</v>
      </c>
      <c r="DN512">
        <v>0</v>
      </c>
      <c r="DO512">
        <v>0</v>
      </c>
      <c r="DP512">
        <v>0</v>
      </c>
      <c r="DQ512">
        <v>0</v>
      </c>
      <c r="DR512">
        <v>0</v>
      </c>
      <c r="DS512">
        <v>0</v>
      </c>
    </row>
    <row r="513" spans="1:123">
      <c r="A513" t="s">
        <v>449</v>
      </c>
      <c r="B513">
        <v>0</v>
      </c>
      <c r="C513" s="38">
        <v>-5.340576171875E-5</v>
      </c>
      <c r="D513">
        <v>34067254103.982899</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34067254103.982899</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v>0</v>
      </c>
      <c r="CJ513">
        <v>0</v>
      </c>
      <c r="CK513">
        <v>0</v>
      </c>
      <c r="CL513">
        <v>0</v>
      </c>
      <c r="CM513">
        <v>0</v>
      </c>
      <c r="CN513">
        <v>0</v>
      </c>
      <c r="CO513">
        <v>0</v>
      </c>
      <c r="CP513">
        <v>0</v>
      </c>
      <c r="CQ513">
        <v>0</v>
      </c>
      <c r="CR513">
        <v>0</v>
      </c>
      <c r="CS513">
        <v>0</v>
      </c>
      <c r="CT513">
        <v>0</v>
      </c>
      <c r="CU513">
        <v>0</v>
      </c>
      <c r="CV513">
        <v>0</v>
      </c>
      <c r="CW513">
        <v>0</v>
      </c>
      <c r="CX513">
        <v>0</v>
      </c>
      <c r="CY513">
        <v>0</v>
      </c>
      <c r="CZ513">
        <v>0</v>
      </c>
      <c r="DA513">
        <v>0</v>
      </c>
      <c r="DB513">
        <v>0</v>
      </c>
      <c r="DC513">
        <v>0</v>
      </c>
      <c r="DD513">
        <v>0</v>
      </c>
      <c r="DE513">
        <v>0</v>
      </c>
      <c r="DF513">
        <v>0</v>
      </c>
      <c r="DG513">
        <v>0</v>
      </c>
      <c r="DH513">
        <v>0</v>
      </c>
      <c r="DI513">
        <v>0</v>
      </c>
      <c r="DJ513">
        <v>0</v>
      </c>
      <c r="DK513">
        <v>0</v>
      </c>
      <c r="DL513">
        <v>0</v>
      </c>
      <c r="DM513">
        <v>0</v>
      </c>
      <c r="DN513">
        <v>0</v>
      </c>
      <c r="DO513">
        <v>0</v>
      </c>
      <c r="DP513">
        <v>0</v>
      </c>
      <c r="DQ513">
        <v>0</v>
      </c>
      <c r="DR513">
        <v>0</v>
      </c>
      <c r="DS513">
        <v>0</v>
      </c>
    </row>
    <row r="514" spans="1:123">
      <c r="A514" t="s">
        <v>450</v>
      </c>
      <c r="B514">
        <v>0</v>
      </c>
      <c r="C514">
        <v>0</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BX514">
        <v>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0</v>
      </c>
      <c r="CT514">
        <v>0</v>
      </c>
      <c r="CU514">
        <v>0</v>
      </c>
      <c r="CV514">
        <v>0</v>
      </c>
      <c r="CW514">
        <v>0</v>
      </c>
      <c r="CX514">
        <v>0</v>
      </c>
      <c r="CY514">
        <v>0</v>
      </c>
      <c r="CZ514">
        <v>0</v>
      </c>
      <c r="DA514">
        <v>0</v>
      </c>
      <c r="DB514">
        <v>0</v>
      </c>
      <c r="DC514">
        <v>0</v>
      </c>
      <c r="DD514">
        <v>0</v>
      </c>
      <c r="DE514">
        <v>0</v>
      </c>
      <c r="DF514">
        <v>0</v>
      </c>
      <c r="DG514">
        <v>0</v>
      </c>
      <c r="DH514">
        <v>0</v>
      </c>
      <c r="DI514">
        <v>0</v>
      </c>
      <c r="DJ514">
        <v>0</v>
      </c>
      <c r="DK514">
        <v>0</v>
      </c>
      <c r="DL514">
        <v>0</v>
      </c>
      <c r="DM514">
        <v>0</v>
      </c>
      <c r="DN514">
        <v>0</v>
      </c>
      <c r="DO514">
        <v>0</v>
      </c>
      <c r="DP514">
        <v>0</v>
      </c>
      <c r="DQ514">
        <v>0</v>
      </c>
      <c r="DR514">
        <v>0</v>
      </c>
      <c r="DS514">
        <v>0</v>
      </c>
    </row>
    <row r="515" spans="1:123">
      <c r="A515" t="s">
        <v>451</v>
      </c>
      <c r="B515">
        <v>0</v>
      </c>
      <c r="C515">
        <v>0</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0</v>
      </c>
      <c r="BX515">
        <v>0</v>
      </c>
      <c r="BY515">
        <v>0</v>
      </c>
      <c r="BZ515">
        <v>0</v>
      </c>
      <c r="CA515">
        <v>0</v>
      </c>
      <c r="CB515">
        <v>0</v>
      </c>
      <c r="CC515">
        <v>0</v>
      </c>
      <c r="CD515">
        <v>0</v>
      </c>
      <c r="CE515">
        <v>0</v>
      </c>
      <c r="CF515">
        <v>0</v>
      </c>
      <c r="CG515">
        <v>0</v>
      </c>
      <c r="CH515">
        <v>0</v>
      </c>
      <c r="CI515">
        <v>0</v>
      </c>
      <c r="CJ515">
        <v>0</v>
      </c>
      <c r="CK515">
        <v>0</v>
      </c>
      <c r="CL515">
        <v>0</v>
      </c>
      <c r="CM515">
        <v>0</v>
      </c>
      <c r="CN515">
        <v>0</v>
      </c>
      <c r="CO515">
        <v>0</v>
      </c>
      <c r="CP515">
        <v>0</v>
      </c>
      <c r="CQ515">
        <v>0</v>
      </c>
      <c r="CR515">
        <v>0</v>
      </c>
      <c r="CS515">
        <v>0</v>
      </c>
      <c r="CT515">
        <v>0</v>
      </c>
      <c r="CU515">
        <v>0</v>
      </c>
      <c r="CV515">
        <v>0</v>
      </c>
      <c r="CW515">
        <v>0</v>
      </c>
      <c r="CX515">
        <v>0</v>
      </c>
      <c r="CY515">
        <v>0</v>
      </c>
      <c r="CZ515">
        <v>0</v>
      </c>
      <c r="DA515">
        <v>0</v>
      </c>
      <c r="DB515">
        <v>0</v>
      </c>
      <c r="DC515">
        <v>0</v>
      </c>
      <c r="DD515">
        <v>0</v>
      </c>
      <c r="DE515">
        <v>0</v>
      </c>
      <c r="DF515">
        <v>0</v>
      </c>
      <c r="DG515">
        <v>0</v>
      </c>
      <c r="DH515">
        <v>0</v>
      </c>
      <c r="DI515">
        <v>0</v>
      </c>
      <c r="DJ515">
        <v>0</v>
      </c>
      <c r="DK515">
        <v>0</v>
      </c>
      <c r="DL515">
        <v>0</v>
      </c>
      <c r="DM515">
        <v>0</v>
      </c>
      <c r="DN515">
        <v>0</v>
      </c>
      <c r="DO515">
        <v>0</v>
      </c>
      <c r="DP515">
        <v>0</v>
      </c>
      <c r="DQ515">
        <v>0</v>
      </c>
      <c r="DR515">
        <v>0</v>
      </c>
      <c r="DS515">
        <v>0</v>
      </c>
    </row>
    <row r="516" spans="1:123">
      <c r="A516" t="s">
        <v>452</v>
      </c>
      <c r="B516">
        <v>0</v>
      </c>
      <c r="C516" s="38">
        <v>2.5987625122070299E-5</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s="38">
        <v>2.5987625122070299E-5</v>
      </c>
      <c r="BN516">
        <v>0</v>
      </c>
      <c r="BO516">
        <v>0</v>
      </c>
      <c r="BP516">
        <v>0</v>
      </c>
      <c r="BQ516">
        <v>0</v>
      </c>
      <c r="BR516">
        <v>0</v>
      </c>
      <c r="BS516">
        <v>0</v>
      </c>
      <c r="BT516">
        <v>0</v>
      </c>
      <c r="BU516">
        <v>0</v>
      </c>
      <c r="BV516">
        <v>0</v>
      </c>
      <c r="BW516">
        <v>0</v>
      </c>
      <c r="BX516">
        <v>0</v>
      </c>
      <c r="BY516">
        <v>0</v>
      </c>
      <c r="BZ516">
        <v>0</v>
      </c>
      <c r="CA516">
        <v>0</v>
      </c>
      <c r="CB516">
        <v>0</v>
      </c>
      <c r="CC516">
        <v>0</v>
      </c>
      <c r="CD516">
        <v>0</v>
      </c>
      <c r="CE516">
        <v>0</v>
      </c>
      <c r="CF516">
        <v>0</v>
      </c>
      <c r="CG516">
        <v>0</v>
      </c>
      <c r="CH516">
        <v>0</v>
      </c>
      <c r="CI516">
        <v>0</v>
      </c>
      <c r="CJ516">
        <v>0</v>
      </c>
      <c r="CK516">
        <v>0</v>
      </c>
      <c r="CL516">
        <v>0</v>
      </c>
      <c r="CM516">
        <v>0</v>
      </c>
      <c r="CN516">
        <v>0</v>
      </c>
      <c r="CO516">
        <v>0</v>
      </c>
      <c r="CP516">
        <v>0</v>
      </c>
      <c r="CQ516">
        <v>0</v>
      </c>
      <c r="CR516">
        <v>0</v>
      </c>
      <c r="CS516">
        <v>0</v>
      </c>
      <c r="CT516">
        <v>0</v>
      </c>
      <c r="CU516">
        <v>0</v>
      </c>
      <c r="CV516">
        <v>0</v>
      </c>
      <c r="CW516">
        <v>0</v>
      </c>
      <c r="CX516">
        <v>0</v>
      </c>
      <c r="CY516">
        <v>0</v>
      </c>
      <c r="CZ516">
        <v>0</v>
      </c>
      <c r="DA516">
        <v>0</v>
      </c>
      <c r="DB516">
        <v>0</v>
      </c>
      <c r="DC516">
        <v>0</v>
      </c>
      <c r="DD516">
        <v>0</v>
      </c>
      <c r="DE516">
        <v>0</v>
      </c>
      <c r="DF516">
        <v>0</v>
      </c>
      <c r="DG516">
        <v>0</v>
      </c>
      <c r="DH516">
        <v>0</v>
      </c>
      <c r="DI516">
        <v>0</v>
      </c>
      <c r="DJ516">
        <v>0</v>
      </c>
      <c r="DK516">
        <v>0</v>
      </c>
      <c r="DL516">
        <v>0</v>
      </c>
      <c r="DM516">
        <v>0</v>
      </c>
      <c r="DN516">
        <v>0</v>
      </c>
      <c r="DO516">
        <v>0</v>
      </c>
      <c r="DP516">
        <v>0</v>
      </c>
      <c r="DQ516">
        <v>0</v>
      </c>
      <c r="DR516">
        <v>0</v>
      </c>
      <c r="DS516">
        <v>0</v>
      </c>
    </row>
    <row r="517" spans="1:123">
      <c r="A517" t="s">
        <v>453</v>
      </c>
      <c r="B517">
        <v>0</v>
      </c>
      <c r="C517">
        <v>0</v>
      </c>
      <c r="D517">
        <v>0</v>
      </c>
      <c r="E517">
        <v>0</v>
      </c>
      <c r="F517">
        <v>0</v>
      </c>
      <c r="G517">
        <v>0</v>
      </c>
      <c r="H517">
        <v>0</v>
      </c>
      <c r="I517">
        <v>0</v>
      </c>
      <c r="J517">
        <v>2578796127.3931599</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s="38">
        <v>2.86102294921875E-5</v>
      </c>
      <c r="BM517">
        <v>2578796127.3931599</v>
      </c>
      <c r="BN517">
        <v>0</v>
      </c>
      <c r="BO517">
        <v>0</v>
      </c>
      <c r="BP517">
        <v>0</v>
      </c>
      <c r="BQ517">
        <v>0</v>
      </c>
      <c r="BR517">
        <v>0</v>
      </c>
      <c r="BS517">
        <v>0</v>
      </c>
      <c r="BT517">
        <v>0</v>
      </c>
      <c r="BU517">
        <v>0</v>
      </c>
      <c r="BV517">
        <v>0</v>
      </c>
      <c r="BW517">
        <v>0</v>
      </c>
      <c r="BX517">
        <v>0</v>
      </c>
      <c r="BY517">
        <v>0</v>
      </c>
      <c r="BZ517">
        <v>0</v>
      </c>
      <c r="CA517">
        <v>0</v>
      </c>
      <c r="CB517">
        <v>0</v>
      </c>
      <c r="CC517">
        <v>0</v>
      </c>
      <c r="CD517">
        <v>0</v>
      </c>
      <c r="CE517">
        <v>0</v>
      </c>
      <c r="CF517">
        <v>0</v>
      </c>
      <c r="CG517">
        <v>0</v>
      </c>
      <c r="CH517">
        <v>0</v>
      </c>
      <c r="CI517">
        <v>0</v>
      </c>
      <c r="CJ517">
        <v>0</v>
      </c>
      <c r="CK517">
        <v>0</v>
      </c>
      <c r="CL517">
        <v>0</v>
      </c>
      <c r="CM517">
        <v>0</v>
      </c>
      <c r="CN517">
        <v>0</v>
      </c>
      <c r="CO517">
        <v>0</v>
      </c>
      <c r="CP517">
        <v>0</v>
      </c>
      <c r="CQ517">
        <v>0</v>
      </c>
      <c r="CR517">
        <v>0</v>
      </c>
      <c r="CS517">
        <v>0</v>
      </c>
      <c r="CT517">
        <v>0</v>
      </c>
      <c r="CU517">
        <v>0</v>
      </c>
      <c r="CV517">
        <v>0</v>
      </c>
      <c r="CW517">
        <v>0</v>
      </c>
      <c r="CX517">
        <v>0</v>
      </c>
      <c r="CY517">
        <v>0</v>
      </c>
      <c r="CZ517">
        <v>0</v>
      </c>
      <c r="DA517">
        <v>0</v>
      </c>
      <c r="DB517">
        <v>0</v>
      </c>
      <c r="DC517">
        <v>0</v>
      </c>
      <c r="DD517">
        <v>0</v>
      </c>
      <c r="DE517">
        <v>0</v>
      </c>
      <c r="DF517">
        <v>0</v>
      </c>
      <c r="DG517">
        <v>0</v>
      </c>
      <c r="DH517">
        <v>0</v>
      </c>
      <c r="DI517">
        <v>0</v>
      </c>
      <c r="DJ517">
        <v>0</v>
      </c>
      <c r="DK517">
        <v>0</v>
      </c>
      <c r="DL517">
        <v>0</v>
      </c>
      <c r="DM517">
        <v>0</v>
      </c>
      <c r="DN517">
        <v>0</v>
      </c>
      <c r="DO517">
        <v>0</v>
      </c>
      <c r="DP517">
        <v>0</v>
      </c>
      <c r="DQ517">
        <v>0</v>
      </c>
      <c r="DR517">
        <v>0</v>
      </c>
      <c r="DS517">
        <v>0</v>
      </c>
    </row>
    <row r="518" spans="1:123">
      <c r="A518" t="s">
        <v>454</v>
      </c>
      <c r="B518">
        <v>0</v>
      </c>
      <c r="C518" s="38">
        <v>-1.0490417480468699E-5</v>
      </c>
      <c r="D518">
        <v>2578796127.3931298</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2578796127.3931298</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v>0</v>
      </c>
      <c r="CI518">
        <v>0</v>
      </c>
      <c r="CJ518">
        <v>0</v>
      </c>
      <c r="CK518">
        <v>0</v>
      </c>
      <c r="CL518">
        <v>0</v>
      </c>
      <c r="CM518">
        <v>0</v>
      </c>
      <c r="CN518">
        <v>0</v>
      </c>
      <c r="CO518">
        <v>0</v>
      </c>
      <c r="CP518">
        <v>0</v>
      </c>
      <c r="CQ518">
        <v>0</v>
      </c>
      <c r="CR518">
        <v>0</v>
      </c>
      <c r="CS518">
        <v>0</v>
      </c>
      <c r="CT518">
        <v>0</v>
      </c>
      <c r="CU518">
        <v>0</v>
      </c>
      <c r="CV518">
        <v>0</v>
      </c>
      <c r="CW518">
        <v>0</v>
      </c>
      <c r="CX518">
        <v>0</v>
      </c>
      <c r="CY518">
        <v>0</v>
      </c>
      <c r="CZ518">
        <v>0</v>
      </c>
      <c r="DA518">
        <v>0</v>
      </c>
      <c r="DB518">
        <v>0</v>
      </c>
      <c r="DC518">
        <v>0</v>
      </c>
      <c r="DD518">
        <v>0</v>
      </c>
      <c r="DE518">
        <v>0</v>
      </c>
      <c r="DF518">
        <v>0</v>
      </c>
      <c r="DG518">
        <v>0</v>
      </c>
      <c r="DH518">
        <v>0</v>
      </c>
      <c r="DI518">
        <v>0</v>
      </c>
      <c r="DJ518">
        <v>0</v>
      </c>
      <c r="DK518">
        <v>0</v>
      </c>
      <c r="DL518">
        <v>0</v>
      </c>
      <c r="DM518">
        <v>0</v>
      </c>
      <c r="DN518">
        <v>0</v>
      </c>
      <c r="DO518">
        <v>0</v>
      </c>
      <c r="DP518">
        <v>0</v>
      </c>
      <c r="DQ518">
        <v>0</v>
      </c>
      <c r="DR518">
        <v>0</v>
      </c>
      <c r="DS518">
        <v>0</v>
      </c>
    </row>
    <row r="519" spans="1:123">
      <c r="A519" t="s">
        <v>455</v>
      </c>
      <c r="B519">
        <v>0</v>
      </c>
      <c r="C519">
        <v>0</v>
      </c>
      <c r="D519">
        <v>0</v>
      </c>
      <c r="E519">
        <v>0</v>
      </c>
      <c r="F519">
        <v>0</v>
      </c>
      <c r="G519">
        <v>0</v>
      </c>
      <c r="H519">
        <v>0</v>
      </c>
      <c r="I519">
        <v>742060011.421731</v>
      </c>
      <c r="J519">
        <v>0</v>
      </c>
      <c r="K519">
        <v>0</v>
      </c>
      <c r="L519">
        <v>0</v>
      </c>
      <c r="M519">
        <v>0</v>
      </c>
      <c r="N519">
        <v>0</v>
      </c>
      <c r="O519">
        <v>0</v>
      </c>
      <c r="P519">
        <v>0</v>
      </c>
      <c r="Q519">
        <v>0</v>
      </c>
      <c r="R519">
        <v>977137406.84037995</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s="38">
        <v>3.7908554077148397E-5</v>
      </c>
      <c r="BM519">
        <v>1719197418.26211</v>
      </c>
      <c r="BN519">
        <v>0</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N519">
        <v>0</v>
      </c>
      <c r="CO519">
        <v>0</v>
      </c>
      <c r="CP519">
        <v>0</v>
      </c>
      <c r="CQ519">
        <v>0</v>
      </c>
      <c r="CR519">
        <v>0</v>
      </c>
      <c r="CS519">
        <v>0</v>
      </c>
      <c r="CT519">
        <v>0</v>
      </c>
      <c r="CU519">
        <v>0</v>
      </c>
      <c r="CV519">
        <v>0</v>
      </c>
      <c r="CW519">
        <v>0</v>
      </c>
      <c r="CX519">
        <v>0</v>
      </c>
      <c r="CY519">
        <v>0</v>
      </c>
      <c r="CZ519">
        <v>0</v>
      </c>
      <c r="DA519">
        <v>0</v>
      </c>
      <c r="DB519">
        <v>0</v>
      </c>
      <c r="DC519">
        <v>0</v>
      </c>
      <c r="DD519">
        <v>0</v>
      </c>
      <c r="DE519">
        <v>0</v>
      </c>
      <c r="DF519">
        <v>0</v>
      </c>
      <c r="DG519">
        <v>0</v>
      </c>
      <c r="DH519">
        <v>0</v>
      </c>
      <c r="DI519">
        <v>0</v>
      </c>
      <c r="DJ519">
        <v>0</v>
      </c>
      <c r="DK519">
        <v>0</v>
      </c>
      <c r="DL519">
        <v>0</v>
      </c>
      <c r="DM519">
        <v>0</v>
      </c>
      <c r="DN519">
        <v>0</v>
      </c>
      <c r="DO519">
        <v>0</v>
      </c>
      <c r="DP519">
        <v>0</v>
      </c>
      <c r="DQ519">
        <v>0</v>
      </c>
      <c r="DR519">
        <v>0</v>
      </c>
      <c r="DS519">
        <v>0</v>
      </c>
    </row>
    <row r="520" spans="1:123">
      <c r="A520" t="s">
        <v>456</v>
      </c>
      <c r="B520">
        <v>0</v>
      </c>
      <c r="C520">
        <v>0</v>
      </c>
      <c r="D520">
        <v>1719197418.26208</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1719197418.26208</v>
      </c>
      <c r="BN520">
        <v>0</v>
      </c>
      <c r="BO520">
        <v>0</v>
      </c>
      <c r="BP520">
        <v>0</v>
      </c>
      <c r="BQ520">
        <v>0</v>
      </c>
      <c r="BR520">
        <v>0</v>
      </c>
      <c r="BS520">
        <v>0</v>
      </c>
      <c r="BT520">
        <v>0</v>
      </c>
      <c r="BU520">
        <v>0</v>
      </c>
      <c r="BV520">
        <v>0</v>
      </c>
      <c r="BW520">
        <v>0</v>
      </c>
      <c r="BX520">
        <v>0</v>
      </c>
      <c r="BY520">
        <v>0</v>
      </c>
      <c r="BZ520">
        <v>0</v>
      </c>
      <c r="CA520">
        <v>0</v>
      </c>
      <c r="CB520">
        <v>0</v>
      </c>
      <c r="CC520">
        <v>0</v>
      </c>
      <c r="CD520">
        <v>0</v>
      </c>
      <c r="CE520">
        <v>0</v>
      </c>
      <c r="CF520">
        <v>0</v>
      </c>
      <c r="CG520">
        <v>0</v>
      </c>
      <c r="CH520">
        <v>0</v>
      </c>
      <c r="CI520">
        <v>0</v>
      </c>
      <c r="CJ520">
        <v>0</v>
      </c>
      <c r="CK520">
        <v>0</v>
      </c>
      <c r="CL520">
        <v>0</v>
      </c>
      <c r="CM520">
        <v>0</v>
      </c>
      <c r="CN520">
        <v>0</v>
      </c>
      <c r="CO520">
        <v>0</v>
      </c>
      <c r="CP520">
        <v>0</v>
      </c>
      <c r="CQ520">
        <v>0</v>
      </c>
      <c r="CR520">
        <v>0</v>
      </c>
      <c r="CS520">
        <v>0</v>
      </c>
      <c r="CT520">
        <v>0</v>
      </c>
      <c r="CU520">
        <v>0</v>
      </c>
      <c r="CV520">
        <v>0</v>
      </c>
      <c r="CW520">
        <v>0</v>
      </c>
      <c r="CX520">
        <v>0</v>
      </c>
      <c r="CY520">
        <v>0</v>
      </c>
      <c r="CZ520">
        <v>0</v>
      </c>
      <c r="DA520">
        <v>0</v>
      </c>
      <c r="DB520">
        <v>0</v>
      </c>
      <c r="DC520">
        <v>0</v>
      </c>
      <c r="DD520">
        <v>0</v>
      </c>
      <c r="DE520">
        <v>0</v>
      </c>
      <c r="DF520">
        <v>0</v>
      </c>
      <c r="DG520">
        <v>0</v>
      </c>
      <c r="DH520">
        <v>0</v>
      </c>
      <c r="DI520">
        <v>0</v>
      </c>
      <c r="DJ520">
        <v>0</v>
      </c>
      <c r="DK520">
        <v>0</v>
      </c>
      <c r="DL520">
        <v>0</v>
      </c>
      <c r="DM520">
        <v>0</v>
      </c>
      <c r="DN520">
        <v>0</v>
      </c>
      <c r="DO520">
        <v>0</v>
      </c>
      <c r="DP520">
        <v>0</v>
      </c>
      <c r="DQ520">
        <v>0</v>
      </c>
      <c r="DR520">
        <v>0</v>
      </c>
      <c r="DS520">
        <v>0</v>
      </c>
    </row>
    <row r="521" spans="1:123">
      <c r="A521" t="s">
        <v>457</v>
      </c>
      <c r="B521">
        <v>0</v>
      </c>
      <c r="C521">
        <v>0</v>
      </c>
      <c r="D521">
        <v>0</v>
      </c>
      <c r="E521">
        <v>0</v>
      </c>
      <c r="F521">
        <v>0</v>
      </c>
      <c r="G521">
        <v>0</v>
      </c>
      <c r="H521">
        <v>0</v>
      </c>
      <c r="I521">
        <v>573065806.08737004</v>
      </c>
      <c r="J521">
        <v>0</v>
      </c>
      <c r="K521">
        <v>0</v>
      </c>
      <c r="L521">
        <v>0</v>
      </c>
      <c r="M521">
        <v>0</v>
      </c>
      <c r="N521">
        <v>0</v>
      </c>
      <c r="O521">
        <v>0</v>
      </c>
      <c r="P521">
        <v>0</v>
      </c>
      <c r="Q521">
        <v>0</v>
      </c>
      <c r="R521">
        <v>1146131612.1747401</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c r="BJ521">
        <v>0</v>
      </c>
      <c r="BK521">
        <v>0</v>
      </c>
      <c r="BL521" s="38">
        <v>3.7908554077148397E-5</v>
      </c>
      <c r="BM521">
        <v>1719197418.26211</v>
      </c>
      <c r="BN521">
        <v>0</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v>0</v>
      </c>
      <c r="CI521">
        <v>0</v>
      </c>
      <c r="CJ521">
        <v>0</v>
      </c>
      <c r="CK521">
        <v>0</v>
      </c>
      <c r="CL521">
        <v>0</v>
      </c>
      <c r="CM521">
        <v>0</v>
      </c>
      <c r="CN521">
        <v>0</v>
      </c>
      <c r="CO521">
        <v>0</v>
      </c>
      <c r="CP521">
        <v>0</v>
      </c>
      <c r="CQ521">
        <v>0</v>
      </c>
      <c r="CR521">
        <v>0</v>
      </c>
      <c r="CS521">
        <v>0</v>
      </c>
      <c r="CT521">
        <v>0</v>
      </c>
      <c r="CU521">
        <v>0</v>
      </c>
      <c r="CV521">
        <v>0</v>
      </c>
      <c r="CW521">
        <v>0</v>
      </c>
      <c r="CX521">
        <v>0</v>
      </c>
      <c r="CY521">
        <v>0</v>
      </c>
      <c r="CZ521">
        <v>0</v>
      </c>
      <c r="DA521">
        <v>0</v>
      </c>
      <c r="DB521">
        <v>0</v>
      </c>
      <c r="DC521">
        <v>0</v>
      </c>
      <c r="DD521">
        <v>0</v>
      </c>
      <c r="DE521">
        <v>0</v>
      </c>
      <c r="DF521">
        <v>0</v>
      </c>
      <c r="DG521">
        <v>0</v>
      </c>
      <c r="DH521">
        <v>0</v>
      </c>
      <c r="DI521">
        <v>0</v>
      </c>
      <c r="DJ521">
        <v>0</v>
      </c>
      <c r="DK521">
        <v>0</v>
      </c>
      <c r="DL521">
        <v>0</v>
      </c>
      <c r="DM521">
        <v>0</v>
      </c>
      <c r="DN521">
        <v>0</v>
      </c>
      <c r="DO521">
        <v>0</v>
      </c>
      <c r="DP521">
        <v>0</v>
      </c>
      <c r="DQ521">
        <v>0</v>
      </c>
      <c r="DR521">
        <v>0</v>
      </c>
      <c r="DS521">
        <v>0</v>
      </c>
    </row>
    <row r="522" spans="1:123">
      <c r="A522" t="s">
        <v>458</v>
      </c>
      <c r="B522">
        <v>0</v>
      </c>
      <c r="C522">
        <v>0</v>
      </c>
      <c r="D522">
        <v>1719197418.26208</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1719197418.26208</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v>0</v>
      </c>
      <c r="CU522">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DN522">
        <v>0</v>
      </c>
      <c r="DO522">
        <v>0</v>
      </c>
      <c r="DP522">
        <v>0</v>
      </c>
      <c r="DQ522">
        <v>0</v>
      </c>
      <c r="DR522">
        <v>0</v>
      </c>
      <c r="DS522">
        <v>0</v>
      </c>
    </row>
    <row r="523" spans="1:123">
      <c r="A523" t="s">
        <v>1623</v>
      </c>
      <c r="B523">
        <v>0</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v>0</v>
      </c>
      <c r="CJ523">
        <v>0</v>
      </c>
      <c r="CK523">
        <v>0</v>
      </c>
      <c r="CL523">
        <v>0</v>
      </c>
      <c r="CM523">
        <v>0</v>
      </c>
      <c r="CN523">
        <v>0</v>
      </c>
      <c r="CO523">
        <v>0</v>
      </c>
      <c r="CP523">
        <v>0</v>
      </c>
      <c r="CQ523">
        <v>0</v>
      </c>
      <c r="CR523">
        <v>0</v>
      </c>
      <c r="CS523">
        <v>0</v>
      </c>
      <c r="CT523">
        <v>0</v>
      </c>
      <c r="CU523">
        <v>0</v>
      </c>
      <c r="CV523">
        <v>0</v>
      </c>
      <c r="CW523">
        <v>0</v>
      </c>
      <c r="CX523">
        <v>0</v>
      </c>
      <c r="CY523">
        <v>0</v>
      </c>
      <c r="CZ523">
        <v>0</v>
      </c>
      <c r="DA523">
        <v>0</v>
      </c>
      <c r="DB523">
        <v>0</v>
      </c>
      <c r="DC523">
        <v>0</v>
      </c>
      <c r="DD523">
        <v>0</v>
      </c>
      <c r="DE523">
        <v>0</v>
      </c>
      <c r="DF523">
        <v>0</v>
      </c>
      <c r="DG523">
        <v>0</v>
      </c>
      <c r="DH523">
        <v>0</v>
      </c>
      <c r="DI523">
        <v>0</v>
      </c>
      <c r="DJ523">
        <v>0</v>
      </c>
      <c r="DK523">
        <v>0</v>
      </c>
      <c r="DL523">
        <v>0</v>
      </c>
      <c r="DM523">
        <v>0</v>
      </c>
      <c r="DN523">
        <v>0</v>
      </c>
      <c r="DO523">
        <v>0</v>
      </c>
      <c r="DP523">
        <v>0</v>
      </c>
      <c r="DQ523">
        <v>0</v>
      </c>
      <c r="DR523">
        <v>0</v>
      </c>
      <c r="DS523">
        <v>0</v>
      </c>
    </row>
    <row r="524" spans="1:123">
      <c r="A524" t="s">
        <v>1624</v>
      </c>
      <c r="B524">
        <v>0</v>
      </c>
      <c r="C524">
        <v>0</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F524">
        <v>0</v>
      </c>
      <c r="CG524">
        <v>0</v>
      </c>
      <c r="CH524">
        <v>0</v>
      </c>
      <c r="CI524">
        <v>0</v>
      </c>
      <c r="CJ524">
        <v>0</v>
      </c>
      <c r="CK524">
        <v>0</v>
      </c>
      <c r="CL524">
        <v>0</v>
      </c>
      <c r="CM524">
        <v>0</v>
      </c>
      <c r="CN524">
        <v>0</v>
      </c>
      <c r="CO524">
        <v>0</v>
      </c>
      <c r="CP524">
        <v>0</v>
      </c>
      <c r="CQ524">
        <v>0</v>
      </c>
      <c r="CR524">
        <v>0</v>
      </c>
      <c r="CS524">
        <v>0</v>
      </c>
      <c r="CT524">
        <v>0</v>
      </c>
      <c r="CU524">
        <v>0</v>
      </c>
      <c r="CV524">
        <v>0</v>
      </c>
      <c r="CW524">
        <v>0</v>
      </c>
      <c r="CX524">
        <v>0</v>
      </c>
      <c r="CY524">
        <v>0</v>
      </c>
      <c r="CZ524">
        <v>0</v>
      </c>
      <c r="DA524">
        <v>0</v>
      </c>
      <c r="DB524">
        <v>0</v>
      </c>
      <c r="DC524">
        <v>0</v>
      </c>
      <c r="DD524">
        <v>0</v>
      </c>
      <c r="DE524">
        <v>0</v>
      </c>
      <c r="DF524">
        <v>0</v>
      </c>
      <c r="DG524">
        <v>0</v>
      </c>
      <c r="DH524">
        <v>0</v>
      </c>
      <c r="DI524">
        <v>0</v>
      </c>
      <c r="DJ524">
        <v>0</v>
      </c>
      <c r="DK524">
        <v>0</v>
      </c>
      <c r="DL524">
        <v>0</v>
      </c>
      <c r="DM524">
        <v>0</v>
      </c>
      <c r="DN524">
        <v>0</v>
      </c>
      <c r="DO524">
        <v>0</v>
      </c>
      <c r="DP524">
        <v>0</v>
      </c>
      <c r="DQ524">
        <v>0</v>
      </c>
      <c r="DR524">
        <v>0</v>
      </c>
      <c r="DS524">
        <v>0</v>
      </c>
    </row>
    <row r="525" spans="1:123">
      <c r="A525" t="s">
        <v>459</v>
      </c>
      <c r="B525">
        <v>0</v>
      </c>
      <c r="C525">
        <v>-160860577.147331</v>
      </c>
      <c r="D525">
        <v>0</v>
      </c>
      <c r="E525">
        <v>0</v>
      </c>
      <c r="F525">
        <v>1608605771.47332</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BL525" s="38">
        <v>2.288818359375E-5</v>
      </c>
      <c r="BM525">
        <v>1447745194.3259799</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v>0</v>
      </c>
      <c r="CI525">
        <v>0</v>
      </c>
      <c r="CJ525">
        <v>0</v>
      </c>
      <c r="CK525">
        <v>0</v>
      </c>
      <c r="CL525">
        <v>0</v>
      </c>
      <c r="CM525">
        <v>0</v>
      </c>
      <c r="CN525">
        <v>0</v>
      </c>
      <c r="CO525">
        <v>0</v>
      </c>
      <c r="CP525">
        <v>0</v>
      </c>
      <c r="CQ525">
        <v>0</v>
      </c>
      <c r="CR525">
        <v>0</v>
      </c>
      <c r="CS525">
        <v>0</v>
      </c>
      <c r="CT525">
        <v>0</v>
      </c>
      <c r="CU525">
        <v>0</v>
      </c>
      <c r="CV525">
        <v>0</v>
      </c>
      <c r="CW525">
        <v>0</v>
      </c>
      <c r="CX525">
        <v>0</v>
      </c>
      <c r="CY525">
        <v>0</v>
      </c>
      <c r="CZ525">
        <v>0</v>
      </c>
      <c r="DA525">
        <v>0</v>
      </c>
      <c r="DB525">
        <v>0</v>
      </c>
      <c r="DC525">
        <v>0</v>
      </c>
      <c r="DD525">
        <v>0</v>
      </c>
      <c r="DE525">
        <v>0</v>
      </c>
      <c r="DF525">
        <v>0</v>
      </c>
      <c r="DG525">
        <v>0</v>
      </c>
      <c r="DH525">
        <v>0</v>
      </c>
      <c r="DI525">
        <v>0</v>
      </c>
      <c r="DJ525">
        <v>0</v>
      </c>
      <c r="DK525">
        <v>0</v>
      </c>
      <c r="DL525">
        <v>0</v>
      </c>
      <c r="DM525">
        <v>0</v>
      </c>
      <c r="DN525">
        <v>0</v>
      </c>
      <c r="DO525">
        <v>0</v>
      </c>
      <c r="DP525">
        <v>0</v>
      </c>
      <c r="DQ525">
        <v>0</v>
      </c>
      <c r="DR525">
        <v>0</v>
      </c>
      <c r="DS525">
        <v>0</v>
      </c>
    </row>
    <row r="526" spans="1:123">
      <c r="A526" t="s">
        <v>460</v>
      </c>
      <c r="B526">
        <v>0</v>
      </c>
      <c r="C526">
        <v>0</v>
      </c>
      <c r="D526">
        <v>1447745194.3259599</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1447745194.3259599</v>
      </c>
      <c r="BN526">
        <v>0</v>
      </c>
      <c r="BO526">
        <v>0</v>
      </c>
      <c r="BP526">
        <v>0</v>
      </c>
      <c r="BQ526">
        <v>0</v>
      </c>
      <c r="BR526">
        <v>0</v>
      </c>
      <c r="BS526">
        <v>0</v>
      </c>
      <c r="BT526">
        <v>0</v>
      </c>
      <c r="BU526">
        <v>0</v>
      </c>
      <c r="BV526">
        <v>0</v>
      </c>
      <c r="BW526">
        <v>0</v>
      </c>
      <c r="BX526">
        <v>0</v>
      </c>
      <c r="BY526">
        <v>0</v>
      </c>
      <c r="BZ526">
        <v>0</v>
      </c>
      <c r="CA526">
        <v>0</v>
      </c>
      <c r="CB526">
        <v>0</v>
      </c>
      <c r="CC526">
        <v>0</v>
      </c>
      <c r="CD526">
        <v>0</v>
      </c>
      <c r="CE526">
        <v>0</v>
      </c>
      <c r="CF526">
        <v>0</v>
      </c>
      <c r="CG526">
        <v>0</v>
      </c>
      <c r="CH526">
        <v>0</v>
      </c>
      <c r="CI526">
        <v>0</v>
      </c>
      <c r="CJ526">
        <v>0</v>
      </c>
      <c r="CK526">
        <v>0</v>
      </c>
      <c r="CL526">
        <v>0</v>
      </c>
      <c r="CM526">
        <v>0</v>
      </c>
      <c r="CN526">
        <v>0</v>
      </c>
      <c r="CO526">
        <v>0</v>
      </c>
      <c r="CP526">
        <v>0</v>
      </c>
      <c r="CQ526">
        <v>0</v>
      </c>
      <c r="CR526">
        <v>0</v>
      </c>
      <c r="CS526">
        <v>0</v>
      </c>
      <c r="CT526">
        <v>0</v>
      </c>
      <c r="CU526">
        <v>0</v>
      </c>
      <c r="CV526">
        <v>0</v>
      </c>
      <c r="CW526">
        <v>0</v>
      </c>
      <c r="CX526">
        <v>0</v>
      </c>
      <c r="CY526">
        <v>0</v>
      </c>
      <c r="CZ526">
        <v>0</v>
      </c>
      <c r="DA526">
        <v>0</v>
      </c>
      <c r="DB526">
        <v>0</v>
      </c>
      <c r="DC526">
        <v>0</v>
      </c>
      <c r="DD526">
        <v>0</v>
      </c>
      <c r="DE526">
        <v>0</v>
      </c>
      <c r="DF526">
        <v>0</v>
      </c>
      <c r="DG526">
        <v>0</v>
      </c>
      <c r="DH526">
        <v>0</v>
      </c>
      <c r="DI526">
        <v>0</v>
      </c>
      <c r="DJ526">
        <v>0</v>
      </c>
      <c r="DK526">
        <v>0</v>
      </c>
      <c r="DL526">
        <v>0</v>
      </c>
      <c r="DM526">
        <v>0</v>
      </c>
      <c r="DN526">
        <v>0</v>
      </c>
      <c r="DO526">
        <v>0</v>
      </c>
      <c r="DP526">
        <v>0</v>
      </c>
      <c r="DQ526">
        <v>0</v>
      </c>
      <c r="DR526">
        <v>0</v>
      </c>
      <c r="DS526">
        <v>0</v>
      </c>
    </row>
    <row r="527" spans="1:123">
      <c r="A527" t="s">
        <v>461</v>
      </c>
      <c r="B527">
        <v>0</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c r="CN527">
        <v>0</v>
      </c>
      <c r="CO527">
        <v>0</v>
      </c>
      <c r="CP527">
        <v>0</v>
      </c>
      <c r="CQ527">
        <v>0</v>
      </c>
      <c r="CR527">
        <v>0</v>
      </c>
      <c r="CS527">
        <v>0</v>
      </c>
      <c r="CT527">
        <v>0</v>
      </c>
      <c r="CU527">
        <v>0</v>
      </c>
      <c r="CV527">
        <v>0</v>
      </c>
      <c r="CW527">
        <v>0</v>
      </c>
      <c r="CX527">
        <v>0</v>
      </c>
      <c r="CY527">
        <v>0</v>
      </c>
      <c r="CZ527">
        <v>0</v>
      </c>
      <c r="DA527">
        <v>0</v>
      </c>
      <c r="DB527">
        <v>0</v>
      </c>
      <c r="DC527">
        <v>0</v>
      </c>
      <c r="DD527">
        <v>0</v>
      </c>
      <c r="DE527">
        <v>0</v>
      </c>
      <c r="DF527">
        <v>0</v>
      </c>
      <c r="DG527">
        <v>0</v>
      </c>
      <c r="DH527">
        <v>0</v>
      </c>
      <c r="DI527">
        <v>0</v>
      </c>
      <c r="DJ527">
        <v>0</v>
      </c>
      <c r="DK527">
        <v>0</v>
      </c>
      <c r="DL527">
        <v>0</v>
      </c>
      <c r="DM527">
        <v>0</v>
      </c>
      <c r="DN527">
        <v>0</v>
      </c>
      <c r="DO527">
        <v>0</v>
      </c>
      <c r="DP527">
        <v>0</v>
      </c>
      <c r="DQ527">
        <v>0</v>
      </c>
      <c r="DR527">
        <v>0</v>
      </c>
      <c r="DS527">
        <v>0</v>
      </c>
    </row>
    <row r="528" spans="1:123">
      <c r="A528" t="s">
        <v>462</v>
      </c>
      <c r="B528">
        <v>0</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v>0</v>
      </c>
      <c r="CJ528">
        <v>0</v>
      </c>
      <c r="CK528">
        <v>0</v>
      </c>
      <c r="CL528">
        <v>0</v>
      </c>
      <c r="CM528">
        <v>0</v>
      </c>
      <c r="CN528">
        <v>0</v>
      </c>
      <c r="CO528">
        <v>0</v>
      </c>
      <c r="CP528">
        <v>0</v>
      </c>
      <c r="CQ528">
        <v>0</v>
      </c>
      <c r="CR528">
        <v>0</v>
      </c>
      <c r="CS528">
        <v>0</v>
      </c>
      <c r="CT528">
        <v>0</v>
      </c>
      <c r="CU528">
        <v>0</v>
      </c>
      <c r="CV528">
        <v>0</v>
      </c>
      <c r="CW528">
        <v>0</v>
      </c>
      <c r="CX528">
        <v>0</v>
      </c>
      <c r="CY528">
        <v>0</v>
      </c>
      <c r="CZ528">
        <v>0</v>
      </c>
      <c r="DA528">
        <v>0</v>
      </c>
      <c r="DB528">
        <v>0</v>
      </c>
      <c r="DC528">
        <v>0</v>
      </c>
      <c r="DD528">
        <v>0</v>
      </c>
      <c r="DE528">
        <v>0</v>
      </c>
      <c r="DF528">
        <v>0</v>
      </c>
      <c r="DG528">
        <v>0</v>
      </c>
      <c r="DH528">
        <v>0</v>
      </c>
      <c r="DI528">
        <v>0</v>
      </c>
      <c r="DJ528">
        <v>0</v>
      </c>
      <c r="DK528">
        <v>0</v>
      </c>
      <c r="DL528">
        <v>0</v>
      </c>
      <c r="DM528">
        <v>0</v>
      </c>
      <c r="DN528">
        <v>0</v>
      </c>
      <c r="DO528">
        <v>0</v>
      </c>
      <c r="DP528">
        <v>0</v>
      </c>
      <c r="DQ528">
        <v>0</v>
      </c>
      <c r="DR528">
        <v>0</v>
      </c>
      <c r="DS528">
        <v>0</v>
      </c>
    </row>
    <row r="529" spans="1:123">
      <c r="A529" t="s">
        <v>463</v>
      </c>
      <c r="B529">
        <v>0</v>
      </c>
      <c r="C529">
        <v>0</v>
      </c>
      <c r="D529">
        <v>0</v>
      </c>
      <c r="E529">
        <v>0</v>
      </c>
      <c r="F529">
        <v>1553084863.3161099</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512518004.89433402</v>
      </c>
      <c r="BM529">
        <v>1040566858.42179</v>
      </c>
      <c r="BN529">
        <v>0</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v>0</v>
      </c>
      <c r="CZ529">
        <v>0</v>
      </c>
      <c r="DA529">
        <v>0</v>
      </c>
      <c r="DB529">
        <v>0</v>
      </c>
      <c r="DC529">
        <v>0</v>
      </c>
      <c r="DD529">
        <v>0</v>
      </c>
      <c r="DE529">
        <v>0</v>
      </c>
      <c r="DF529">
        <v>0</v>
      </c>
      <c r="DG529">
        <v>0</v>
      </c>
      <c r="DH529">
        <v>0</v>
      </c>
      <c r="DI529">
        <v>0</v>
      </c>
      <c r="DJ529">
        <v>0</v>
      </c>
      <c r="DK529">
        <v>0</v>
      </c>
      <c r="DL529">
        <v>0</v>
      </c>
      <c r="DM529">
        <v>0</v>
      </c>
      <c r="DN529">
        <v>0</v>
      </c>
      <c r="DO529">
        <v>0</v>
      </c>
      <c r="DP529">
        <v>0</v>
      </c>
      <c r="DQ529">
        <v>0</v>
      </c>
      <c r="DR529">
        <v>0</v>
      </c>
      <c r="DS529">
        <v>0</v>
      </c>
    </row>
    <row r="530" spans="1:123">
      <c r="A530" t="s">
        <v>464</v>
      </c>
      <c r="B530">
        <v>0</v>
      </c>
      <c r="C530" s="38">
        <v>-2.38418579101562E-7</v>
      </c>
      <c r="D530">
        <v>1040566858.42178</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1040566858.42178</v>
      </c>
      <c r="BN530">
        <v>0</v>
      </c>
      <c r="BO530">
        <v>0</v>
      </c>
      <c r="BP530">
        <v>0</v>
      </c>
      <c r="BQ530">
        <v>0</v>
      </c>
      <c r="BR530">
        <v>0</v>
      </c>
      <c r="BS530">
        <v>0</v>
      </c>
      <c r="BT530">
        <v>0</v>
      </c>
      <c r="BU530">
        <v>0</v>
      </c>
      <c r="BV530">
        <v>0</v>
      </c>
      <c r="BW530">
        <v>0</v>
      </c>
      <c r="BX530">
        <v>0</v>
      </c>
      <c r="BY530">
        <v>0</v>
      </c>
      <c r="BZ530">
        <v>0</v>
      </c>
      <c r="CA530">
        <v>0</v>
      </c>
      <c r="CB530">
        <v>0</v>
      </c>
      <c r="CC530">
        <v>0</v>
      </c>
      <c r="CD530">
        <v>0</v>
      </c>
      <c r="CE530">
        <v>0</v>
      </c>
      <c r="CF530">
        <v>0</v>
      </c>
      <c r="CG530">
        <v>0</v>
      </c>
      <c r="CH530">
        <v>0</v>
      </c>
      <c r="CI530">
        <v>0</v>
      </c>
      <c r="CJ530">
        <v>0</v>
      </c>
      <c r="CK530">
        <v>0</v>
      </c>
      <c r="CL530">
        <v>0</v>
      </c>
      <c r="CM530">
        <v>0</v>
      </c>
      <c r="CN530">
        <v>0</v>
      </c>
      <c r="CO530">
        <v>0</v>
      </c>
      <c r="CP530">
        <v>0</v>
      </c>
      <c r="CQ530">
        <v>0</v>
      </c>
      <c r="CR530">
        <v>0</v>
      </c>
      <c r="CS530">
        <v>0</v>
      </c>
      <c r="CT530">
        <v>0</v>
      </c>
      <c r="CU530">
        <v>0</v>
      </c>
      <c r="CV530">
        <v>0</v>
      </c>
      <c r="CW530">
        <v>0</v>
      </c>
      <c r="CX530">
        <v>0</v>
      </c>
      <c r="CY530">
        <v>0</v>
      </c>
      <c r="CZ530">
        <v>0</v>
      </c>
      <c r="DA530">
        <v>0</v>
      </c>
      <c r="DB530">
        <v>0</v>
      </c>
      <c r="DC530">
        <v>0</v>
      </c>
      <c r="DD530">
        <v>0</v>
      </c>
      <c r="DE530">
        <v>0</v>
      </c>
      <c r="DF530">
        <v>0</v>
      </c>
      <c r="DG530">
        <v>0</v>
      </c>
      <c r="DH530">
        <v>0</v>
      </c>
      <c r="DI530">
        <v>0</v>
      </c>
      <c r="DJ530">
        <v>0</v>
      </c>
      <c r="DK530">
        <v>0</v>
      </c>
      <c r="DL530">
        <v>0</v>
      </c>
      <c r="DM530">
        <v>0</v>
      </c>
      <c r="DN530">
        <v>0</v>
      </c>
      <c r="DO530">
        <v>0</v>
      </c>
      <c r="DP530">
        <v>0</v>
      </c>
      <c r="DQ530">
        <v>0</v>
      </c>
      <c r="DR530">
        <v>0</v>
      </c>
      <c r="DS530">
        <v>0</v>
      </c>
    </row>
    <row r="531" spans="1:123">
      <c r="A531" t="s">
        <v>465</v>
      </c>
      <c r="B531">
        <v>0</v>
      </c>
      <c r="C531">
        <v>0</v>
      </c>
      <c r="D531">
        <v>0</v>
      </c>
      <c r="E531">
        <v>0</v>
      </c>
      <c r="F531">
        <v>0</v>
      </c>
      <c r="G531">
        <v>0</v>
      </c>
      <c r="H531">
        <v>0</v>
      </c>
      <c r="I531">
        <v>714347957.72663903</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35717397.886344299</v>
      </c>
      <c r="BM531">
        <v>678630559.840307</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v>0</v>
      </c>
      <c r="CZ531">
        <v>0</v>
      </c>
      <c r="DA531">
        <v>0</v>
      </c>
      <c r="DB531">
        <v>0</v>
      </c>
      <c r="DC531">
        <v>0</v>
      </c>
      <c r="DD531">
        <v>0</v>
      </c>
      <c r="DE531">
        <v>0</v>
      </c>
      <c r="DF531">
        <v>0</v>
      </c>
      <c r="DG531">
        <v>0</v>
      </c>
      <c r="DH531">
        <v>0</v>
      </c>
      <c r="DI531">
        <v>0</v>
      </c>
      <c r="DJ531">
        <v>0</v>
      </c>
      <c r="DK531">
        <v>0</v>
      </c>
      <c r="DL531">
        <v>0</v>
      </c>
      <c r="DM531">
        <v>0</v>
      </c>
      <c r="DN531">
        <v>0</v>
      </c>
      <c r="DO531">
        <v>0</v>
      </c>
      <c r="DP531">
        <v>0</v>
      </c>
      <c r="DQ531">
        <v>0</v>
      </c>
      <c r="DR531">
        <v>0</v>
      </c>
      <c r="DS531">
        <v>0</v>
      </c>
    </row>
    <row r="532" spans="1:123">
      <c r="A532" t="s">
        <v>466</v>
      </c>
      <c r="B532">
        <v>0</v>
      </c>
      <c r="C532">
        <v>0</v>
      </c>
      <c r="D532">
        <v>678630559.84029698</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678630559.84029698</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v>0</v>
      </c>
      <c r="CJ532">
        <v>0</v>
      </c>
      <c r="CK532">
        <v>0</v>
      </c>
      <c r="CL532">
        <v>0</v>
      </c>
      <c r="CM532">
        <v>0</v>
      </c>
      <c r="CN532">
        <v>0</v>
      </c>
      <c r="CO532">
        <v>0</v>
      </c>
      <c r="CP532">
        <v>0</v>
      </c>
      <c r="CQ532">
        <v>0</v>
      </c>
      <c r="CR532">
        <v>0</v>
      </c>
      <c r="CS532">
        <v>0</v>
      </c>
      <c r="CT532">
        <v>0</v>
      </c>
      <c r="CU532">
        <v>0</v>
      </c>
      <c r="CV532">
        <v>0</v>
      </c>
      <c r="CW532">
        <v>0</v>
      </c>
      <c r="CX532">
        <v>0</v>
      </c>
      <c r="CY532">
        <v>0</v>
      </c>
      <c r="CZ532">
        <v>0</v>
      </c>
      <c r="DA532">
        <v>0</v>
      </c>
      <c r="DB532">
        <v>0</v>
      </c>
      <c r="DC532">
        <v>0</v>
      </c>
      <c r="DD532">
        <v>0</v>
      </c>
      <c r="DE532">
        <v>0</v>
      </c>
      <c r="DF532">
        <v>0</v>
      </c>
      <c r="DG532">
        <v>0</v>
      </c>
      <c r="DH532">
        <v>0</v>
      </c>
      <c r="DI532">
        <v>0</v>
      </c>
      <c r="DJ532">
        <v>0</v>
      </c>
      <c r="DK532">
        <v>0</v>
      </c>
      <c r="DL532">
        <v>0</v>
      </c>
      <c r="DM532">
        <v>0</v>
      </c>
      <c r="DN532">
        <v>0</v>
      </c>
      <c r="DO532">
        <v>0</v>
      </c>
      <c r="DP532">
        <v>0</v>
      </c>
      <c r="DQ532">
        <v>0</v>
      </c>
      <c r="DR532">
        <v>0</v>
      </c>
      <c r="DS532">
        <v>0</v>
      </c>
    </row>
    <row r="533" spans="1:123">
      <c r="A533" t="s">
        <v>467</v>
      </c>
      <c r="B533">
        <v>0</v>
      </c>
      <c r="C533">
        <v>0</v>
      </c>
      <c r="D533">
        <v>0</v>
      </c>
      <c r="E533">
        <v>0</v>
      </c>
      <c r="F533">
        <v>0</v>
      </c>
      <c r="G533">
        <v>0</v>
      </c>
      <c r="H533">
        <v>0</v>
      </c>
      <c r="I533">
        <v>0</v>
      </c>
      <c r="J533">
        <v>0</v>
      </c>
      <c r="K533">
        <v>0</v>
      </c>
      <c r="L533">
        <v>0</v>
      </c>
      <c r="M533">
        <v>0</v>
      </c>
      <c r="N533">
        <v>0</v>
      </c>
      <c r="O533">
        <v>0</v>
      </c>
      <c r="P533">
        <v>0</v>
      </c>
      <c r="Q533">
        <v>0</v>
      </c>
      <c r="R533">
        <v>0</v>
      </c>
      <c r="S533">
        <v>0</v>
      </c>
      <c r="T533">
        <v>0</v>
      </c>
      <c r="U533">
        <v>0</v>
      </c>
      <c r="V533">
        <v>0</v>
      </c>
      <c r="W533">
        <v>595893095.43558705</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595893095.43558705</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v>0</v>
      </c>
      <c r="CZ533">
        <v>0</v>
      </c>
      <c r="DA533">
        <v>0</v>
      </c>
      <c r="DB533">
        <v>0</v>
      </c>
      <c r="DC533">
        <v>0</v>
      </c>
      <c r="DD533">
        <v>0</v>
      </c>
      <c r="DE533">
        <v>0</v>
      </c>
      <c r="DF533">
        <v>0</v>
      </c>
      <c r="DG533">
        <v>0</v>
      </c>
      <c r="DH533">
        <v>0</v>
      </c>
      <c r="DI533">
        <v>0</v>
      </c>
      <c r="DJ533">
        <v>0</v>
      </c>
      <c r="DK533">
        <v>0</v>
      </c>
      <c r="DL533">
        <v>0</v>
      </c>
      <c r="DM533">
        <v>0</v>
      </c>
      <c r="DN533">
        <v>0</v>
      </c>
      <c r="DO533">
        <v>0</v>
      </c>
      <c r="DP533">
        <v>0</v>
      </c>
      <c r="DQ533">
        <v>0</v>
      </c>
      <c r="DR533">
        <v>0</v>
      </c>
      <c r="DS533">
        <v>0</v>
      </c>
    </row>
    <row r="534" spans="1:123">
      <c r="A534" t="s">
        <v>468</v>
      </c>
      <c r="B534">
        <v>0</v>
      </c>
      <c r="C534">
        <v>0</v>
      </c>
      <c r="D534">
        <v>0</v>
      </c>
      <c r="E534">
        <v>0</v>
      </c>
      <c r="F534">
        <v>0</v>
      </c>
      <c r="G534">
        <v>2427621514.8758898</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436971872.67768699</v>
      </c>
      <c r="BM534">
        <v>1990649642.19823</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c r="CN534">
        <v>0</v>
      </c>
      <c r="CO534">
        <v>0</v>
      </c>
      <c r="CP534">
        <v>0</v>
      </c>
      <c r="CQ534">
        <v>0</v>
      </c>
      <c r="CR534">
        <v>0</v>
      </c>
      <c r="CS534">
        <v>0</v>
      </c>
      <c r="CT534">
        <v>0</v>
      </c>
      <c r="CU534">
        <v>0</v>
      </c>
      <c r="CV534">
        <v>0</v>
      </c>
      <c r="CW534">
        <v>0</v>
      </c>
      <c r="CX534">
        <v>0</v>
      </c>
      <c r="CY534">
        <v>0</v>
      </c>
      <c r="CZ534">
        <v>0</v>
      </c>
      <c r="DA534">
        <v>0</v>
      </c>
      <c r="DB534">
        <v>0</v>
      </c>
      <c r="DC534">
        <v>0</v>
      </c>
      <c r="DD534">
        <v>0</v>
      </c>
      <c r="DE534">
        <v>0</v>
      </c>
      <c r="DF534">
        <v>0</v>
      </c>
      <c r="DG534">
        <v>0</v>
      </c>
      <c r="DH534">
        <v>0</v>
      </c>
      <c r="DI534">
        <v>0</v>
      </c>
      <c r="DJ534">
        <v>0</v>
      </c>
      <c r="DK534">
        <v>0</v>
      </c>
      <c r="DL534">
        <v>0</v>
      </c>
      <c r="DM534">
        <v>0</v>
      </c>
      <c r="DN534">
        <v>0</v>
      </c>
      <c r="DO534">
        <v>0</v>
      </c>
      <c r="DP534">
        <v>0</v>
      </c>
      <c r="DQ534">
        <v>0</v>
      </c>
      <c r="DR534">
        <v>0</v>
      </c>
      <c r="DS534">
        <v>0</v>
      </c>
    </row>
    <row r="535" spans="1:123">
      <c r="A535" t="s">
        <v>469</v>
      </c>
      <c r="B535">
        <v>0</v>
      </c>
      <c r="C535" s="38">
        <v>-4.05311584472656E-6</v>
      </c>
      <c r="D535">
        <v>1990649642.1982</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1990649642.1982</v>
      </c>
      <c r="BN535">
        <v>0</v>
      </c>
      <c r="BO535">
        <v>0</v>
      </c>
      <c r="BP535">
        <v>0</v>
      </c>
      <c r="BQ535">
        <v>0</v>
      </c>
      <c r="BR535">
        <v>0</v>
      </c>
      <c r="BS535">
        <v>0</v>
      </c>
      <c r="BT535">
        <v>0</v>
      </c>
      <c r="BU535">
        <v>0</v>
      </c>
      <c r="BV535">
        <v>0</v>
      </c>
      <c r="BW535">
        <v>0</v>
      </c>
      <c r="BX535">
        <v>0</v>
      </c>
      <c r="BY535">
        <v>0</v>
      </c>
      <c r="BZ535">
        <v>0</v>
      </c>
      <c r="CA535">
        <v>0</v>
      </c>
      <c r="CB535">
        <v>0</v>
      </c>
      <c r="CC535">
        <v>0</v>
      </c>
      <c r="CD535">
        <v>0</v>
      </c>
      <c r="CE535">
        <v>0</v>
      </c>
      <c r="CF535">
        <v>0</v>
      </c>
      <c r="CG535">
        <v>0</v>
      </c>
      <c r="CH535">
        <v>0</v>
      </c>
      <c r="CI535">
        <v>0</v>
      </c>
      <c r="CJ535">
        <v>0</v>
      </c>
      <c r="CK535">
        <v>0</v>
      </c>
      <c r="CL535">
        <v>0</v>
      </c>
      <c r="CM535">
        <v>0</v>
      </c>
      <c r="CN535">
        <v>0</v>
      </c>
      <c r="CO535">
        <v>0</v>
      </c>
      <c r="CP535">
        <v>0</v>
      </c>
      <c r="CQ535">
        <v>0</v>
      </c>
      <c r="CR535">
        <v>0</v>
      </c>
      <c r="CS535">
        <v>0</v>
      </c>
      <c r="CT535">
        <v>0</v>
      </c>
      <c r="CU535">
        <v>0</v>
      </c>
      <c r="CV535">
        <v>0</v>
      </c>
      <c r="CW535">
        <v>0</v>
      </c>
      <c r="CX535">
        <v>0</v>
      </c>
      <c r="CY535">
        <v>0</v>
      </c>
      <c r="CZ535">
        <v>0</v>
      </c>
      <c r="DA535">
        <v>0</v>
      </c>
      <c r="DB535">
        <v>0</v>
      </c>
      <c r="DC535">
        <v>0</v>
      </c>
      <c r="DD535">
        <v>0</v>
      </c>
      <c r="DE535">
        <v>0</v>
      </c>
      <c r="DF535">
        <v>0</v>
      </c>
      <c r="DG535">
        <v>0</v>
      </c>
      <c r="DH535">
        <v>0</v>
      </c>
      <c r="DI535">
        <v>0</v>
      </c>
      <c r="DJ535">
        <v>0</v>
      </c>
      <c r="DK535">
        <v>0</v>
      </c>
      <c r="DL535">
        <v>0</v>
      </c>
      <c r="DM535">
        <v>0</v>
      </c>
      <c r="DN535">
        <v>0</v>
      </c>
      <c r="DO535">
        <v>0</v>
      </c>
      <c r="DP535">
        <v>0</v>
      </c>
      <c r="DQ535">
        <v>0</v>
      </c>
      <c r="DR535">
        <v>0</v>
      </c>
      <c r="DS535">
        <v>0</v>
      </c>
    </row>
    <row r="536" spans="1:123">
      <c r="A536" t="s">
        <v>470</v>
      </c>
      <c r="B536">
        <v>0</v>
      </c>
      <c r="C536">
        <v>0</v>
      </c>
      <c r="D536">
        <v>0</v>
      </c>
      <c r="E536">
        <v>0</v>
      </c>
      <c r="F536">
        <v>610000000.00000405</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0</v>
      </c>
      <c r="BJ536">
        <v>0</v>
      </c>
      <c r="BK536">
        <v>0</v>
      </c>
      <c r="BL536">
        <v>61000000.000000402</v>
      </c>
      <c r="BM536">
        <v>549000000.00000405</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v>0</v>
      </c>
      <c r="CJ536">
        <v>0</v>
      </c>
      <c r="CK536">
        <v>0</v>
      </c>
      <c r="CL536">
        <v>0</v>
      </c>
      <c r="CM536">
        <v>0</v>
      </c>
      <c r="CN536">
        <v>0</v>
      </c>
      <c r="CO536">
        <v>0</v>
      </c>
      <c r="CP536">
        <v>0</v>
      </c>
      <c r="CQ536">
        <v>0</v>
      </c>
      <c r="CR536">
        <v>0</v>
      </c>
      <c r="CS536">
        <v>0</v>
      </c>
      <c r="CT536">
        <v>0</v>
      </c>
      <c r="CU536">
        <v>0</v>
      </c>
      <c r="CV536">
        <v>0</v>
      </c>
      <c r="CW536">
        <v>0</v>
      </c>
      <c r="CX536">
        <v>0</v>
      </c>
      <c r="CY536">
        <v>0</v>
      </c>
      <c r="CZ536">
        <v>0</v>
      </c>
      <c r="DA536">
        <v>0</v>
      </c>
      <c r="DB536">
        <v>0</v>
      </c>
      <c r="DC536">
        <v>0</v>
      </c>
      <c r="DD536">
        <v>0</v>
      </c>
      <c r="DE536">
        <v>0</v>
      </c>
      <c r="DF536">
        <v>0</v>
      </c>
      <c r="DG536">
        <v>0</v>
      </c>
      <c r="DH536">
        <v>0</v>
      </c>
      <c r="DI536">
        <v>0</v>
      </c>
      <c r="DJ536">
        <v>0</v>
      </c>
      <c r="DK536">
        <v>0</v>
      </c>
      <c r="DL536">
        <v>0</v>
      </c>
      <c r="DM536">
        <v>0</v>
      </c>
      <c r="DN536">
        <v>0</v>
      </c>
      <c r="DO536">
        <v>0</v>
      </c>
      <c r="DP536">
        <v>0</v>
      </c>
      <c r="DQ536">
        <v>0</v>
      </c>
      <c r="DR536">
        <v>0</v>
      </c>
      <c r="DS536">
        <v>0</v>
      </c>
    </row>
    <row r="537" spans="1:123">
      <c r="A537" t="s">
        <v>471</v>
      </c>
      <c r="B537">
        <v>0</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c r="CN537">
        <v>0</v>
      </c>
      <c r="CO537">
        <v>0</v>
      </c>
      <c r="CP537">
        <v>0</v>
      </c>
      <c r="CQ537">
        <v>0</v>
      </c>
      <c r="CR537">
        <v>0</v>
      </c>
      <c r="CS537">
        <v>0</v>
      </c>
      <c r="CT537">
        <v>0</v>
      </c>
      <c r="CU537">
        <v>0</v>
      </c>
      <c r="CV537">
        <v>0</v>
      </c>
      <c r="CW537">
        <v>0</v>
      </c>
      <c r="CX537">
        <v>0</v>
      </c>
      <c r="CY537">
        <v>0</v>
      </c>
      <c r="CZ537">
        <v>0</v>
      </c>
      <c r="DA537">
        <v>0</v>
      </c>
      <c r="DB537">
        <v>0</v>
      </c>
      <c r="DC537">
        <v>0</v>
      </c>
      <c r="DD537">
        <v>0</v>
      </c>
      <c r="DE537">
        <v>0</v>
      </c>
      <c r="DF537">
        <v>0</v>
      </c>
      <c r="DG537">
        <v>0</v>
      </c>
      <c r="DH537">
        <v>0</v>
      </c>
      <c r="DI537">
        <v>0</v>
      </c>
      <c r="DJ537">
        <v>0</v>
      </c>
      <c r="DK537">
        <v>0</v>
      </c>
      <c r="DL537">
        <v>0</v>
      </c>
      <c r="DM537">
        <v>0</v>
      </c>
      <c r="DN537">
        <v>0</v>
      </c>
      <c r="DO537">
        <v>0</v>
      </c>
      <c r="DP537">
        <v>0</v>
      </c>
      <c r="DQ537">
        <v>0</v>
      </c>
      <c r="DR537">
        <v>0</v>
      </c>
      <c r="DS537">
        <v>0</v>
      </c>
    </row>
    <row r="538" spans="1:123">
      <c r="A538" t="s">
        <v>472</v>
      </c>
      <c r="B538">
        <v>0</v>
      </c>
      <c r="C538">
        <v>0</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c r="CN538">
        <v>0</v>
      </c>
      <c r="CO538">
        <v>0</v>
      </c>
      <c r="CP538">
        <v>0</v>
      </c>
      <c r="CQ538">
        <v>0</v>
      </c>
      <c r="CR538">
        <v>0</v>
      </c>
      <c r="CS538">
        <v>0</v>
      </c>
      <c r="CT538">
        <v>0</v>
      </c>
      <c r="CU538">
        <v>0</v>
      </c>
      <c r="CV538">
        <v>0</v>
      </c>
      <c r="CW538">
        <v>0</v>
      </c>
      <c r="CX538">
        <v>0</v>
      </c>
      <c r="CY538">
        <v>0</v>
      </c>
      <c r="CZ538">
        <v>0</v>
      </c>
      <c r="DA538">
        <v>0</v>
      </c>
      <c r="DB538">
        <v>0</v>
      </c>
      <c r="DC538">
        <v>0</v>
      </c>
      <c r="DD538">
        <v>0</v>
      </c>
      <c r="DE538">
        <v>0</v>
      </c>
      <c r="DF538">
        <v>0</v>
      </c>
      <c r="DG538">
        <v>0</v>
      </c>
      <c r="DH538">
        <v>0</v>
      </c>
      <c r="DI538">
        <v>0</v>
      </c>
      <c r="DJ538">
        <v>0</v>
      </c>
      <c r="DK538">
        <v>0</v>
      </c>
      <c r="DL538">
        <v>0</v>
      </c>
      <c r="DM538">
        <v>0</v>
      </c>
      <c r="DN538">
        <v>0</v>
      </c>
      <c r="DO538">
        <v>0</v>
      </c>
      <c r="DP538">
        <v>0</v>
      </c>
      <c r="DQ538">
        <v>0</v>
      </c>
      <c r="DR538">
        <v>0</v>
      </c>
      <c r="DS538">
        <v>0</v>
      </c>
    </row>
    <row r="539" spans="1:123">
      <c r="A539" t="s">
        <v>473</v>
      </c>
      <c r="B539">
        <v>0</v>
      </c>
      <c r="C539" s="38">
        <v>2.86102294921875E-6</v>
      </c>
      <c r="D539">
        <v>353007000.00000298</v>
      </c>
      <c r="E539">
        <v>0</v>
      </c>
      <c r="F539">
        <v>0</v>
      </c>
      <c r="G539">
        <v>0</v>
      </c>
      <c r="H539">
        <v>0</v>
      </c>
      <c r="I539">
        <v>5565165000.0000401</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5821722000.0000496</v>
      </c>
      <c r="BM539">
        <v>0</v>
      </c>
      <c r="BN539">
        <v>0</v>
      </c>
      <c r="BO539">
        <v>0</v>
      </c>
      <c r="BP539">
        <v>0</v>
      </c>
      <c r="BQ539">
        <v>0</v>
      </c>
      <c r="BR539">
        <v>0</v>
      </c>
      <c r="BS539">
        <v>0</v>
      </c>
      <c r="BT539">
        <v>0</v>
      </c>
      <c r="BU539">
        <v>0</v>
      </c>
      <c r="BV539">
        <v>0</v>
      </c>
      <c r="BW539">
        <v>0</v>
      </c>
      <c r="BX539">
        <v>0</v>
      </c>
      <c r="BY539">
        <v>0</v>
      </c>
      <c r="BZ539">
        <v>0</v>
      </c>
      <c r="CA539">
        <v>0</v>
      </c>
      <c r="CB539">
        <v>0</v>
      </c>
      <c r="CC539">
        <v>96450000.000000596</v>
      </c>
      <c r="CD539">
        <v>0</v>
      </c>
      <c r="CE539">
        <v>0</v>
      </c>
      <c r="CF539">
        <v>0</v>
      </c>
      <c r="CG539">
        <v>0</v>
      </c>
      <c r="CH539">
        <v>0</v>
      </c>
      <c r="CI539">
        <v>0</v>
      </c>
      <c r="CJ539">
        <v>0</v>
      </c>
      <c r="CK539">
        <v>0</v>
      </c>
      <c r="CL539">
        <v>0</v>
      </c>
      <c r="CM539">
        <v>0</v>
      </c>
      <c r="CN539">
        <v>0</v>
      </c>
      <c r="CO539">
        <v>0</v>
      </c>
      <c r="CP539">
        <v>0</v>
      </c>
      <c r="CQ539">
        <v>0</v>
      </c>
      <c r="CR539">
        <v>0</v>
      </c>
      <c r="CS539">
        <v>0</v>
      </c>
      <c r="CT539">
        <v>0</v>
      </c>
      <c r="CU539">
        <v>0</v>
      </c>
      <c r="CV539">
        <v>0</v>
      </c>
      <c r="CW539">
        <v>0</v>
      </c>
      <c r="CX539">
        <v>0</v>
      </c>
      <c r="CY539">
        <v>0</v>
      </c>
      <c r="CZ539">
        <v>0</v>
      </c>
      <c r="DA539">
        <v>0</v>
      </c>
      <c r="DB539">
        <v>0</v>
      </c>
      <c r="DC539">
        <v>0</v>
      </c>
      <c r="DD539">
        <v>0</v>
      </c>
      <c r="DE539">
        <v>0</v>
      </c>
      <c r="DF539">
        <v>0</v>
      </c>
      <c r="DG539">
        <v>0</v>
      </c>
      <c r="DH539">
        <v>0</v>
      </c>
      <c r="DI539">
        <v>0</v>
      </c>
      <c r="DJ539">
        <v>0</v>
      </c>
      <c r="DK539">
        <v>0</v>
      </c>
      <c r="DL539">
        <v>0</v>
      </c>
      <c r="DM539">
        <v>0</v>
      </c>
      <c r="DN539">
        <v>0</v>
      </c>
      <c r="DO539">
        <v>0</v>
      </c>
      <c r="DP539">
        <v>0</v>
      </c>
      <c r="DQ539">
        <v>0</v>
      </c>
      <c r="DR539">
        <v>0</v>
      </c>
      <c r="DS539">
        <v>0</v>
      </c>
    </row>
    <row r="540" spans="1:123">
      <c r="A540" t="s">
        <v>474</v>
      </c>
      <c r="B540">
        <v>0</v>
      </c>
      <c r="C540">
        <v>0</v>
      </c>
      <c r="D540">
        <v>0</v>
      </c>
      <c r="E540">
        <v>0</v>
      </c>
      <c r="F540">
        <v>0</v>
      </c>
      <c r="G540">
        <v>0</v>
      </c>
      <c r="H540">
        <v>0</v>
      </c>
      <c r="I540">
        <v>0</v>
      </c>
      <c r="J540">
        <v>0</v>
      </c>
      <c r="K540">
        <v>0</v>
      </c>
      <c r="L540">
        <v>0</v>
      </c>
      <c r="M540">
        <v>0</v>
      </c>
      <c r="N540">
        <v>0</v>
      </c>
      <c r="O540">
        <v>0</v>
      </c>
      <c r="P540">
        <v>0</v>
      </c>
      <c r="Q540">
        <v>0</v>
      </c>
      <c r="R540">
        <v>0</v>
      </c>
      <c r="S540">
        <v>0</v>
      </c>
      <c r="T540">
        <v>150000000.00000101</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150000000.00000101</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c r="CN540">
        <v>0</v>
      </c>
      <c r="CO540">
        <v>0</v>
      </c>
      <c r="CP540">
        <v>0</v>
      </c>
      <c r="CQ540">
        <v>0</v>
      </c>
      <c r="CR540">
        <v>0</v>
      </c>
      <c r="CS540">
        <v>0</v>
      </c>
      <c r="CT540">
        <v>0</v>
      </c>
      <c r="CU540">
        <v>0</v>
      </c>
      <c r="CV540">
        <v>0</v>
      </c>
      <c r="CW540">
        <v>0</v>
      </c>
      <c r="CX540">
        <v>0</v>
      </c>
      <c r="CY540">
        <v>0</v>
      </c>
      <c r="CZ540">
        <v>0</v>
      </c>
      <c r="DA540">
        <v>0</v>
      </c>
      <c r="DB540">
        <v>0</v>
      </c>
      <c r="DC540">
        <v>0</v>
      </c>
      <c r="DD540">
        <v>0</v>
      </c>
      <c r="DE540">
        <v>0</v>
      </c>
      <c r="DF540">
        <v>0</v>
      </c>
      <c r="DG540">
        <v>0</v>
      </c>
      <c r="DH540">
        <v>0</v>
      </c>
      <c r="DI540">
        <v>0</v>
      </c>
      <c r="DJ540">
        <v>0</v>
      </c>
      <c r="DK540">
        <v>0</v>
      </c>
      <c r="DL540">
        <v>0</v>
      </c>
      <c r="DM540">
        <v>0</v>
      </c>
      <c r="DN540">
        <v>0</v>
      </c>
      <c r="DO540">
        <v>0</v>
      </c>
      <c r="DP540">
        <v>0</v>
      </c>
      <c r="DQ540">
        <v>0</v>
      </c>
      <c r="DR540">
        <v>0</v>
      </c>
      <c r="DS540">
        <v>0</v>
      </c>
    </row>
    <row r="541" spans="1:123">
      <c r="A541" t="s">
        <v>475</v>
      </c>
      <c r="B541">
        <v>0</v>
      </c>
      <c r="C541">
        <v>0</v>
      </c>
      <c r="D541">
        <v>195993000</v>
      </c>
      <c r="E541">
        <v>0</v>
      </c>
      <c r="F541">
        <v>0</v>
      </c>
      <c r="G541">
        <v>0</v>
      </c>
      <c r="H541">
        <v>0</v>
      </c>
      <c r="I541">
        <v>233478000.00000101</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375921000.00000101</v>
      </c>
      <c r="BM541">
        <v>0</v>
      </c>
      <c r="BN541">
        <v>0</v>
      </c>
      <c r="BO541">
        <v>0</v>
      </c>
      <c r="BP541">
        <v>0</v>
      </c>
      <c r="BQ541">
        <v>0</v>
      </c>
      <c r="BR541">
        <v>0</v>
      </c>
      <c r="BS541">
        <v>0</v>
      </c>
      <c r="BT541">
        <v>0</v>
      </c>
      <c r="BU541">
        <v>0</v>
      </c>
      <c r="BV541">
        <v>0</v>
      </c>
      <c r="BW541">
        <v>0</v>
      </c>
      <c r="BX541">
        <v>0</v>
      </c>
      <c r="BY541">
        <v>0</v>
      </c>
      <c r="BZ541">
        <v>0</v>
      </c>
      <c r="CA541">
        <v>0</v>
      </c>
      <c r="CB541">
        <v>0</v>
      </c>
      <c r="CC541">
        <v>53550000.000000298</v>
      </c>
      <c r="CD541">
        <v>0</v>
      </c>
      <c r="CE541">
        <v>0</v>
      </c>
      <c r="CF541">
        <v>0</v>
      </c>
      <c r="CG541">
        <v>0</v>
      </c>
      <c r="CH541">
        <v>0</v>
      </c>
      <c r="CI541">
        <v>0</v>
      </c>
      <c r="CJ541">
        <v>0</v>
      </c>
      <c r="CK541">
        <v>0</v>
      </c>
      <c r="CL541">
        <v>0</v>
      </c>
      <c r="CM541">
        <v>0</v>
      </c>
      <c r="CN541">
        <v>0</v>
      </c>
      <c r="CO541">
        <v>0</v>
      </c>
      <c r="CP541">
        <v>0</v>
      </c>
      <c r="CQ541">
        <v>0</v>
      </c>
      <c r="CR541">
        <v>0</v>
      </c>
      <c r="CS541">
        <v>0</v>
      </c>
      <c r="CT541">
        <v>0</v>
      </c>
      <c r="CU541">
        <v>0</v>
      </c>
      <c r="CV541">
        <v>0</v>
      </c>
      <c r="CW541">
        <v>0</v>
      </c>
      <c r="CX541">
        <v>0</v>
      </c>
      <c r="CY541">
        <v>0</v>
      </c>
      <c r="CZ541">
        <v>0</v>
      </c>
      <c r="DA541">
        <v>0</v>
      </c>
      <c r="DB541">
        <v>0</v>
      </c>
      <c r="DC541">
        <v>0</v>
      </c>
      <c r="DD541">
        <v>0</v>
      </c>
      <c r="DE541">
        <v>0</v>
      </c>
      <c r="DF541">
        <v>0</v>
      </c>
      <c r="DG541">
        <v>0</v>
      </c>
      <c r="DH541">
        <v>0</v>
      </c>
      <c r="DI541">
        <v>0</v>
      </c>
      <c r="DJ541">
        <v>0</v>
      </c>
      <c r="DK541">
        <v>0</v>
      </c>
      <c r="DL541">
        <v>0</v>
      </c>
      <c r="DM541">
        <v>0</v>
      </c>
      <c r="DN541">
        <v>0</v>
      </c>
      <c r="DO541">
        <v>0</v>
      </c>
      <c r="DP541">
        <v>0</v>
      </c>
      <c r="DQ541">
        <v>0</v>
      </c>
      <c r="DR541">
        <v>0</v>
      </c>
      <c r="DS541">
        <v>0</v>
      </c>
    </row>
    <row r="542" spans="1:123">
      <c r="A542" t="s">
        <v>1625</v>
      </c>
      <c r="B542">
        <v>0</v>
      </c>
      <c r="C542">
        <v>0</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N542">
        <v>0</v>
      </c>
      <c r="CO542">
        <v>0</v>
      </c>
      <c r="CP542">
        <v>0</v>
      </c>
      <c r="CQ542">
        <v>0</v>
      </c>
      <c r="CR542">
        <v>0</v>
      </c>
      <c r="CS542">
        <v>0</v>
      </c>
      <c r="CT542">
        <v>0</v>
      </c>
      <c r="CU542">
        <v>0</v>
      </c>
      <c r="CV542">
        <v>0</v>
      </c>
      <c r="CW542">
        <v>0</v>
      </c>
      <c r="CX542">
        <v>0</v>
      </c>
      <c r="CY542">
        <v>0</v>
      </c>
      <c r="CZ542">
        <v>0</v>
      </c>
      <c r="DA542">
        <v>0</v>
      </c>
      <c r="DB542">
        <v>0</v>
      </c>
      <c r="DC542">
        <v>0</v>
      </c>
      <c r="DD542">
        <v>0</v>
      </c>
      <c r="DE542">
        <v>0</v>
      </c>
      <c r="DF542">
        <v>0</v>
      </c>
      <c r="DG542">
        <v>0</v>
      </c>
      <c r="DH542">
        <v>0</v>
      </c>
      <c r="DI542">
        <v>0</v>
      </c>
      <c r="DJ542">
        <v>0</v>
      </c>
      <c r="DK542">
        <v>0</v>
      </c>
      <c r="DL542">
        <v>0</v>
      </c>
      <c r="DM542">
        <v>0</v>
      </c>
      <c r="DN542">
        <v>0</v>
      </c>
      <c r="DO542">
        <v>0</v>
      </c>
      <c r="DP542">
        <v>0</v>
      </c>
      <c r="DQ542">
        <v>0</v>
      </c>
      <c r="DR542">
        <v>0</v>
      </c>
      <c r="DS542">
        <v>0</v>
      </c>
    </row>
    <row r="543" spans="1:123">
      <c r="A543" t="s">
        <v>476</v>
      </c>
      <c r="B543">
        <v>0</v>
      </c>
      <c r="C543">
        <v>0</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N543">
        <v>0</v>
      </c>
      <c r="CO543">
        <v>0</v>
      </c>
      <c r="CP543">
        <v>0</v>
      </c>
      <c r="CQ543">
        <v>0</v>
      </c>
      <c r="CR543">
        <v>0</v>
      </c>
      <c r="CS543">
        <v>0</v>
      </c>
      <c r="CT543">
        <v>0</v>
      </c>
      <c r="CU543">
        <v>0</v>
      </c>
      <c r="CV543">
        <v>0</v>
      </c>
      <c r="CW543">
        <v>0</v>
      </c>
      <c r="CX543">
        <v>0</v>
      </c>
      <c r="CY543">
        <v>0</v>
      </c>
      <c r="CZ543">
        <v>0</v>
      </c>
      <c r="DA543">
        <v>0</v>
      </c>
      <c r="DB543">
        <v>0</v>
      </c>
      <c r="DC543">
        <v>0</v>
      </c>
      <c r="DD543">
        <v>0</v>
      </c>
      <c r="DE543">
        <v>0</v>
      </c>
      <c r="DF543">
        <v>0</v>
      </c>
      <c r="DG543">
        <v>0</v>
      </c>
      <c r="DH543">
        <v>0</v>
      </c>
      <c r="DI543">
        <v>0</v>
      </c>
      <c r="DJ543">
        <v>0</v>
      </c>
      <c r="DK543">
        <v>0</v>
      </c>
      <c r="DL543">
        <v>0</v>
      </c>
      <c r="DM543">
        <v>0</v>
      </c>
      <c r="DN543">
        <v>0</v>
      </c>
      <c r="DO543">
        <v>0</v>
      </c>
      <c r="DP543">
        <v>0</v>
      </c>
      <c r="DQ543">
        <v>0</v>
      </c>
      <c r="DR543">
        <v>0</v>
      </c>
      <c r="DS543">
        <v>0</v>
      </c>
    </row>
    <row r="544" spans="1:123">
      <c r="A544" t="s">
        <v>477</v>
      </c>
      <c r="B544">
        <v>0</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v>0</v>
      </c>
      <c r="CU544">
        <v>0</v>
      </c>
      <c r="CV544">
        <v>0</v>
      </c>
      <c r="CW544">
        <v>0</v>
      </c>
      <c r="CX544">
        <v>0</v>
      </c>
      <c r="CY544">
        <v>0</v>
      </c>
      <c r="CZ544">
        <v>0</v>
      </c>
      <c r="DA544">
        <v>0</v>
      </c>
      <c r="DB544">
        <v>0</v>
      </c>
      <c r="DC544">
        <v>0</v>
      </c>
      <c r="DD544">
        <v>0</v>
      </c>
      <c r="DE544">
        <v>0</v>
      </c>
      <c r="DF544">
        <v>0</v>
      </c>
      <c r="DG544">
        <v>0</v>
      </c>
      <c r="DH544">
        <v>0</v>
      </c>
      <c r="DI544">
        <v>0</v>
      </c>
      <c r="DJ544">
        <v>0</v>
      </c>
      <c r="DK544">
        <v>0</v>
      </c>
      <c r="DL544">
        <v>0</v>
      </c>
      <c r="DM544">
        <v>0</v>
      </c>
      <c r="DN544">
        <v>0</v>
      </c>
      <c r="DO544">
        <v>0</v>
      </c>
      <c r="DP544">
        <v>0</v>
      </c>
      <c r="DQ544">
        <v>0</v>
      </c>
      <c r="DR544">
        <v>0</v>
      </c>
      <c r="DS544">
        <v>0</v>
      </c>
    </row>
    <row r="545" spans="1:123">
      <c r="A545" t="s">
        <v>478</v>
      </c>
      <c r="B545">
        <v>0</v>
      </c>
      <c r="C545">
        <v>0</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c r="CN545">
        <v>0</v>
      </c>
      <c r="CO545">
        <v>0</v>
      </c>
      <c r="CP545">
        <v>0</v>
      </c>
      <c r="CQ545">
        <v>0</v>
      </c>
      <c r="CR545">
        <v>0</v>
      </c>
      <c r="CS545">
        <v>0</v>
      </c>
      <c r="CT545">
        <v>0</v>
      </c>
      <c r="CU545">
        <v>0</v>
      </c>
      <c r="CV545">
        <v>0</v>
      </c>
      <c r="CW545">
        <v>0</v>
      </c>
      <c r="CX545">
        <v>0</v>
      </c>
      <c r="CY545">
        <v>0</v>
      </c>
      <c r="CZ545">
        <v>0</v>
      </c>
      <c r="DA545">
        <v>0</v>
      </c>
      <c r="DB545">
        <v>0</v>
      </c>
      <c r="DC545">
        <v>0</v>
      </c>
      <c r="DD545">
        <v>0</v>
      </c>
      <c r="DE545">
        <v>0</v>
      </c>
      <c r="DF545">
        <v>0</v>
      </c>
      <c r="DG545">
        <v>0</v>
      </c>
      <c r="DH545">
        <v>0</v>
      </c>
      <c r="DI545">
        <v>0</v>
      </c>
      <c r="DJ545">
        <v>0</v>
      </c>
      <c r="DK545">
        <v>0</v>
      </c>
      <c r="DL545">
        <v>0</v>
      </c>
      <c r="DM545">
        <v>0</v>
      </c>
      <c r="DN545">
        <v>0</v>
      </c>
      <c r="DO545">
        <v>0</v>
      </c>
      <c r="DP545">
        <v>0</v>
      </c>
      <c r="DQ545">
        <v>0</v>
      </c>
      <c r="DR545">
        <v>0</v>
      </c>
      <c r="DS545">
        <v>0</v>
      </c>
    </row>
    <row r="546" spans="1:123">
      <c r="A546" t="s">
        <v>479</v>
      </c>
      <c r="B546">
        <v>0</v>
      </c>
      <c r="C546">
        <v>0</v>
      </c>
      <c r="D546">
        <v>0</v>
      </c>
      <c r="E546">
        <v>0</v>
      </c>
      <c r="F546">
        <v>22011575415.043499</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2201157541.5043502</v>
      </c>
      <c r="BM546">
        <v>19810417873.5392</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c r="CN546">
        <v>0</v>
      </c>
      <c r="CO546">
        <v>0</v>
      </c>
      <c r="CP546">
        <v>0</v>
      </c>
      <c r="CQ546">
        <v>0</v>
      </c>
      <c r="CR546">
        <v>0</v>
      </c>
      <c r="CS546">
        <v>0</v>
      </c>
      <c r="CT546">
        <v>0</v>
      </c>
      <c r="CU546">
        <v>0</v>
      </c>
      <c r="CV546">
        <v>0</v>
      </c>
      <c r="CW546">
        <v>0</v>
      </c>
      <c r="CX546">
        <v>0</v>
      </c>
      <c r="CY546">
        <v>0</v>
      </c>
      <c r="CZ546">
        <v>0</v>
      </c>
      <c r="DA546">
        <v>0</v>
      </c>
      <c r="DB546">
        <v>0</v>
      </c>
      <c r="DC546">
        <v>0</v>
      </c>
      <c r="DD546">
        <v>0</v>
      </c>
      <c r="DE546">
        <v>0</v>
      </c>
      <c r="DF546">
        <v>0</v>
      </c>
      <c r="DG546">
        <v>0</v>
      </c>
      <c r="DH546">
        <v>0</v>
      </c>
      <c r="DI546">
        <v>0</v>
      </c>
      <c r="DJ546">
        <v>0</v>
      </c>
      <c r="DK546">
        <v>0</v>
      </c>
      <c r="DL546">
        <v>0</v>
      </c>
      <c r="DM546">
        <v>0</v>
      </c>
      <c r="DN546">
        <v>0</v>
      </c>
      <c r="DO546">
        <v>0</v>
      </c>
      <c r="DP546">
        <v>0</v>
      </c>
      <c r="DQ546">
        <v>0</v>
      </c>
      <c r="DR546">
        <v>0</v>
      </c>
      <c r="DS546">
        <v>0</v>
      </c>
    </row>
    <row r="547" spans="1:123">
      <c r="A547" t="s">
        <v>480</v>
      </c>
      <c r="B547">
        <v>0</v>
      </c>
      <c r="C547">
        <v>0</v>
      </c>
      <c r="D547">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v>0</v>
      </c>
      <c r="CJ547">
        <v>0</v>
      </c>
      <c r="CK547">
        <v>0</v>
      </c>
      <c r="CL547">
        <v>0</v>
      </c>
      <c r="CM547">
        <v>0</v>
      </c>
      <c r="CN547">
        <v>0</v>
      </c>
      <c r="CO547">
        <v>0</v>
      </c>
      <c r="CP547">
        <v>0</v>
      </c>
      <c r="CQ547">
        <v>0</v>
      </c>
      <c r="CR547">
        <v>0</v>
      </c>
      <c r="CS547">
        <v>0</v>
      </c>
      <c r="CT547">
        <v>0</v>
      </c>
      <c r="CU547">
        <v>0</v>
      </c>
      <c r="CV547">
        <v>0</v>
      </c>
      <c r="CW547">
        <v>0</v>
      </c>
      <c r="CX547">
        <v>0</v>
      </c>
      <c r="CY547">
        <v>0</v>
      </c>
      <c r="CZ547">
        <v>0</v>
      </c>
      <c r="DA547">
        <v>0</v>
      </c>
      <c r="DB547">
        <v>0</v>
      </c>
      <c r="DC547">
        <v>0</v>
      </c>
      <c r="DD547">
        <v>0</v>
      </c>
      <c r="DE547">
        <v>0</v>
      </c>
      <c r="DF547">
        <v>0</v>
      </c>
      <c r="DG547">
        <v>0</v>
      </c>
      <c r="DH547">
        <v>0</v>
      </c>
      <c r="DI547">
        <v>0</v>
      </c>
      <c r="DJ547">
        <v>0</v>
      </c>
      <c r="DK547">
        <v>0</v>
      </c>
      <c r="DL547">
        <v>0</v>
      </c>
      <c r="DM547">
        <v>0</v>
      </c>
      <c r="DN547">
        <v>0</v>
      </c>
      <c r="DO547">
        <v>0</v>
      </c>
      <c r="DP547">
        <v>0</v>
      </c>
      <c r="DQ547">
        <v>0</v>
      </c>
      <c r="DR547">
        <v>0</v>
      </c>
      <c r="DS547">
        <v>0</v>
      </c>
    </row>
    <row r="548" spans="1:123">
      <c r="A548" t="s">
        <v>481</v>
      </c>
      <c r="B548">
        <v>0</v>
      </c>
      <c r="C548">
        <v>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v>0</v>
      </c>
      <c r="CI548">
        <v>0</v>
      </c>
      <c r="CJ548">
        <v>0</v>
      </c>
      <c r="CK548">
        <v>0</v>
      </c>
      <c r="CL548">
        <v>0</v>
      </c>
      <c r="CM548">
        <v>0</v>
      </c>
      <c r="CN548">
        <v>0</v>
      </c>
      <c r="CO548">
        <v>0</v>
      </c>
      <c r="CP548">
        <v>0</v>
      </c>
      <c r="CQ548">
        <v>0</v>
      </c>
      <c r="CR548">
        <v>0</v>
      </c>
      <c r="CS548">
        <v>0</v>
      </c>
      <c r="CT548">
        <v>0</v>
      </c>
      <c r="CU548">
        <v>0</v>
      </c>
      <c r="CV548">
        <v>0</v>
      </c>
      <c r="CW548">
        <v>0</v>
      </c>
      <c r="CX548">
        <v>0</v>
      </c>
      <c r="CY548">
        <v>0</v>
      </c>
      <c r="CZ548">
        <v>0</v>
      </c>
      <c r="DA548">
        <v>0</v>
      </c>
      <c r="DB548">
        <v>0</v>
      </c>
      <c r="DC548">
        <v>0</v>
      </c>
      <c r="DD548">
        <v>0</v>
      </c>
      <c r="DE548">
        <v>0</v>
      </c>
      <c r="DF548">
        <v>0</v>
      </c>
      <c r="DG548">
        <v>0</v>
      </c>
      <c r="DH548">
        <v>0</v>
      </c>
      <c r="DI548">
        <v>0</v>
      </c>
      <c r="DJ548">
        <v>0</v>
      </c>
      <c r="DK548">
        <v>0</v>
      </c>
      <c r="DL548">
        <v>0</v>
      </c>
      <c r="DM548">
        <v>0</v>
      </c>
      <c r="DN548">
        <v>0</v>
      </c>
      <c r="DO548">
        <v>0</v>
      </c>
      <c r="DP548">
        <v>0</v>
      </c>
      <c r="DQ548">
        <v>0</v>
      </c>
      <c r="DR548">
        <v>0</v>
      </c>
      <c r="DS548">
        <v>0</v>
      </c>
    </row>
    <row r="549" spans="1:123">
      <c r="A549" t="s">
        <v>482</v>
      </c>
      <c r="B549">
        <v>0</v>
      </c>
      <c r="C549">
        <v>0</v>
      </c>
      <c r="D549">
        <v>0</v>
      </c>
      <c r="E549">
        <v>0</v>
      </c>
      <c r="F549">
        <v>0</v>
      </c>
      <c r="G549">
        <v>0</v>
      </c>
      <c r="H549">
        <v>0</v>
      </c>
      <c r="I549">
        <v>918289008.00000596</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918289008.00000596</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c r="CN549">
        <v>0</v>
      </c>
      <c r="CO549">
        <v>0</v>
      </c>
      <c r="CP549">
        <v>0</v>
      </c>
      <c r="CQ549">
        <v>0</v>
      </c>
      <c r="CR549">
        <v>0</v>
      </c>
      <c r="CS549">
        <v>0</v>
      </c>
      <c r="CT549">
        <v>0</v>
      </c>
      <c r="CU549">
        <v>0</v>
      </c>
      <c r="CV549">
        <v>0</v>
      </c>
      <c r="CW549">
        <v>0</v>
      </c>
      <c r="CX549">
        <v>0</v>
      </c>
      <c r="CY549">
        <v>0</v>
      </c>
      <c r="CZ549">
        <v>0</v>
      </c>
      <c r="DA549">
        <v>0</v>
      </c>
      <c r="DB549">
        <v>0</v>
      </c>
      <c r="DC549">
        <v>0</v>
      </c>
      <c r="DD549">
        <v>0</v>
      </c>
      <c r="DE549">
        <v>0</v>
      </c>
      <c r="DF549">
        <v>0</v>
      </c>
      <c r="DG549">
        <v>0</v>
      </c>
      <c r="DH549">
        <v>0</v>
      </c>
      <c r="DI549">
        <v>0</v>
      </c>
      <c r="DJ549">
        <v>0</v>
      </c>
      <c r="DK549">
        <v>0</v>
      </c>
      <c r="DL549">
        <v>0</v>
      </c>
      <c r="DM549">
        <v>0</v>
      </c>
      <c r="DN549">
        <v>0</v>
      </c>
      <c r="DO549">
        <v>0</v>
      </c>
      <c r="DP549">
        <v>0</v>
      </c>
      <c r="DQ549">
        <v>0</v>
      </c>
      <c r="DR549">
        <v>0</v>
      </c>
      <c r="DS549">
        <v>0</v>
      </c>
    </row>
    <row r="550" spans="1:123">
      <c r="A550" t="s">
        <v>1626</v>
      </c>
      <c r="B550">
        <v>0</v>
      </c>
      <c r="C550">
        <v>0</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N550">
        <v>0</v>
      </c>
      <c r="CO550">
        <v>0</v>
      </c>
      <c r="CP550">
        <v>0</v>
      </c>
      <c r="CQ550">
        <v>0</v>
      </c>
      <c r="CR550">
        <v>0</v>
      </c>
      <c r="CS550">
        <v>0</v>
      </c>
      <c r="CT550">
        <v>0</v>
      </c>
      <c r="CU550">
        <v>0</v>
      </c>
      <c r="CV550">
        <v>0</v>
      </c>
      <c r="CW550">
        <v>0</v>
      </c>
      <c r="CX550">
        <v>0</v>
      </c>
      <c r="CY550">
        <v>0</v>
      </c>
      <c r="CZ550">
        <v>0</v>
      </c>
      <c r="DA550">
        <v>0</v>
      </c>
      <c r="DB550">
        <v>0</v>
      </c>
      <c r="DC550">
        <v>0</v>
      </c>
      <c r="DD550">
        <v>0</v>
      </c>
      <c r="DE550">
        <v>0</v>
      </c>
      <c r="DF550">
        <v>0</v>
      </c>
      <c r="DG550">
        <v>0</v>
      </c>
      <c r="DH550">
        <v>0</v>
      </c>
      <c r="DI550">
        <v>0</v>
      </c>
      <c r="DJ550">
        <v>0</v>
      </c>
      <c r="DK550">
        <v>0</v>
      </c>
      <c r="DL550">
        <v>0</v>
      </c>
      <c r="DM550">
        <v>0</v>
      </c>
      <c r="DN550">
        <v>0</v>
      </c>
      <c r="DO550">
        <v>0</v>
      </c>
      <c r="DP550">
        <v>0</v>
      </c>
      <c r="DQ550">
        <v>0</v>
      </c>
      <c r="DR550">
        <v>0</v>
      </c>
      <c r="DS550">
        <v>0</v>
      </c>
    </row>
    <row r="551" spans="1:123">
      <c r="A551" t="s">
        <v>1627</v>
      </c>
      <c r="B551">
        <v>0</v>
      </c>
      <c r="C551">
        <v>0</v>
      </c>
      <c r="D551">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v>0</v>
      </c>
      <c r="CJ551">
        <v>0</v>
      </c>
      <c r="CK551">
        <v>0</v>
      </c>
      <c r="CL551">
        <v>0</v>
      </c>
      <c r="CM551">
        <v>0</v>
      </c>
      <c r="CN551">
        <v>0</v>
      </c>
      <c r="CO551">
        <v>0</v>
      </c>
      <c r="CP551">
        <v>0</v>
      </c>
      <c r="CQ551">
        <v>0</v>
      </c>
      <c r="CR551">
        <v>0</v>
      </c>
      <c r="CS551">
        <v>0</v>
      </c>
      <c r="CT551">
        <v>0</v>
      </c>
      <c r="CU551">
        <v>0</v>
      </c>
      <c r="CV551">
        <v>0</v>
      </c>
      <c r="CW551">
        <v>0</v>
      </c>
      <c r="CX551">
        <v>0</v>
      </c>
      <c r="CY551">
        <v>0</v>
      </c>
      <c r="CZ551">
        <v>0</v>
      </c>
      <c r="DA551">
        <v>0</v>
      </c>
      <c r="DB551">
        <v>0</v>
      </c>
      <c r="DC551">
        <v>0</v>
      </c>
      <c r="DD551">
        <v>0</v>
      </c>
      <c r="DE551">
        <v>0</v>
      </c>
      <c r="DF551">
        <v>0</v>
      </c>
      <c r="DG551">
        <v>0</v>
      </c>
      <c r="DH551">
        <v>0</v>
      </c>
      <c r="DI551">
        <v>0</v>
      </c>
      <c r="DJ551">
        <v>0</v>
      </c>
      <c r="DK551">
        <v>0</v>
      </c>
      <c r="DL551">
        <v>0</v>
      </c>
      <c r="DM551">
        <v>0</v>
      </c>
      <c r="DN551">
        <v>0</v>
      </c>
      <c r="DO551">
        <v>0</v>
      </c>
      <c r="DP551">
        <v>0</v>
      </c>
      <c r="DQ551">
        <v>0</v>
      </c>
      <c r="DR551">
        <v>0</v>
      </c>
      <c r="DS551">
        <v>0</v>
      </c>
    </row>
    <row r="552" spans="1:123">
      <c r="A552" t="s">
        <v>1628</v>
      </c>
      <c r="B552">
        <v>0</v>
      </c>
      <c r="C552">
        <v>0</v>
      </c>
      <c r="D552">
        <v>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c r="CN552">
        <v>0</v>
      </c>
      <c r="CO552">
        <v>0</v>
      </c>
      <c r="CP552">
        <v>0</v>
      </c>
      <c r="CQ552">
        <v>0</v>
      </c>
      <c r="CR552">
        <v>0</v>
      </c>
      <c r="CS552">
        <v>0</v>
      </c>
      <c r="CT552">
        <v>0</v>
      </c>
      <c r="CU552">
        <v>0</v>
      </c>
      <c r="CV552">
        <v>0</v>
      </c>
      <c r="CW552">
        <v>0</v>
      </c>
      <c r="CX552">
        <v>0</v>
      </c>
      <c r="CY552">
        <v>0</v>
      </c>
      <c r="CZ552">
        <v>0</v>
      </c>
      <c r="DA552">
        <v>0</v>
      </c>
      <c r="DB552">
        <v>0</v>
      </c>
      <c r="DC552">
        <v>0</v>
      </c>
      <c r="DD552">
        <v>0</v>
      </c>
      <c r="DE552">
        <v>0</v>
      </c>
      <c r="DF552">
        <v>0</v>
      </c>
      <c r="DG552">
        <v>0</v>
      </c>
      <c r="DH552">
        <v>0</v>
      </c>
      <c r="DI552">
        <v>0</v>
      </c>
      <c r="DJ552">
        <v>0</v>
      </c>
      <c r="DK552">
        <v>0</v>
      </c>
      <c r="DL552">
        <v>0</v>
      </c>
      <c r="DM552">
        <v>0</v>
      </c>
      <c r="DN552">
        <v>0</v>
      </c>
      <c r="DO552">
        <v>0</v>
      </c>
      <c r="DP552">
        <v>0</v>
      </c>
      <c r="DQ552">
        <v>0</v>
      </c>
      <c r="DR552">
        <v>0</v>
      </c>
      <c r="DS552">
        <v>0</v>
      </c>
    </row>
    <row r="553" spans="1:123">
      <c r="A553" t="s">
        <v>1629</v>
      </c>
      <c r="B553">
        <v>0</v>
      </c>
      <c r="C553">
        <v>0</v>
      </c>
      <c r="D553">
        <v>0</v>
      </c>
      <c r="E553">
        <v>0</v>
      </c>
      <c r="F553">
        <v>0</v>
      </c>
      <c r="G553">
        <v>0</v>
      </c>
      <c r="H553">
        <v>0</v>
      </c>
      <c r="I553">
        <v>4267961936.1416602</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21339809.680708401</v>
      </c>
      <c r="BM553">
        <v>4246622126.4609499</v>
      </c>
      <c r="BN553">
        <v>0</v>
      </c>
      <c r="BO553">
        <v>0</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v>0</v>
      </c>
      <c r="CJ553">
        <v>0</v>
      </c>
      <c r="CK553">
        <v>0</v>
      </c>
      <c r="CL553">
        <v>0</v>
      </c>
      <c r="CM553">
        <v>0</v>
      </c>
      <c r="CN553">
        <v>0</v>
      </c>
      <c r="CO553">
        <v>0</v>
      </c>
      <c r="CP553">
        <v>0</v>
      </c>
      <c r="CQ553">
        <v>0</v>
      </c>
      <c r="CR553">
        <v>0</v>
      </c>
      <c r="CS553">
        <v>0</v>
      </c>
      <c r="CT553">
        <v>0</v>
      </c>
      <c r="CU553">
        <v>0</v>
      </c>
      <c r="CV553">
        <v>0</v>
      </c>
      <c r="CW553">
        <v>0</v>
      </c>
      <c r="CX553">
        <v>0</v>
      </c>
      <c r="CY553">
        <v>0</v>
      </c>
      <c r="CZ553">
        <v>0</v>
      </c>
      <c r="DA553">
        <v>0</v>
      </c>
      <c r="DB553">
        <v>0</v>
      </c>
      <c r="DC553">
        <v>0</v>
      </c>
      <c r="DD553">
        <v>0</v>
      </c>
      <c r="DE553">
        <v>0</v>
      </c>
      <c r="DF553">
        <v>0</v>
      </c>
      <c r="DG553">
        <v>0</v>
      </c>
      <c r="DH553">
        <v>0</v>
      </c>
      <c r="DI553">
        <v>0</v>
      </c>
      <c r="DJ553">
        <v>0</v>
      </c>
      <c r="DK553">
        <v>0</v>
      </c>
      <c r="DL553">
        <v>0</v>
      </c>
      <c r="DM553">
        <v>0</v>
      </c>
      <c r="DN553">
        <v>0</v>
      </c>
      <c r="DO553">
        <v>0</v>
      </c>
      <c r="DP553">
        <v>0</v>
      </c>
      <c r="DQ553">
        <v>0</v>
      </c>
      <c r="DR553">
        <v>0</v>
      </c>
      <c r="DS553">
        <v>0</v>
      </c>
    </row>
    <row r="554" spans="1:123">
      <c r="A554" t="s">
        <v>483</v>
      </c>
      <c r="B554">
        <v>0</v>
      </c>
      <c r="C554">
        <v>0</v>
      </c>
      <c r="D554">
        <v>2091575564.4000101</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v>0</v>
      </c>
      <c r="CZ554">
        <v>0</v>
      </c>
      <c r="DA554">
        <v>0</v>
      </c>
      <c r="DB554">
        <v>0</v>
      </c>
      <c r="DC554">
        <v>0</v>
      </c>
      <c r="DD554">
        <v>0</v>
      </c>
      <c r="DE554">
        <v>0</v>
      </c>
      <c r="DF554">
        <v>0</v>
      </c>
      <c r="DG554">
        <v>2091575564.4000101</v>
      </c>
      <c r="DH554">
        <v>0</v>
      </c>
      <c r="DI554">
        <v>0</v>
      </c>
      <c r="DJ554">
        <v>0</v>
      </c>
      <c r="DK554">
        <v>0</v>
      </c>
      <c r="DL554">
        <v>0</v>
      </c>
      <c r="DM554">
        <v>0</v>
      </c>
      <c r="DN554">
        <v>0</v>
      </c>
      <c r="DO554">
        <v>0</v>
      </c>
      <c r="DP554">
        <v>0</v>
      </c>
      <c r="DQ554">
        <v>0</v>
      </c>
      <c r="DR554">
        <v>0</v>
      </c>
      <c r="DS554">
        <v>0</v>
      </c>
    </row>
    <row r="555" spans="1:123">
      <c r="A555" t="s">
        <v>484</v>
      </c>
      <c r="B555">
        <v>0</v>
      </c>
      <c r="C555">
        <v>0</v>
      </c>
      <c r="D555">
        <v>0</v>
      </c>
      <c r="E555">
        <v>67717804000.000397</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v>0</v>
      </c>
      <c r="BL555">
        <v>8803314520.0000591</v>
      </c>
      <c r="BM555">
        <v>0</v>
      </c>
      <c r="BN555">
        <v>0</v>
      </c>
      <c r="BO555">
        <v>0</v>
      </c>
      <c r="BP555">
        <v>0</v>
      </c>
      <c r="BQ555">
        <v>0</v>
      </c>
      <c r="BR555">
        <v>0</v>
      </c>
      <c r="BS555">
        <v>0</v>
      </c>
      <c r="BT555">
        <v>0</v>
      </c>
      <c r="BU555">
        <v>0</v>
      </c>
      <c r="BV555">
        <v>0</v>
      </c>
      <c r="BW555">
        <v>0</v>
      </c>
      <c r="BX555">
        <v>0</v>
      </c>
      <c r="BY555">
        <v>0</v>
      </c>
      <c r="BZ555">
        <v>0</v>
      </c>
      <c r="CA555">
        <v>0</v>
      </c>
      <c r="CB555">
        <v>0</v>
      </c>
      <c r="CC555">
        <v>0</v>
      </c>
      <c r="CD555">
        <v>0</v>
      </c>
      <c r="CE555">
        <v>0</v>
      </c>
      <c r="CF555">
        <v>0</v>
      </c>
      <c r="CG555">
        <v>0</v>
      </c>
      <c r="CH555">
        <v>0</v>
      </c>
      <c r="CI555">
        <v>0</v>
      </c>
      <c r="CJ555">
        <v>58914489480.000397</v>
      </c>
      <c r="CK555">
        <v>0</v>
      </c>
      <c r="CL555">
        <v>0</v>
      </c>
      <c r="CM555">
        <v>0</v>
      </c>
      <c r="CN555">
        <v>0</v>
      </c>
      <c r="CO555">
        <v>0</v>
      </c>
      <c r="CP555">
        <v>0</v>
      </c>
      <c r="CQ555">
        <v>0</v>
      </c>
      <c r="CR555">
        <v>0</v>
      </c>
      <c r="CS555">
        <v>0</v>
      </c>
      <c r="CT555">
        <v>0</v>
      </c>
      <c r="CU555">
        <v>0</v>
      </c>
      <c r="CV555">
        <v>0</v>
      </c>
      <c r="CW555">
        <v>0</v>
      </c>
      <c r="CX555">
        <v>0</v>
      </c>
      <c r="CY555">
        <v>0</v>
      </c>
      <c r="CZ555">
        <v>0</v>
      </c>
      <c r="DA555">
        <v>0</v>
      </c>
      <c r="DB555">
        <v>0</v>
      </c>
      <c r="DC555">
        <v>0</v>
      </c>
      <c r="DD555">
        <v>0</v>
      </c>
      <c r="DE555">
        <v>0</v>
      </c>
      <c r="DF555">
        <v>0</v>
      </c>
      <c r="DG555">
        <v>0</v>
      </c>
      <c r="DH555">
        <v>0</v>
      </c>
      <c r="DI555">
        <v>0</v>
      </c>
      <c r="DJ555">
        <v>0</v>
      </c>
      <c r="DK555">
        <v>0</v>
      </c>
      <c r="DL555">
        <v>0</v>
      </c>
      <c r="DM555">
        <v>0</v>
      </c>
      <c r="DN555">
        <v>0</v>
      </c>
      <c r="DO555">
        <v>0</v>
      </c>
      <c r="DP555">
        <v>0</v>
      </c>
      <c r="DQ555">
        <v>0</v>
      </c>
      <c r="DR555">
        <v>0</v>
      </c>
      <c r="DS555">
        <v>0</v>
      </c>
    </row>
    <row r="556" spans="1:123">
      <c r="A556" t="s">
        <v>1630</v>
      </c>
      <c r="B556">
        <v>0</v>
      </c>
      <c r="C556">
        <v>0</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c r="CU556">
        <v>0</v>
      </c>
      <c r="CV556">
        <v>0</v>
      </c>
      <c r="CW556">
        <v>0</v>
      </c>
      <c r="CX556">
        <v>0</v>
      </c>
      <c r="CY556">
        <v>0</v>
      </c>
      <c r="CZ556">
        <v>0</v>
      </c>
      <c r="DA556">
        <v>0</v>
      </c>
      <c r="DB556">
        <v>0</v>
      </c>
      <c r="DC556">
        <v>0</v>
      </c>
      <c r="DD556">
        <v>0</v>
      </c>
      <c r="DE556">
        <v>0</v>
      </c>
      <c r="DF556">
        <v>0</v>
      </c>
      <c r="DG556">
        <v>0</v>
      </c>
      <c r="DH556">
        <v>0</v>
      </c>
      <c r="DI556">
        <v>0</v>
      </c>
      <c r="DJ556">
        <v>0</v>
      </c>
      <c r="DK556">
        <v>0</v>
      </c>
      <c r="DL556">
        <v>0</v>
      </c>
      <c r="DM556">
        <v>0</v>
      </c>
      <c r="DN556">
        <v>0</v>
      </c>
      <c r="DO556">
        <v>0</v>
      </c>
      <c r="DP556">
        <v>0</v>
      </c>
      <c r="DQ556">
        <v>0</v>
      </c>
      <c r="DR556">
        <v>0</v>
      </c>
      <c r="DS556">
        <v>0</v>
      </c>
    </row>
    <row r="557" spans="1:123">
      <c r="A557" t="s">
        <v>2638</v>
      </c>
      <c r="B557">
        <v>0</v>
      </c>
      <c r="C557">
        <v>0</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58914489480.000397</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58914489480.000397</v>
      </c>
      <c r="CK557">
        <v>0</v>
      </c>
      <c r="CL557">
        <v>0</v>
      </c>
      <c r="CM557">
        <v>0</v>
      </c>
      <c r="CN557">
        <v>0</v>
      </c>
      <c r="CO557">
        <v>0</v>
      </c>
      <c r="CP557">
        <v>0</v>
      </c>
      <c r="CQ557">
        <v>0</v>
      </c>
      <c r="CR557">
        <v>0</v>
      </c>
      <c r="CS557">
        <v>0</v>
      </c>
      <c r="CT557">
        <v>0</v>
      </c>
      <c r="CU557">
        <v>0</v>
      </c>
      <c r="CV557">
        <v>0</v>
      </c>
      <c r="CW557">
        <v>0</v>
      </c>
      <c r="CX557">
        <v>0</v>
      </c>
      <c r="CY557">
        <v>0</v>
      </c>
      <c r="CZ557">
        <v>0</v>
      </c>
      <c r="DA557">
        <v>0</v>
      </c>
      <c r="DB557">
        <v>0</v>
      </c>
      <c r="DC557">
        <v>0</v>
      </c>
      <c r="DD557">
        <v>0</v>
      </c>
      <c r="DE557">
        <v>0</v>
      </c>
      <c r="DF557">
        <v>0</v>
      </c>
      <c r="DG557">
        <v>0</v>
      </c>
      <c r="DH557">
        <v>0</v>
      </c>
      <c r="DI557">
        <v>0</v>
      </c>
      <c r="DJ557">
        <v>0</v>
      </c>
      <c r="DK557">
        <v>0</v>
      </c>
      <c r="DL557">
        <v>0</v>
      </c>
      <c r="DM557">
        <v>0</v>
      </c>
      <c r="DN557">
        <v>0</v>
      </c>
      <c r="DO557">
        <v>0</v>
      </c>
      <c r="DP557">
        <v>0</v>
      </c>
      <c r="DQ557">
        <v>0</v>
      </c>
      <c r="DR557">
        <v>0</v>
      </c>
      <c r="DS557">
        <v>0</v>
      </c>
    </row>
    <row r="558" spans="1:123">
      <c r="A558" t="s">
        <v>485</v>
      </c>
      <c r="B558">
        <v>0</v>
      </c>
      <c r="C558">
        <v>0</v>
      </c>
      <c r="D558">
        <v>0</v>
      </c>
      <c r="E558">
        <v>67717804000.000397</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67717804000.000397</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v>0</v>
      </c>
      <c r="CJ558">
        <v>0</v>
      </c>
      <c r="CK558">
        <v>0</v>
      </c>
      <c r="CL558">
        <v>0</v>
      </c>
      <c r="CM558">
        <v>0</v>
      </c>
      <c r="CN558">
        <v>0</v>
      </c>
      <c r="CO558">
        <v>0</v>
      </c>
      <c r="CP558">
        <v>0</v>
      </c>
      <c r="CQ558">
        <v>0</v>
      </c>
      <c r="CR558">
        <v>0</v>
      </c>
      <c r="CS558">
        <v>0</v>
      </c>
      <c r="CT558">
        <v>0</v>
      </c>
      <c r="CU558">
        <v>0</v>
      </c>
      <c r="CV558">
        <v>0</v>
      </c>
      <c r="CW558">
        <v>0</v>
      </c>
      <c r="CX558">
        <v>0</v>
      </c>
      <c r="CY558">
        <v>0</v>
      </c>
      <c r="CZ558">
        <v>0</v>
      </c>
      <c r="DA558">
        <v>0</v>
      </c>
      <c r="DB558">
        <v>0</v>
      </c>
      <c r="DC558">
        <v>0</v>
      </c>
      <c r="DD558">
        <v>0</v>
      </c>
      <c r="DE558">
        <v>0</v>
      </c>
      <c r="DF558">
        <v>0</v>
      </c>
      <c r="DG558">
        <v>0</v>
      </c>
      <c r="DH558">
        <v>0</v>
      </c>
      <c r="DI558">
        <v>0</v>
      </c>
      <c r="DJ558">
        <v>0</v>
      </c>
      <c r="DK558">
        <v>0</v>
      </c>
      <c r="DL558">
        <v>0</v>
      </c>
      <c r="DM558">
        <v>0</v>
      </c>
      <c r="DN558">
        <v>0</v>
      </c>
      <c r="DO558">
        <v>0</v>
      </c>
      <c r="DP558">
        <v>0</v>
      </c>
      <c r="DQ558">
        <v>0</v>
      </c>
      <c r="DR558">
        <v>0</v>
      </c>
      <c r="DS558">
        <v>0</v>
      </c>
    </row>
    <row r="559" spans="1:123">
      <c r="A559" t="s">
        <v>1631</v>
      </c>
      <c r="B559">
        <v>0</v>
      </c>
      <c r="C559">
        <v>-3.814697265625E-6</v>
      </c>
      <c r="D559">
        <v>24057040000.000099</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24057040000.000099</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0</v>
      </c>
      <c r="CX559">
        <v>0</v>
      </c>
      <c r="CY559">
        <v>0</v>
      </c>
      <c r="CZ559">
        <v>0</v>
      </c>
      <c r="DA559">
        <v>0</v>
      </c>
      <c r="DB559">
        <v>0</v>
      </c>
      <c r="DC559">
        <v>0</v>
      </c>
      <c r="DD559">
        <v>0</v>
      </c>
      <c r="DE559">
        <v>0</v>
      </c>
      <c r="DF559">
        <v>0</v>
      </c>
      <c r="DG559">
        <v>0</v>
      </c>
      <c r="DH559">
        <v>0</v>
      </c>
      <c r="DI559">
        <v>0</v>
      </c>
      <c r="DJ559">
        <v>0</v>
      </c>
      <c r="DK559">
        <v>0</v>
      </c>
      <c r="DL559">
        <v>0</v>
      </c>
      <c r="DM559">
        <v>0</v>
      </c>
      <c r="DN559">
        <v>0</v>
      </c>
      <c r="DO559">
        <v>0</v>
      </c>
      <c r="DP559">
        <v>0</v>
      </c>
      <c r="DQ559">
        <v>0</v>
      </c>
      <c r="DR559">
        <v>0</v>
      </c>
      <c r="DS559">
        <v>0</v>
      </c>
    </row>
    <row r="560" spans="1:123">
      <c r="A560" t="s">
        <v>486</v>
      </c>
      <c r="B560">
        <v>0</v>
      </c>
      <c r="C560">
        <v>0</v>
      </c>
      <c r="D560">
        <v>2788767419.2000198</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N560">
        <v>0</v>
      </c>
      <c r="CO560">
        <v>0</v>
      </c>
      <c r="CP560">
        <v>0</v>
      </c>
      <c r="CQ560">
        <v>0</v>
      </c>
      <c r="CR560">
        <v>0</v>
      </c>
      <c r="CS560">
        <v>0</v>
      </c>
      <c r="CT560">
        <v>0</v>
      </c>
      <c r="CU560">
        <v>0</v>
      </c>
      <c r="CV560">
        <v>0</v>
      </c>
      <c r="CW560">
        <v>0</v>
      </c>
      <c r="CX560">
        <v>0</v>
      </c>
      <c r="CY560">
        <v>0</v>
      </c>
      <c r="CZ560">
        <v>0</v>
      </c>
      <c r="DA560">
        <v>0</v>
      </c>
      <c r="DB560">
        <v>0</v>
      </c>
      <c r="DC560">
        <v>0</v>
      </c>
      <c r="DD560">
        <v>0</v>
      </c>
      <c r="DE560">
        <v>0</v>
      </c>
      <c r="DF560">
        <v>0</v>
      </c>
      <c r="DG560">
        <v>2788767419.2000198</v>
      </c>
      <c r="DH560">
        <v>0</v>
      </c>
      <c r="DI560">
        <v>0</v>
      </c>
      <c r="DJ560">
        <v>0</v>
      </c>
      <c r="DK560">
        <v>0</v>
      </c>
      <c r="DL560">
        <v>0</v>
      </c>
      <c r="DM560">
        <v>0</v>
      </c>
      <c r="DN560">
        <v>0</v>
      </c>
      <c r="DO560">
        <v>0</v>
      </c>
      <c r="DP560">
        <v>0</v>
      </c>
      <c r="DQ560">
        <v>0</v>
      </c>
      <c r="DR560">
        <v>0</v>
      </c>
      <c r="DS560">
        <v>0</v>
      </c>
    </row>
    <row r="561" spans="1:123">
      <c r="A561" t="s">
        <v>2639</v>
      </c>
      <c r="B561">
        <v>0</v>
      </c>
      <c r="C561">
        <v>0</v>
      </c>
      <c r="D561">
        <v>10804696000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58914489480.000397</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69719185480.000504</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0</v>
      </c>
      <c r="CX561">
        <v>0</v>
      </c>
      <c r="CY561">
        <v>0</v>
      </c>
      <c r="CZ561">
        <v>0</v>
      </c>
      <c r="DA561">
        <v>0</v>
      </c>
      <c r="DB561">
        <v>0</v>
      </c>
      <c r="DC561">
        <v>0</v>
      </c>
      <c r="DD561">
        <v>0</v>
      </c>
      <c r="DE561">
        <v>0</v>
      </c>
      <c r="DF561">
        <v>0</v>
      </c>
      <c r="DG561">
        <v>0</v>
      </c>
      <c r="DH561">
        <v>0</v>
      </c>
      <c r="DI561">
        <v>0</v>
      </c>
      <c r="DJ561">
        <v>0</v>
      </c>
      <c r="DK561">
        <v>0</v>
      </c>
      <c r="DL561">
        <v>0</v>
      </c>
      <c r="DM561">
        <v>0</v>
      </c>
      <c r="DN561">
        <v>0</v>
      </c>
      <c r="DO561">
        <v>0</v>
      </c>
      <c r="DP561">
        <v>0</v>
      </c>
      <c r="DQ561">
        <v>0</v>
      </c>
      <c r="DR561">
        <v>0</v>
      </c>
      <c r="DS561">
        <v>0</v>
      </c>
    </row>
    <row r="562" spans="1:123">
      <c r="A562" t="s">
        <v>487</v>
      </c>
      <c r="B562">
        <v>0</v>
      </c>
      <c r="C562">
        <v>0</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v>0</v>
      </c>
      <c r="CU562">
        <v>0</v>
      </c>
      <c r="CV562">
        <v>0</v>
      </c>
      <c r="CW562">
        <v>0</v>
      </c>
      <c r="CX562">
        <v>0</v>
      </c>
      <c r="CY562">
        <v>0</v>
      </c>
      <c r="CZ562">
        <v>0</v>
      </c>
      <c r="DA562">
        <v>0</v>
      </c>
      <c r="DB562">
        <v>0</v>
      </c>
      <c r="DC562">
        <v>0</v>
      </c>
      <c r="DD562">
        <v>0</v>
      </c>
      <c r="DE562">
        <v>0</v>
      </c>
      <c r="DF562">
        <v>0</v>
      </c>
      <c r="DG562">
        <v>0</v>
      </c>
      <c r="DH562">
        <v>0</v>
      </c>
      <c r="DI562">
        <v>0</v>
      </c>
      <c r="DJ562">
        <v>0</v>
      </c>
      <c r="DK562">
        <v>0</v>
      </c>
      <c r="DL562">
        <v>0</v>
      </c>
      <c r="DM562">
        <v>0</v>
      </c>
      <c r="DN562">
        <v>0</v>
      </c>
      <c r="DO562">
        <v>0</v>
      </c>
      <c r="DP562">
        <v>0</v>
      </c>
      <c r="DQ562">
        <v>0</v>
      </c>
      <c r="DR562">
        <v>0</v>
      </c>
      <c r="DS562">
        <v>0</v>
      </c>
    </row>
    <row r="563" spans="1:123">
      <c r="A563" t="s">
        <v>488</v>
      </c>
      <c r="B563">
        <v>0</v>
      </c>
      <c r="C563">
        <v>0</v>
      </c>
      <c r="D563">
        <v>25323200000.000099</v>
      </c>
      <c r="E563">
        <v>0</v>
      </c>
      <c r="F563">
        <v>62622000000.000397</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9422700000.0000706</v>
      </c>
      <c r="BM563">
        <v>10804696000</v>
      </c>
      <c r="BN563">
        <v>67717804000.000397</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N563">
        <v>0</v>
      </c>
      <c r="CO563">
        <v>0</v>
      </c>
      <c r="CP563">
        <v>0</v>
      </c>
      <c r="CQ563">
        <v>0</v>
      </c>
      <c r="CR563">
        <v>0</v>
      </c>
      <c r="CS563">
        <v>0</v>
      </c>
      <c r="CT563">
        <v>0</v>
      </c>
      <c r="CU563">
        <v>0</v>
      </c>
      <c r="CV563">
        <v>0</v>
      </c>
      <c r="CW563">
        <v>0</v>
      </c>
      <c r="CX563">
        <v>0</v>
      </c>
      <c r="CY563">
        <v>0</v>
      </c>
      <c r="CZ563">
        <v>0</v>
      </c>
      <c r="DA563">
        <v>0</v>
      </c>
      <c r="DB563">
        <v>0</v>
      </c>
      <c r="DC563">
        <v>0</v>
      </c>
      <c r="DD563">
        <v>0</v>
      </c>
      <c r="DE563">
        <v>0</v>
      </c>
      <c r="DF563">
        <v>0</v>
      </c>
      <c r="DG563">
        <v>0</v>
      </c>
      <c r="DH563">
        <v>0</v>
      </c>
      <c r="DI563">
        <v>0</v>
      </c>
      <c r="DJ563">
        <v>0</v>
      </c>
      <c r="DK563">
        <v>0</v>
      </c>
      <c r="DL563">
        <v>0</v>
      </c>
      <c r="DM563">
        <v>0</v>
      </c>
      <c r="DN563">
        <v>0</v>
      </c>
      <c r="DO563">
        <v>0</v>
      </c>
      <c r="DP563">
        <v>0</v>
      </c>
      <c r="DQ563">
        <v>0</v>
      </c>
      <c r="DR563">
        <v>0</v>
      </c>
      <c r="DS563">
        <v>0</v>
      </c>
    </row>
    <row r="564" spans="1:123">
      <c r="A564" t="s">
        <v>489</v>
      </c>
      <c r="B564">
        <v>0</v>
      </c>
      <c r="C564">
        <v>0</v>
      </c>
      <c r="D564">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4880342983.6000299</v>
      </c>
      <c r="AY564">
        <v>0</v>
      </c>
      <c r="AZ564">
        <v>0</v>
      </c>
      <c r="BA564">
        <v>0</v>
      </c>
      <c r="BB564">
        <v>0</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v>0</v>
      </c>
      <c r="CJ564">
        <v>0</v>
      </c>
      <c r="CK564">
        <v>0</v>
      </c>
      <c r="CL564">
        <v>0</v>
      </c>
      <c r="CM564">
        <v>0</v>
      </c>
      <c r="CN564">
        <v>0</v>
      </c>
      <c r="CO564">
        <v>0</v>
      </c>
      <c r="CP564">
        <v>0</v>
      </c>
      <c r="CQ564">
        <v>0</v>
      </c>
      <c r="CR564">
        <v>0</v>
      </c>
      <c r="CS564">
        <v>0</v>
      </c>
      <c r="CT564">
        <v>0</v>
      </c>
      <c r="CU564">
        <v>0</v>
      </c>
      <c r="CV564">
        <v>0</v>
      </c>
      <c r="CW564">
        <v>0</v>
      </c>
      <c r="CX564">
        <v>0</v>
      </c>
      <c r="CY564">
        <v>0</v>
      </c>
      <c r="CZ564">
        <v>0</v>
      </c>
      <c r="DA564">
        <v>0</v>
      </c>
      <c r="DB564">
        <v>0</v>
      </c>
      <c r="DC564">
        <v>0</v>
      </c>
      <c r="DD564">
        <v>0</v>
      </c>
      <c r="DE564">
        <v>0</v>
      </c>
      <c r="DF564">
        <v>0</v>
      </c>
      <c r="DG564">
        <v>4880342983.6000299</v>
      </c>
      <c r="DH564">
        <v>0</v>
      </c>
      <c r="DI564">
        <v>0</v>
      </c>
      <c r="DJ564">
        <v>0</v>
      </c>
      <c r="DK564">
        <v>0</v>
      </c>
      <c r="DL564">
        <v>0</v>
      </c>
      <c r="DM564">
        <v>0</v>
      </c>
      <c r="DN564">
        <v>0</v>
      </c>
      <c r="DO564">
        <v>0</v>
      </c>
      <c r="DP564">
        <v>0</v>
      </c>
      <c r="DQ564">
        <v>0</v>
      </c>
      <c r="DR564">
        <v>0</v>
      </c>
      <c r="DS564">
        <v>0</v>
      </c>
    </row>
    <row r="565" spans="1:123">
      <c r="A565" t="s">
        <v>490</v>
      </c>
      <c r="B565">
        <v>0</v>
      </c>
      <c r="C565">
        <v>0</v>
      </c>
      <c r="D565">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4880342983.6000299</v>
      </c>
      <c r="AY565">
        <v>0</v>
      </c>
      <c r="AZ565">
        <v>0</v>
      </c>
      <c r="BA565">
        <v>0</v>
      </c>
      <c r="BB565">
        <v>0</v>
      </c>
      <c r="BC565">
        <v>0</v>
      </c>
      <c r="BD565">
        <v>0</v>
      </c>
      <c r="BE565">
        <v>0</v>
      </c>
      <c r="BF565">
        <v>0</v>
      </c>
      <c r="BG565">
        <v>0</v>
      </c>
      <c r="BH565">
        <v>0</v>
      </c>
      <c r="BI565">
        <v>0</v>
      </c>
      <c r="BJ565">
        <v>0</v>
      </c>
      <c r="BK565">
        <v>0</v>
      </c>
      <c r="BL565">
        <v>4880342983.6000299</v>
      </c>
      <c r="BM565">
        <v>0</v>
      </c>
      <c r="BN565">
        <v>0</v>
      </c>
      <c r="BO565">
        <v>0</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v>0</v>
      </c>
      <c r="CJ565">
        <v>0</v>
      </c>
      <c r="CK565">
        <v>0</v>
      </c>
      <c r="CL565">
        <v>0</v>
      </c>
      <c r="CM565">
        <v>0</v>
      </c>
      <c r="CN565">
        <v>0</v>
      </c>
      <c r="CO565">
        <v>0</v>
      </c>
      <c r="CP565">
        <v>0</v>
      </c>
      <c r="CQ565">
        <v>0</v>
      </c>
      <c r="CR565">
        <v>0</v>
      </c>
      <c r="CS565">
        <v>0</v>
      </c>
      <c r="CT565">
        <v>0</v>
      </c>
      <c r="CU565">
        <v>0</v>
      </c>
      <c r="CV565">
        <v>0</v>
      </c>
      <c r="CW565">
        <v>0</v>
      </c>
      <c r="CX565">
        <v>0</v>
      </c>
      <c r="CY565">
        <v>0</v>
      </c>
      <c r="CZ565">
        <v>0</v>
      </c>
      <c r="DA565">
        <v>0</v>
      </c>
      <c r="DB565">
        <v>0</v>
      </c>
      <c r="DC565">
        <v>0</v>
      </c>
      <c r="DD565">
        <v>0</v>
      </c>
      <c r="DE565">
        <v>0</v>
      </c>
      <c r="DF565">
        <v>0</v>
      </c>
      <c r="DG565">
        <v>0</v>
      </c>
      <c r="DH565">
        <v>0</v>
      </c>
      <c r="DI565">
        <v>0</v>
      </c>
      <c r="DJ565">
        <v>0</v>
      </c>
      <c r="DK565">
        <v>0</v>
      </c>
      <c r="DL565">
        <v>0</v>
      </c>
      <c r="DM565">
        <v>0</v>
      </c>
      <c r="DN565">
        <v>0</v>
      </c>
      <c r="DO565">
        <v>0</v>
      </c>
      <c r="DP565">
        <v>0</v>
      </c>
      <c r="DQ565">
        <v>0</v>
      </c>
      <c r="DR565">
        <v>0</v>
      </c>
      <c r="DS565">
        <v>0</v>
      </c>
    </row>
    <row r="566" spans="1:123">
      <c r="A566" t="s">
        <v>491</v>
      </c>
      <c r="B566">
        <v>0</v>
      </c>
      <c r="C566">
        <v>0</v>
      </c>
      <c r="D566">
        <v>64838842496.400398</v>
      </c>
      <c r="E566">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BL566">
        <v>64838842496.400398</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N566">
        <v>0</v>
      </c>
      <c r="CO566">
        <v>0</v>
      </c>
      <c r="CP566">
        <v>0</v>
      </c>
      <c r="CQ566">
        <v>0</v>
      </c>
      <c r="CR566">
        <v>0</v>
      </c>
      <c r="CS566">
        <v>0</v>
      </c>
      <c r="CT566">
        <v>0</v>
      </c>
      <c r="CU566">
        <v>0</v>
      </c>
      <c r="CV566">
        <v>0</v>
      </c>
      <c r="CW566">
        <v>0</v>
      </c>
      <c r="CX566">
        <v>0</v>
      </c>
      <c r="CY566">
        <v>0</v>
      </c>
      <c r="CZ566">
        <v>0</v>
      </c>
      <c r="DA566">
        <v>0</v>
      </c>
      <c r="DB566">
        <v>0</v>
      </c>
      <c r="DC566">
        <v>0</v>
      </c>
      <c r="DD566">
        <v>0</v>
      </c>
      <c r="DE566">
        <v>0</v>
      </c>
      <c r="DF566">
        <v>0</v>
      </c>
      <c r="DG566">
        <v>0</v>
      </c>
      <c r="DH566">
        <v>0</v>
      </c>
      <c r="DI566">
        <v>0</v>
      </c>
      <c r="DJ566">
        <v>0</v>
      </c>
      <c r="DK566">
        <v>0</v>
      </c>
      <c r="DL566">
        <v>0</v>
      </c>
      <c r="DM566">
        <v>0</v>
      </c>
      <c r="DN566">
        <v>0</v>
      </c>
      <c r="DO566">
        <v>0</v>
      </c>
      <c r="DP566">
        <v>0</v>
      </c>
      <c r="DQ566">
        <v>0</v>
      </c>
      <c r="DR566">
        <v>0</v>
      </c>
      <c r="DS566">
        <v>0</v>
      </c>
    </row>
    <row r="567" spans="1:123">
      <c r="A567" t="s">
        <v>492</v>
      </c>
      <c r="B567">
        <v>0</v>
      </c>
      <c r="C567">
        <v>0</v>
      </c>
      <c r="D567">
        <v>0</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v>0</v>
      </c>
      <c r="CI567">
        <v>0</v>
      </c>
      <c r="CJ567">
        <v>0</v>
      </c>
      <c r="CK567">
        <v>0</v>
      </c>
      <c r="CL567">
        <v>0</v>
      </c>
      <c r="CM567">
        <v>0</v>
      </c>
      <c r="CN567">
        <v>0</v>
      </c>
      <c r="CO567">
        <v>0</v>
      </c>
      <c r="CP567">
        <v>0</v>
      </c>
      <c r="CQ567">
        <v>0</v>
      </c>
      <c r="CR567">
        <v>0</v>
      </c>
      <c r="CS567">
        <v>0</v>
      </c>
      <c r="CT567">
        <v>0</v>
      </c>
      <c r="CU567">
        <v>0</v>
      </c>
      <c r="CV567">
        <v>0</v>
      </c>
      <c r="CW567">
        <v>0</v>
      </c>
      <c r="CX567">
        <v>0</v>
      </c>
      <c r="CY567">
        <v>0</v>
      </c>
      <c r="CZ567">
        <v>0</v>
      </c>
      <c r="DA567">
        <v>0</v>
      </c>
      <c r="DB567">
        <v>0</v>
      </c>
      <c r="DC567">
        <v>0</v>
      </c>
      <c r="DD567">
        <v>0</v>
      </c>
      <c r="DE567">
        <v>0</v>
      </c>
      <c r="DF567">
        <v>0</v>
      </c>
      <c r="DG567">
        <v>0</v>
      </c>
      <c r="DH567">
        <v>0</v>
      </c>
      <c r="DI567">
        <v>0</v>
      </c>
      <c r="DJ567">
        <v>0</v>
      </c>
      <c r="DK567">
        <v>0</v>
      </c>
      <c r="DL567">
        <v>0</v>
      </c>
      <c r="DM567">
        <v>0</v>
      </c>
      <c r="DN567">
        <v>0</v>
      </c>
      <c r="DO567">
        <v>0</v>
      </c>
      <c r="DP567">
        <v>0</v>
      </c>
      <c r="DQ567">
        <v>0</v>
      </c>
      <c r="DR567">
        <v>0</v>
      </c>
      <c r="DS567">
        <v>0</v>
      </c>
    </row>
    <row r="568" spans="1:123">
      <c r="A568" t="s">
        <v>493</v>
      </c>
      <c r="B568">
        <v>122198418700.30499</v>
      </c>
      <c r="C568">
        <v>0</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0</v>
      </c>
      <c r="BL568">
        <v>20773731179.0518</v>
      </c>
      <c r="BM568">
        <v>101424687521.25301</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v>0</v>
      </c>
      <c r="CU568">
        <v>0</v>
      </c>
      <c r="CV568">
        <v>0</v>
      </c>
      <c r="CW568">
        <v>0</v>
      </c>
      <c r="CX568">
        <v>0</v>
      </c>
      <c r="CY568">
        <v>0</v>
      </c>
      <c r="CZ568">
        <v>0</v>
      </c>
      <c r="DA568">
        <v>0</v>
      </c>
      <c r="DB568">
        <v>0</v>
      </c>
      <c r="DC568">
        <v>0</v>
      </c>
      <c r="DD568">
        <v>0</v>
      </c>
      <c r="DE568">
        <v>0</v>
      </c>
      <c r="DF568">
        <v>0</v>
      </c>
      <c r="DG568">
        <v>0</v>
      </c>
      <c r="DH568">
        <v>0</v>
      </c>
      <c r="DI568">
        <v>0</v>
      </c>
      <c r="DJ568">
        <v>0</v>
      </c>
      <c r="DK568">
        <v>0</v>
      </c>
      <c r="DL568">
        <v>0</v>
      </c>
      <c r="DM568">
        <v>0</v>
      </c>
      <c r="DN568">
        <v>0</v>
      </c>
      <c r="DO568">
        <v>0</v>
      </c>
      <c r="DP568">
        <v>0</v>
      </c>
      <c r="DQ568">
        <v>0</v>
      </c>
      <c r="DR568">
        <v>0</v>
      </c>
      <c r="DS568">
        <v>0</v>
      </c>
    </row>
    <row r="569" spans="1:123">
      <c r="A569" t="s">
        <v>494</v>
      </c>
      <c r="B569">
        <v>0</v>
      </c>
      <c r="C569">
        <v>0</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0</v>
      </c>
      <c r="CW569">
        <v>0</v>
      </c>
      <c r="CX569">
        <v>0</v>
      </c>
      <c r="CY569">
        <v>0</v>
      </c>
      <c r="CZ569">
        <v>0</v>
      </c>
      <c r="DA569">
        <v>0</v>
      </c>
      <c r="DB569">
        <v>0</v>
      </c>
      <c r="DC569">
        <v>0</v>
      </c>
      <c r="DD569">
        <v>0</v>
      </c>
      <c r="DE569">
        <v>0</v>
      </c>
      <c r="DF569">
        <v>0</v>
      </c>
      <c r="DG569">
        <v>0</v>
      </c>
      <c r="DH569">
        <v>0</v>
      </c>
      <c r="DI569">
        <v>0</v>
      </c>
      <c r="DJ569">
        <v>0</v>
      </c>
      <c r="DK569">
        <v>0</v>
      </c>
      <c r="DL569">
        <v>0</v>
      </c>
      <c r="DM569">
        <v>0</v>
      </c>
      <c r="DN569">
        <v>0</v>
      </c>
      <c r="DO569">
        <v>0</v>
      </c>
      <c r="DP569">
        <v>0</v>
      </c>
      <c r="DQ569">
        <v>0</v>
      </c>
      <c r="DR569">
        <v>0</v>
      </c>
      <c r="DS569">
        <v>0</v>
      </c>
    </row>
    <row r="570" spans="1:123">
      <c r="A570" t="s">
        <v>495</v>
      </c>
      <c r="B570">
        <v>0</v>
      </c>
      <c r="C570">
        <v>0</v>
      </c>
      <c r="D570">
        <v>0</v>
      </c>
      <c r="E570">
        <v>0</v>
      </c>
      <c r="F570">
        <v>44070317358.7071</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4407031735.8707199</v>
      </c>
      <c r="BM570">
        <v>39663285622.836403</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0</v>
      </c>
      <c r="CS570">
        <v>0</v>
      </c>
      <c r="CT570">
        <v>0</v>
      </c>
      <c r="CU570">
        <v>0</v>
      </c>
      <c r="CV570">
        <v>0</v>
      </c>
      <c r="CW570">
        <v>0</v>
      </c>
      <c r="CX570">
        <v>0</v>
      </c>
      <c r="CY570">
        <v>0</v>
      </c>
      <c r="CZ570">
        <v>0</v>
      </c>
      <c r="DA570">
        <v>0</v>
      </c>
      <c r="DB570">
        <v>0</v>
      </c>
      <c r="DC570">
        <v>0</v>
      </c>
      <c r="DD570">
        <v>0</v>
      </c>
      <c r="DE570">
        <v>0</v>
      </c>
      <c r="DF570">
        <v>0</v>
      </c>
      <c r="DG570">
        <v>0</v>
      </c>
      <c r="DH570">
        <v>0</v>
      </c>
      <c r="DI570">
        <v>0</v>
      </c>
      <c r="DJ570">
        <v>0</v>
      </c>
      <c r="DK570">
        <v>0</v>
      </c>
      <c r="DL570">
        <v>0</v>
      </c>
      <c r="DM570">
        <v>0</v>
      </c>
      <c r="DN570">
        <v>0</v>
      </c>
      <c r="DO570">
        <v>0</v>
      </c>
      <c r="DP570">
        <v>0</v>
      </c>
      <c r="DQ570">
        <v>0</v>
      </c>
      <c r="DR570">
        <v>0</v>
      </c>
      <c r="DS570">
        <v>0</v>
      </c>
    </row>
    <row r="571" spans="1:123">
      <c r="A571" t="s">
        <v>496</v>
      </c>
      <c r="B571">
        <v>0</v>
      </c>
      <c r="C571">
        <v>0</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v>0</v>
      </c>
      <c r="CJ571">
        <v>0</v>
      </c>
      <c r="CK571">
        <v>0</v>
      </c>
      <c r="CL571">
        <v>0</v>
      </c>
      <c r="CM571">
        <v>0</v>
      </c>
      <c r="CN571">
        <v>0</v>
      </c>
      <c r="CO571">
        <v>0</v>
      </c>
      <c r="CP571">
        <v>0</v>
      </c>
      <c r="CQ571">
        <v>0</v>
      </c>
      <c r="CR571">
        <v>0</v>
      </c>
      <c r="CS571">
        <v>0</v>
      </c>
      <c r="CT571">
        <v>0</v>
      </c>
      <c r="CU571">
        <v>0</v>
      </c>
      <c r="CV571">
        <v>0</v>
      </c>
      <c r="CW571">
        <v>0</v>
      </c>
      <c r="CX571">
        <v>0</v>
      </c>
      <c r="CY571">
        <v>0</v>
      </c>
      <c r="CZ571">
        <v>0</v>
      </c>
      <c r="DA571">
        <v>0</v>
      </c>
      <c r="DB571">
        <v>0</v>
      </c>
      <c r="DC571">
        <v>0</v>
      </c>
      <c r="DD571">
        <v>0</v>
      </c>
      <c r="DE571">
        <v>0</v>
      </c>
      <c r="DF571">
        <v>0</v>
      </c>
      <c r="DG571">
        <v>0</v>
      </c>
      <c r="DH571">
        <v>0</v>
      </c>
      <c r="DI571">
        <v>0</v>
      </c>
      <c r="DJ571">
        <v>0</v>
      </c>
      <c r="DK571">
        <v>0</v>
      </c>
      <c r="DL571">
        <v>0</v>
      </c>
      <c r="DM571">
        <v>0</v>
      </c>
      <c r="DN571">
        <v>0</v>
      </c>
      <c r="DO571">
        <v>0</v>
      </c>
      <c r="DP571">
        <v>0</v>
      </c>
      <c r="DQ571">
        <v>0</v>
      </c>
      <c r="DR571">
        <v>0</v>
      </c>
      <c r="DS571">
        <v>0</v>
      </c>
    </row>
    <row r="572" spans="1:123">
      <c r="A572" t="s">
        <v>497</v>
      </c>
      <c r="B572">
        <v>0</v>
      </c>
      <c r="C572">
        <v>0</v>
      </c>
      <c r="D572">
        <v>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v>0</v>
      </c>
      <c r="CJ572">
        <v>0</v>
      </c>
      <c r="CK572">
        <v>0</v>
      </c>
      <c r="CL572">
        <v>0</v>
      </c>
      <c r="CM572">
        <v>0</v>
      </c>
      <c r="CN572">
        <v>0</v>
      </c>
      <c r="CO572">
        <v>0</v>
      </c>
      <c r="CP572">
        <v>0</v>
      </c>
      <c r="CQ572">
        <v>0</v>
      </c>
      <c r="CR572">
        <v>0</v>
      </c>
      <c r="CS572">
        <v>0</v>
      </c>
      <c r="CT572">
        <v>0</v>
      </c>
      <c r="CU572">
        <v>0</v>
      </c>
      <c r="CV572">
        <v>0</v>
      </c>
      <c r="CW572">
        <v>0</v>
      </c>
      <c r="CX572">
        <v>0</v>
      </c>
      <c r="CY572">
        <v>0</v>
      </c>
      <c r="CZ572">
        <v>0</v>
      </c>
      <c r="DA572">
        <v>0</v>
      </c>
      <c r="DB572">
        <v>0</v>
      </c>
      <c r="DC572">
        <v>0</v>
      </c>
      <c r="DD572">
        <v>0</v>
      </c>
      <c r="DE572">
        <v>0</v>
      </c>
      <c r="DF572">
        <v>0</v>
      </c>
      <c r="DG572">
        <v>0</v>
      </c>
      <c r="DH572">
        <v>0</v>
      </c>
      <c r="DI572">
        <v>0</v>
      </c>
      <c r="DJ572">
        <v>0</v>
      </c>
      <c r="DK572">
        <v>0</v>
      </c>
      <c r="DL572">
        <v>0</v>
      </c>
      <c r="DM572">
        <v>0</v>
      </c>
      <c r="DN572">
        <v>0</v>
      </c>
      <c r="DO572">
        <v>0</v>
      </c>
      <c r="DP572">
        <v>0</v>
      </c>
      <c r="DQ572">
        <v>0</v>
      </c>
      <c r="DR572">
        <v>0</v>
      </c>
      <c r="DS572">
        <v>0</v>
      </c>
    </row>
    <row r="573" spans="1:123">
      <c r="A573" t="s">
        <v>498</v>
      </c>
      <c r="B573">
        <v>0</v>
      </c>
      <c r="C573">
        <v>0</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c r="CN573">
        <v>0</v>
      </c>
      <c r="CO573">
        <v>0</v>
      </c>
      <c r="CP573">
        <v>0</v>
      </c>
      <c r="CQ573">
        <v>0</v>
      </c>
      <c r="CR573">
        <v>0</v>
      </c>
      <c r="CS573">
        <v>0</v>
      </c>
      <c r="CT573">
        <v>0</v>
      </c>
      <c r="CU573">
        <v>0</v>
      </c>
      <c r="CV573">
        <v>0</v>
      </c>
      <c r="CW573">
        <v>0</v>
      </c>
      <c r="CX573">
        <v>0</v>
      </c>
      <c r="CY573">
        <v>0</v>
      </c>
      <c r="CZ573">
        <v>0</v>
      </c>
      <c r="DA573">
        <v>0</v>
      </c>
      <c r="DB573">
        <v>0</v>
      </c>
      <c r="DC573">
        <v>0</v>
      </c>
      <c r="DD573">
        <v>0</v>
      </c>
      <c r="DE573">
        <v>0</v>
      </c>
      <c r="DF573">
        <v>0</v>
      </c>
      <c r="DG573">
        <v>0</v>
      </c>
      <c r="DH573">
        <v>0</v>
      </c>
      <c r="DI573">
        <v>0</v>
      </c>
      <c r="DJ573">
        <v>0</v>
      </c>
      <c r="DK573">
        <v>0</v>
      </c>
      <c r="DL573">
        <v>0</v>
      </c>
      <c r="DM573">
        <v>0</v>
      </c>
      <c r="DN573">
        <v>0</v>
      </c>
      <c r="DO573">
        <v>0</v>
      </c>
      <c r="DP573">
        <v>0</v>
      </c>
      <c r="DQ573">
        <v>0</v>
      </c>
      <c r="DR573">
        <v>0</v>
      </c>
      <c r="DS573">
        <v>0</v>
      </c>
    </row>
    <row r="574" spans="1:123">
      <c r="A574" t="s">
        <v>499</v>
      </c>
      <c r="B574">
        <v>0</v>
      </c>
      <c r="C574">
        <v>0</v>
      </c>
      <c r="D574">
        <v>19529446349.5299</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c r="CN574">
        <v>0</v>
      </c>
      <c r="CO574">
        <v>0</v>
      </c>
      <c r="CP574">
        <v>0</v>
      </c>
      <c r="CQ574">
        <v>0</v>
      </c>
      <c r="CR574">
        <v>0</v>
      </c>
      <c r="CS574">
        <v>0</v>
      </c>
      <c r="CT574">
        <v>0</v>
      </c>
      <c r="CU574">
        <v>0</v>
      </c>
      <c r="CV574">
        <v>0</v>
      </c>
      <c r="CW574">
        <v>0</v>
      </c>
      <c r="CX574">
        <v>0</v>
      </c>
      <c r="CY574">
        <v>0</v>
      </c>
      <c r="CZ574">
        <v>0</v>
      </c>
      <c r="DA574">
        <v>0</v>
      </c>
      <c r="DB574">
        <v>0</v>
      </c>
      <c r="DC574">
        <v>0</v>
      </c>
      <c r="DD574">
        <v>0</v>
      </c>
      <c r="DE574">
        <v>0</v>
      </c>
      <c r="DF574">
        <v>0</v>
      </c>
      <c r="DG574">
        <v>19529446349.5299</v>
      </c>
      <c r="DH574">
        <v>0</v>
      </c>
      <c r="DI574">
        <v>0</v>
      </c>
      <c r="DJ574">
        <v>0</v>
      </c>
      <c r="DK574">
        <v>0</v>
      </c>
      <c r="DL574">
        <v>0</v>
      </c>
      <c r="DM574">
        <v>0</v>
      </c>
      <c r="DN574">
        <v>0</v>
      </c>
      <c r="DO574">
        <v>0</v>
      </c>
      <c r="DP574">
        <v>0</v>
      </c>
      <c r="DQ574">
        <v>0</v>
      </c>
      <c r="DR574">
        <v>0</v>
      </c>
      <c r="DS574">
        <v>0</v>
      </c>
    </row>
    <row r="575" spans="1:123">
      <c r="A575" t="s">
        <v>500</v>
      </c>
      <c r="B575">
        <v>0</v>
      </c>
      <c r="C575">
        <v>0</v>
      </c>
      <c r="D575">
        <v>0</v>
      </c>
      <c r="E575">
        <v>0</v>
      </c>
      <c r="F575">
        <v>0</v>
      </c>
      <c r="G575">
        <v>0</v>
      </c>
      <c r="H575">
        <v>0</v>
      </c>
      <c r="I575">
        <v>11389313890.2617</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56946569.451309197</v>
      </c>
      <c r="BM575">
        <v>11332367320.8104</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v>0</v>
      </c>
      <c r="CJ575">
        <v>0</v>
      </c>
      <c r="CK575">
        <v>0</v>
      </c>
      <c r="CL575">
        <v>0</v>
      </c>
      <c r="CM575">
        <v>0</v>
      </c>
      <c r="CN575">
        <v>0</v>
      </c>
      <c r="CO575">
        <v>0</v>
      </c>
      <c r="CP575">
        <v>0</v>
      </c>
      <c r="CQ575">
        <v>0</v>
      </c>
      <c r="CR575">
        <v>0</v>
      </c>
      <c r="CS575">
        <v>0</v>
      </c>
      <c r="CT575">
        <v>0</v>
      </c>
      <c r="CU575">
        <v>0</v>
      </c>
      <c r="CV575">
        <v>0</v>
      </c>
      <c r="CW575">
        <v>0</v>
      </c>
      <c r="CX575">
        <v>0</v>
      </c>
      <c r="CY575">
        <v>0</v>
      </c>
      <c r="CZ575">
        <v>0</v>
      </c>
      <c r="DA575">
        <v>0</v>
      </c>
      <c r="DB575">
        <v>0</v>
      </c>
      <c r="DC575">
        <v>0</v>
      </c>
      <c r="DD575">
        <v>0</v>
      </c>
      <c r="DE575">
        <v>0</v>
      </c>
      <c r="DF575">
        <v>0</v>
      </c>
      <c r="DG575">
        <v>0</v>
      </c>
      <c r="DH575">
        <v>0</v>
      </c>
      <c r="DI575">
        <v>0</v>
      </c>
      <c r="DJ575">
        <v>0</v>
      </c>
      <c r="DK575">
        <v>0</v>
      </c>
      <c r="DL575">
        <v>0</v>
      </c>
      <c r="DM575">
        <v>0</v>
      </c>
      <c r="DN575">
        <v>0</v>
      </c>
      <c r="DO575">
        <v>0</v>
      </c>
      <c r="DP575">
        <v>0</v>
      </c>
      <c r="DQ575">
        <v>0</v>
      </c>
      <c r="DR575">
        <v>0</v>
      </c>
      <c r="DS575">
        <v>0</v>
      </c>
    </row>
    <row r="576" spans="1:123">
      <c r="A576" t="s">
        <v>501</v>
      </c>
      <c r="B576">
        <v>0</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v>0</v>
      </c>
      <c r="CJ576">
        <v>0</v>
      </c>
      <c r="CK576">
        <v>0</v>
      </c>
      <c r="CL576">
        <v>0</v>
      </c>
      <c r="CM576">
        <v>0</v>
      </c>
      <c r="CN576">
        <v>0</v>
      </c>
      <c r="CO576">
        <v>0</v>
      </c>
      <c r="CP576">
        <v>0</v>
      </c>
      <c r="CQ576">
        <v>0</v>
      </c>
      <c r="CR576">
        <v>0</v>
      </c>
      <c r="CS576">
        <v>0</v>
      </c>
      <c r="CT576">
        <v>0</v>
      </c>
      <c r="CU576">
        <v>0</v>
      </c>
      <c r="CV576">
        <v>0</v>
      </c>
      <c r="CW576">
        <v>0</v>
      </c>
      <c r="CX576">
        <v>0</v>
      </c>
      <c r="CY576">
        <v>0</v>
      </c>
      <c r="CZ576">
        <v>0</v>
      </c>
      <c r="DA576">
        <v>0</v>
      </c>
      <c r="DB576">
        <v>0</v>
      </c>
      <c r="DC576">
        <v>0</v>
      </c>
      <c r="DD576">
        <v>0</v>
      </c>
      <c r="DE576">
        <v>0</v>
      </c>
      <c r="DF576">
        <v>0</v>
      </c>
      <c r="DG576">
        <v>0</v>
      </c>
      <c r="DH576">
        <v>0</v>
      </c>
      <c r="DI576">
        <v>0</v>
      </c>
      <c r="DJ576">
        <v>0</v>
      </c>
      <c r="DK576">
        <v>0</v>
      </c>
      <c r="DL576">
        <v>0</v>
      </c>
      <c r="DM576">
        <v>0</v>
      </c>
      <c r="DN576">
        <v>0</v>
      </c>
      <c r="DO576">
        <v>0</v>
      </c>
      <c r="DP576">
        <v>0</v>
      </c>
      <c r="DQ576">
        <v>0</v>
      </c>
      <c r="DR576">
        <v>0</v>
      </c>
      <c r="DS576">
        <v>0</v>
      </c>
    </row>
    <row r="577" spans="1:123">
      <c r="A577" t="s">
        <v>502</v>
      </c>
      <c r="B577">
        <v>0</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c r="BJ577">
        <v>0</v>
      </c>
      <c r="BK577">
        <v>0</v>
      </c>
      <c r="BL577">
        <v>0</v>
      </c>
      <c r="BM577">
        <v>0</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v>0</v>
      </c>
      <c r="CI577">
        <v>0</v>
      </c>
      <c r="CJ577">
        <v>0</v>
      </c>
      <c r="CK577">
        <v>0</v>
      </c>
      <c r="CL577">
        <v>0</v>
      </c>
      <c r="CM577">
        <v>0</v>
      </c>
      <c r="CN577">
        <v>0</v>
      </c>
      <c r="CO577">
        <v>0</v>
      </c>
      <c r="CP577">
        <v>0</v>
      </c>
      <c r="CQ577">
        <v>0</v>
      </c>
      <c r="CR577">
        <v>0</v>
      </c>
      <c r="CS577">
        <v>0</v>
      </c>
      <c r="CT577">
        <v>0</v>
      </c>
      <c r="CU577">
        <v>0</v>
      </c>
      <c r="CV577">
        <v>0</v>
      </c>
      <c r="CW577">
        <v>0</v>
      </c>
      <c r="CX577">
        <v>0</v>
      </c>
      <c r="CY577">
        <v>0</v>
      </c>
      <c r="CZ577">
        <v>0</v>
      </c>
      <c r="DA577">
        <v>0</v>
      </c>
      <c r="DB577">
        <v>0</v>
      </c>
      <c r="DC577">
        <v>0</v>
      </c>
      <c r="DD577">
        <v>0</v>
      </c>
      <c r="DE577">
        <v>0</v>
      </c>
      <c r="DF577">
        <v>0</v>
      </c>
      <c r="DG577">
        <v>0</v>
      </c>
      <c r="DH577">
        <v>0</v>
      </c>
      <c r="DI577">
        <v>0</v>
      </c>
      <c r="DJ577">
        <v>0</v>
      </c>
      <c r="DK577">
        <v>0</v>
      </c>
      <c r="DL577">
        <v>0</v>
      </c>
      <c r="DM577">
        <v>0</v>
      </c>
      <c r="DN577">
        <v>0</v>
      </c>
      <c r="DO577">
        <v>0</v>
      </c>
      <c r="DP577">
        <v>0</v>
      </c>
      <c r="DQ577">
        <v>0</v>
      </c>
      <c r="DR577">
        <v>0</v>
      </c>
      <c r="DS577">
        <v>0</v>
      </c>
    </row>
    <row r="578" spans="1:123">
      <c r="A578" t="s">
        <v>503</v>
      </c>
      <c r="B578">
        <v>0</v>
      </c>
      <c r="C578">
        <v>0</v>
      </c>
      <c r="D578">
        <v>39663285622.836403</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39663285622.836403</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c r="CN578">
        <v>0</v>
      </c>
      <c r="CO578">
        <v>0</v>
      </c>
      <c r="CP578">
        <v>0</v>
      </c>
      <c r="CQ578">
        <v>0</v>
      </c>
      <c r="CR578">
        <v>0</v>
      </c>
      <c r="CS578">
        <v>0</v>
      </c>
      <c r="CT578">
        <v>0</v>
      </c>
      <c r="CU578">
        <v>0</v>
      </c>
      <c r="CV578">
        <v>0</v>
      </c>
      <c r="CW578">
        <v>0</v>
      </c>
      <c r="CX578">
        <v>0</v>
      </c>
      <c r="CY578">
        <v>0</v>
      </c>
      <c r="CZ578">
        <v>0</v>
      </c>
      <c r="DA578">
        <v>0</v>
      </c>
      <c r="DB578">
        <v>0</v>
      </c>
      <c r="DC578">
        <v>0</v>
      </c>
      <c r="DD578">
        <v>0</v>
      </c>
      <c r="DE578">
        <v>0</v>
      </c>
      <c r="DF578">
        <v>0</v>
      </c>
      <c r="DG578">
        <v>0</v>
      </c>
      <c r="DH578">
        <v>0</v>
      </c>
      <c r="DI578">
        <v>0</v>
      </c>
      <c r="DJ578">
        <v>0</v>
      </c>
      <c r="DK578">
        <v>0</v>
      </c>
      <c r="DL578">
        <v>0</v>
      </c>
      <c r="DM578">
        <v>0</v>
      </c>
      <c r="DN578">
        <v>0</v>
      </c>
      <c r="DO578">
        <v>0</v>
      </c>
      <c r="DP578">
        <v>0</v>
      </c>
      <c r="DQ578">
        <v>0</v>
      </c>
      <c r="DR578">
        <v>0</v>
      </c>
      <c r="DS578">
        <v>0</v>
      </c>
    </row>
    <row r="579" spans="1:123">
      <c r="A579" t="s">
        <v>504</v>
      </c>
      <c r="B579">
        <v>0</v>
      </c>
      <c r="C579">
        <v>0</v>
      </c>
      <c r="D579">
        <v>30219646188.827702</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v>0</v>
      </c>
      <c r="CJ579">
        <v>0</v>
      </c>
      <c r="CK579">
        <v>0</v>
      </c>
      <c r="CL579">
        <v>0</v>
      </c>
      <c r="CM579">
        <v>0</v>
      </c>
      <c r="CN579">
        <v>0</v>
      </c>
      <c r="CO579">
        <v>0</v>
      </c>
      <c r="CP579">
        <v>0</v>
      </c>
      <c r="CQ579">
        <v>0</v>
      </c>
      <c r="CR579">
        <v>0</v>
      </c>
      <c r="CS579">
        <v>0</v>
      </c>
      <c r="CT579">
        <v>0</v>
      </c>
      <c r="CU579">
        <v>0</v>
      </c>
      <c r="CV579">
        <v>0</v>
      </c>
      <c r="CW579">
        <v>0</v>
      </c>
      <c r="CX579">
        <v>0</v>
      </c>
      <c r="CY579">
        <v>0</v>
      </c>
      <c r="CZ579">
        <v>0</v>
      </c>
      <c r="DA579">
        <v>0</v>
      </c>
      <c r="DB579">
        <v>0</v>
      </c>
      <c r="DC579">
        <v>0</v>
      </c>
      <c r="DD579">
        <v>0</v>
      </c>
      <c r="DE579">
        <v>0</v>
      </c>
      <c r="DF579">
        <v>0</v>
      </c>
      <c r="DG579">
        <v>30219646188.827702</v>
      </c>
      <c r="DH579">
        <v>0</v>
      </c>
      <c r="DI579">
        <v>0</v>
      </c>
      <c r="DJ579">
        <v>0</v>
      </c>
      <c r="DK579">
        <v>0</v>
      </c>
      <c r="DL579">
        <v>0</v>
      </c>
      <c r="DM579">
        <v>0</v>
      </c>
      <c r="DN579">
        <v>0</v>
      </c>
      <c r="DO579">
        <v>0</v>
      </c>
      <c r="DP579">
        <v>0</v>
      </c>
      <c r="DQ579">
        <v>0</v>
      </c>
      <c r="DR579">
        <v>0</v>
      </c>
      <c r="DS579">
        <v>0</v>
      </c>
    </row>
    <row r="580" spans="1:123">
      <c r="A580" t="s">
        <v>505</v>
      </c>
      <c r="B580">
        <v>0</v>
      </c>
      <c r="C580">
        <v>0</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v>0</v>
      </c>
      <c r="BK580">
        <v>0</v>
      </c>
      <c r="BL580">
        <v>0</v>
      </c>
      <c r="BM580">
        <v>0</v>
      </c>
      <c r="BN580">
        <v>0</v>
      </c>
      <c r="BO580">
        <v>0</v>
      </c>
      <c r="BP580">
        <v>0</v>
      </c>
      <c r="BQ580">
        <v>0</v>
      </c>
      <c r="BR580">
        <v>0</v>
      </c>
      <c r="BS580">
        <v>0</v>
      </c>
      <c r="BT580">
        <v>0</v>
      </c>
      <c r="BU580">
        <v>0</v>
      </c>
      <c r="BV580">
        <v>0</v>
      </c>
      <c r="BW580">
        <v>0</v>
      </c>
      <c r="BX580">
        <v>0</v>
      </c>
      <c r="BY580">
        <v>0</v>
      </c>
      <c r="BZ580">
        <v>0</v>
      </c>
      <c r="CA580">
        <v>0</v>
      </c>
      <c r="CB580">
        <v>0</v>
      </c>
      <c r="CC580">
        <v>0</v>
      </c>
      <c r="CD580">
        <v>0</v>
      </c>
      <c r="CE580">
        <v>0</v>
      </c>
      <c r="CF580">
        <v>0</v>
      </c>
      <c r="CG580">
        <v>0</v>
      </c>
      <c r="CH580">
        <v>0</v>
      </c>
      <c r="CI580">
        <v>0</v>
      </c>
      <c r="CJ580">
        <v>0</v>
      </c>
      <c r="CK580">
        <v>0</v>
      </c>
      <c r="CL580">
        <v>0</v>
      </c>
      <c r="CM580">
        <v>0</v>
      </c>
      <c r="CN580">
        <v>0</v>
      </c>
      <c r="CO580">
        <v>0</v>
      </c>
      <c r="CP580">
        <v>0</v>
      </c>
      <c r="CQ580">
        <v>0</v>
      </c>
      <c r="CR580">
        <v>0</v>
      </c>
      <c r="CS580">
        <v>0</v>
      </c>
      <c r="CT580">
        <v>0</v>
      </c>
      <c r="CU580">
        <v>0</v>
      </c>
      <c r="CV580">
        <v>0</v>
      </c>
      <c r="CW580">
        <v>0</v>
      </c>
      <c r="CX580">
        <v>0</v>
      </c>
      <c r="CY580">
        <v>0</v>
      </c>
      <c r="CZ580">
        <v>0</v>
      </c>
      <c r="DA580">
        <v>0</v>
      </c>
      <c r="DB580">
        <v>0</v>
      </c>
      <c r="DC580">
        <v>0</v>
      </c>
      <c r="DD580">
        <v>0</v>
      </c>
      <c r="DE580">
        <v>0</v>
      </c>
      <c r="DF580">
        <v>0</v>
      </c>
      <c r="DG580">
        <v>0</v>
      </c>
      <c r="DH580">
        <v>0</v>
      </c>
      <c r="DI580">
        <v>0</v>
      </c>
      <c r="DJ580">
        <v>0</v>
      </c>
      <c r="DK580">
        <v>0</v>
      </c>
      <c r="DL580">
        <v>0</v>
      </c>
      <c r="DM580">
        <v>0</v>
      </c>
      <c r="DN580">
        <v>0</v>
      </c>
      <c r="DO580">
        <v>0</v>
      </c>
      <c r="DP580">
        <v>0</v>
      </c>
      <c r="DQ580">
        <v>0</v>
      </c>
      <c r="DR580">
        <v>0</v>
      </c>
      <c r="DS580">
        <v>0</v>
      </c>
    </row>
    <row r="581" spans="1:123">
      <c r="A581" t="s">
        <v>506</v>
      </c>
      <c r="B581">
        <v>0</v>
      </c>
      <c r="C581">
        <v>0</v>
      </c>
      <c r="D581">
        <v>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0</v>
      </c>
      <c r="BL581">
        <v>0</v>
      </c>
      <c r="BM581">
        <v>0</v>
      </c>
      <c r="BN581">
        <v>0</v>
      </c>
      <c r="BO581">
        <v>0</v>
      </c>
      <c r="BP581">
        <v>0</v>
      </c>
      <c r="BQ581">
        <v>0</v>
      </c>
      <c r="BR581">
        <v>0</v>
      </c>
      <c r="BS581">
        <v>0</v>
      </c>
      <c r="BT581">
        <v>0</v>
      </c>
      <c r="BU581">
        <v>0</v>
      </c>
      <c r="BV581">
        <v>0</v>
      </c>
      <c r="BW581">
        <v>0</v>
      </c>
      <c r="BX581">
        <v>0</v>
      </c>
      <c r="BY581">
        <v>0</v>
      </c>
      <c r="BZ581">
        <v>0</v>
      </c>
      <c r="CA581">
        <v>0</v>
      </c>
      <c r="CB581">
        <v>0</v>
      </c>
      <c r="CC581">
        <v>0</v>
      </c>
      <c r="CD581">
        <v>0</v>
      </c>
      <c r="CE581">
        <v>0</v>
      </c>
      <c r="CF581">
        <v>0</v>
      </c>
      <c r="CG581">
        <v>0</v>
      </c>
      <c r="CH581">
        <v>0</v>
      </c>
      <c r="CI581">
        <v>0</v>
      </c>
      <c r="CJ581">
        <v>0</v>
      </c>
      <c r="CK581">
        <v>0</v>
      </c>
      <c r="CL581">
        <v>0</v>
      </c>
      <c r="CM581">
        <v>0</v>
      </c>
      <c r="CN581">
        <v>0</v>
      </c>
      <c r="CO581">
        <v>0</v>
      </c>
      <c r="CP581">
        <v>0</v>
      </c>
      <c r="CQ581">
        <v>0</v>
      </c>
      <c r="CR581">
        <v>0</v>
      </c>
      <c r="CS581">
        <v>0</v>
      </c>
      <c r="CT581">
        <v>0</v>
      </c>
      <c r="CU581">
        <v>0</v>
      </c>
      <c r="CV581">
        <v>0</v>
      </c>
      <c r="CW581">
        <v>0</v>
      </c>
      <c r="CX581">
        <v>0</v>
      </c>
      <c r="CY581">
        <v>0</v>
      </c>
      <c r="CZ581">
        <v>0</v>
      </c>
      <c r="DA581">
        <v>0</v>
      </c>
      <c r="DB581">
        <v>0</v>
      </c>
      <c r="DC581">
        <v>0</v>
      </c>
      <c r="DD581">
        <v>0</v>
      </c>
      <c r="DE581">
        <v>0</v>
      </c>
      <c r="DF581">
        <v>0</v>
      </c>
      <c r="DG581">
        <v>0</v>
      </c>
      <c r="DH581">
        <v>0</v>
      </c>
      <c r="DI581">
        <v>0</v>
      </c>
      <c r="DJ581">
        <v>0</v>
      </c>
      <c r="DK581">
        <v>0</v>
      </c>
      <c r="DL581">
        <v>0</v>
      </c>
      <c r="DM581">
        <v>0</v>
      </c>
      <c r="DN581">
        <v>0</v>
      </c>
      <c r="DO581">
        <v>0</v>
      </c>
      <c r="DP581">
        <v>0</v>
      </c>
      <c r="DQ581">
        <v>0</v>
      </c>
      <c r="DR581">
        <v>0</v>
      </c>
      <c r="DS581">
        <v>0</v>
      </c>
    </row>
    <row r="582" spans="1:123">
      <c r="A582" t="s">
        <v>507</v>
      </c>
      <c r="B582">
        <v>0</v>
      </c>
      <c r="C582">
        <v>0</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49749092538.357697</v>
      </c>
      <c r="AY582">
        <v>0</v>
      </c>
      <c r="AZ582">
        <v>0</v>
      </c>
      <c r="BA582">
        <v>0</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v>0</v>
      </c>
      <c r="CJ582">
        <v>0</v>
      </c>
      <c r="CK582">
        <v>0</v>
      </c>
      <c r="CL582">
        <v>0</v>
      </c>
      <c r="CM582">
        <v>0</v>
      </c>
      <c r="CN582">
        <v>0</v>
      </c>
      <c r="CO582">
        <v>0</v>
      </c>
      <c r="CP582">
        <v>0</v>
      </c>
      <c r="CQ582">
        <v>0</v>
      </c>
      <c r="CR582">
        <v>0</v>
      </c>
      <c r="CS582">
        <v>0</v>
      </c>
      <c r="CT582">
        <v>0</v>
      </c>
      <c r="CU582">
        <v>0</v>
      </c>
      <c r="CV582">
        <v>0</v>
      </c>
      <c r="CW582">
        <v>0</v>
      </c>
      <c r="CX582">
        <v>0</v>
      </c>
      <c r="CY582">
        <v>0</v>
      </c>
      <c r="CZ582">
        <v>0</v>
      </c>
      <c r="DA582">
        <v>0</v>
      </c>
      <c r="DB582">
        <v>0</v>
      </c>
      <c r="DC582">
        <v>0</v>
      </c>
      <c r="DD582">
        <v>0</v>
      </c>
      <c r="DE582">
        <v>0</v>
      </c>
      <c r="DF582">
        <v>0</v>
      </c>
      <c r="DG582">
        <v>49749092538.357697</v>
      </c>
      <c r="DH582">
        <v>0</v>
      </c>
      <c r="DI582">
        <v>0</v>
      </c>
      <c r="DJ582">
        <v>0</v>
      </c>
      <c r="DK582">
        <v>0</v>
      </c>
      <c r="DL582">
        <v>0</v>
      </c>
      <c r="DM582">
        <v>0</v>
      </c>
      <c r="DN582">
        <v>0</v>
      </c>
      <c r="DO582">
        <v>0</v>
      </c>
      <c r="DP582">
        <v>0</v>
      </c>
      <c r="DQ582">
        <v>0</v>
      </c>
      <c r="DR582">
        <v>0</v>
      </c>
      <c r="DS582">
        <v>0</v>
      </c>
    </row>
    <row r="583" spans="1:123">
      <c r="A583" t="s">
        <v>508</v>
      </c>
      <c r="B583">
        <v>0</v>
      </c>
      <c r="C583">
        <v>0</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49749092538.357697</v>
      </c>
      <c r="AY583">
        <v>0</v>
      </c>
      <c r="AZ583">
        <v>0</v>
      </c>
      <c r="BA583">
        <v>0</v>
      </c>
      <c r="BB583">
        <v>0</v>
      </c>
      <c r="BC583">
        <v>0</v>
      </c>
      <c r="BD583">
        <v>0</v>
      </c>
      <c r="BE583">
        <v>0</v>
      </c>
      <c r="BF583">
        <v>0</v>
      </c>
      <c r="BG583">
        <v>0</v>
      </c>
      <c r="BH583">
        <v>0</v>
      </c>
      <c r="BI583">
        <v>0</v>
      </c>
      <c r="BJ583">
        <v>0</v>
      </c>
      <c r="BK583">
        <v>0</v>
      </c>
      <c r="BL583">
        <v>49749092538.357697</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v>0</v>
      </c>
      <c r="CJ583">
        <v>0</v>
      </c>
      <c r="CK583">
        <v>0</v>
      </c>
      <c r="CL583">
        <v>0</v>
      </c>
      <c r="CM583">
        <v>0</v>
      </c>
      <c r="CN583">
        <v>0</v>
      </c>
      <c r="CO583">
        <v>0</v>
      </c>
      <c r="CP583">
        <v>0</v>
      </c>
      <c r="CQ583">
        <v>0</v>
      </c>
      <c r="CR583">
        <v>0</v>
      </c>
      <c r="CS583">
        <v>0</v>
      </c>
      <c r="CT583">
        <v>0</v>
      </c>
      <c r="CU583">
        <v>0</v>
      </c>
      <c r="CV583">
        <v>0</v>
      </c>
      <c r="CW583">
        <v>0</v>
      </c>
      <c r="CX583">
        <v>0</v>
      </c>
      <c r="CY583">
        <v>0</v>
      </c>
      <c r="CZ583">
        <v>0</v>
      </c>
      <c r="DA583">
        <v>0</v>
      </c>
      <c r="DB583">
        <v>0</v>
      </c>
      <c r="DC583">
        <v>0</v>
      </c>
      <c r="DD583">
        <v>0</v>
      </c>
      <c r="DE583">
        <v>0</v>
      </c>
      <c r="DF583">
        <v>0</v>
      </c>
      <c r="DG583">
        <v>0</v>
      </c>
      <c r="DH583">
        <v>0</v>
      </c>
      <c r="DI583">
        <v>0</v>
      </c>
      <c r="DJ583">
        <v>0</v>
      </c>
      <c r="DK583">
        <v>0</v>
      </c>
      <c r="DL583">
        <v>0</v>
      </c>
      <c r="DM583">
        <v>0</v>
      </c>
      <c r="DN583">
        <v>0</v>
      </c>
      <c r="DO583">
        <v>0</v>
      </c>
      <c r="DP583">
        <v>0</v>
      </c>
      <c r="DQ583">
        <v>0</v>
      </c>
      <c r="DR583">
        <v>0</v>
      </c>
      <c r="DS583">
        <v>0</v>
      </c>
    </row>
    <row r="584" spans="1:123">
      <c r="A584" t="s">
        <v>509</v>
      </c>
      <c r="B584">
        <v>0</v>
      </c>
      <c r="C584">
        <v>0</v>
      </c>
      <c r="D584">
        <v>139123696141.815</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0</v>
      </c>
      <c r="BD584">
        <v>0</v>
      </c>
      <c r="BE584">
        <v>0</v>
      </c>
      <c r="BF584">
        <v>0</v>
      </c>
      <c r="BG584">
        <v>0</v>
      </c>
      <c r="BH584">
        <v>0</v>
      </c>
      <c r="BI584">
        <v>0</v>
      </c>
      <c r="BJ584">
        <v>0</v>
      </c>
      <c r="BK584">
        <v>0</v>
      </c>
      <c r="BL584">
        <v>139123696141.815</v>
      </c>
      <c r="BM584">
        <v>0</v>
      </c>
      <c r="BN584">
        <v>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v>0</v>
      </c>
      <c r="CJ584">
        <v>0</v>
      </c>
      <c r="CK584">
        <v>0</v>
      </c>
      <c r="CL584">
        <v>0</v>
      </c>
      <c r="CM584">
        <v>0</v>
      </c>
      <c r="CN584">
        <v>0</v>
      </c>
      <c r="CO584">
        <v>0</v>
      </c>
      <c r="CP584">
        <v>0</v>
      </c>
      <c r="CQ584">
        <v>0</v>
      </c>
      <c r="CR584">
        <v>0</v>
      </c>
      <c r="CS584">
        <v>0</v>
      </c>
      <c r="CT584">
        <v>0</v>
      </c>
      <c r="CU584">
        <v>0</v>
      </c>
      <c r="CV584">
        <v>0</v>
      </c>
      <c r="CW584">
        <v>0</v>
      </c>
      <c r="CX584">
        <v>0</v>
      </c>
      <c r="CY584">
        <v>0</v>
      </c>
      <c r="CZ584">
        <v>0</v>
      </c>
      <c r="DA584">
        <v>0</v>
      </c>
      <c r="DB584">
        <v>0</v>
      </c>
      <c r="DC584">
        <v>0</v>
      </c>
      <c r="DD584">
        <v>0</v>
      </c>
      <c r="DE584">
        <v>0</v>
      </c>
      <c r="DF584">
        <v>0</v>
      </c>
      <c r="DG584">
        <v>0</v>
      </c>
      <c r="DH584">
        <v>0</v>
      </c>
      <c r="DI584">
        <v>0</v>
      </c>
      <c r="DJ584">
        <v>0</v>
      </c>
      <c r="DK584">
        <v>0</v>
      </c>
      <c r="DL584">
        <v>0</v>
      </c>
      <c r="DM584">
        <v>0</v>
      </c>
      <c r="DN584">
        <v>0</v>
      </c>
      <c r="DO584">
        <v>0</v>
      </c>
      <c r="DP584">
        <v>0</v>
      </c>
      <c r="DQ584">
        <v>0</v>
      </c>
      <c r="DR584">
        <v>0</v>
      </c>
      <c r="DS584">
        <v>0</v>
      </c>
    </row>
    <row r="585" spans="1:123">
      <c r="A585" t="s">
        <v>510</v>
      </c>
      <c r="B585">
        <v>0</v>
      </c>
      <c r="C585">
        <v>0</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c r="CN585">
        <v>0</v>
      </c>
      <c r="CO585">
        <v>0</v>
      </c>
      <c r="CP585">
        <v>0</v>
      </c>
      <c r="CQ585">
        <v>0</v>
      </c>
      <c r="CR585">
        <v>0</v>
      </c>
      <c r="CS585">
        <v>0</v>
      </c>
      <c r="CT585">
        <v>0</v>
      </c>
      <c r="CU585">
        <v>0</v>
      </c>
      <c r="CV585">
        <v>0</v>
      </c>
      <c r="CW585">
        <v>0</v>
      </c>
      <c r="CX585">
        <v>0</v>
      </c>
      <c r="CY585">
        <v>0</v>
      </c>
      <c r="CZ585">
        <v>0</v>
      </c>
      <c r="DA585">
        <v>0</v>
      </c>
      <c r="DB585">
        <v>0</v>
      </c>
      <c r="DC585">
        <v>0</v>
      </c>
      <c r="DD585">
        <v>0</v>
      </c>
      <c r="DE585">
        <v>0</v>
      </c>
      <c r="DF585">
        <v>0</v>
      </c>
      <c r="DG585">
        <v>0</v>
      </c>
      <c r="DH585">
        <v>0</v>
      </c>
      <c r="DI585">
        <v>0</v>
      </c>
      <c r="DJ585">
        <v>0</v>
      </c>
      <c r="DK585">
        <v>0</v>
      </c>
      <c r="DL585">
        <v>0</v>
      </c>
      <c r="DM585">
        <v>0</v>
      </c>
      <c r="DN585">
        <v>0</v>
      </c>
      <c r="DO585">
        <v>0</v>
      </c>
      <c r="DP585">
        <v>0</v>
      </c>
      <c r="DQ585">
        <v>0</v>
      </c>
      <c r="DR585">
        <v>0</v>
      </c>
      <c r="DS585">
        <v>0</v>
      </c>
    </row>
    <row r="586" spans="1:123">
      <c r="A586" t="s">
        <v>511</v>
      </c>
      <c r="B586">
        <v>88680321483.244797</v>
      </c>
      <c r="C586">
        <v>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15075654652.1516</v>
      </c>
      <c r="BM586">
        <v>73604666831.093201</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c r="CN586">
        <v>0</v>
      </c>
      <c r="CO586">
        <v>0</v>
      </c>
      <c r="CP586">
        <v>0</v>
      </c>
      <c r="CQ586">
        <v>0</v>
      </c>
      <c r="CR586">
        <v>0</v>
      </c>
      <c r="CS586">
        <v>0</v>
      </c>
      <c r="CT586">
        <v>0</v>
      </c>
      <c r="CU586">
        <v>0</v>
      </c>
      <c r="CV586">
        <v>0</v>
      </c>
      <c r="CW586">
        <v>0</v>
      </c>
      <c r="CX586">
        <v>0</v>
      </c>
      <c r="CY586">
        <v>0</v>
      </c>
      <c r="CZ586">
        <v>0</v>
      </c>
      <c r="DA586">
        <v>0</v>
      </c>
      <c r="DB586">
        <v>0</v>
      </c>
      <c r="DC586">
        <v>0</v>
      </c>
      <c r="DD586">
        <v>0</v>
      </c>
      <c r="DE586">
        <v>0</v>
      </c>
      <c r="DF586">
        <v>0</v>
      </c>
      <c r="DG586">
        <v>0</v>
      </c>
      <c r="DH586">
        <v>0</v>
      </c>
      <c r="DI586">
        <v>0</v>
      </c>
      <c r="DJ586">
        <v>0</v>
      </c>
      <c r="DK586">
        <v>0</v>
      </c>
      <c r="DL586">
        <v>0</v>
      </c>
      <c r="DM586">
        <v>0</v>
      </c>
      <c r="DN586">
        <v>0</v>
      </c>
      <c r="DO586">
        <v>0</v>
      </c>
      <c r="DP586">
        <v>0</v>
      </c>
      <c r="DQ586">
        <v>0</v>
      </c>
      <c r="DR586">
        <v>0</v>
      </c>
      <c r="DS586">
        <v>0</v>
      </c>
    </row>
    <row r="587" spans="1:123">
      <c r="A587" t="s">
        <v>512</v>
      </c>
      <c r="B587">
        <v>0</v>
      </c>
      <c r="C587">
        <v>0</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c r="CN587">
        <v>0</v>
      </c>
      <c r="CO587">
        <v>0</v>
      </c>
      <c r="CP587">
        <v>0</v>
      </c>
      <c r="CQ587">
        <v>0</v>
      </c>
      <c r="CR587">
        <v>0</v>
      </c>
      <c r="CS587">
        <v>0</v>
      </c>
      <c r="CT587">
        <v>0</v>
      </c>
      <c r="CU587">
        <v>0</v>
      </c>
      <c r="CV587">
        <v>0</v>
      </c>
      <c r="CW587">
        <v>0</v>
      </c>
      <c r="CX587">
        <v>0</v>
      </c>
      <c r="CY587">
        <v>0</v>
      </c>
      <c r="CZ587">
        <v>0</v>
      </c>
      <c r="DA587">
        <v>0</v>
      </c>
      <c r="DB587">
        <v>0</v>
      </c>
      <c r="DC587">
        <v>0</v>
      </c>
      <c r="DD587">
        <v>0</v>
      </c>
      <c r="DE587">
        <v>0</v>
      </c>
      <c r="DF587">
        <v>0</v>
      </c>
      <c r="DG587">
        <v>0</v>
      </c>
      <c r="DH587">
        <v>0</v>
      </c>
      <c r="DI587">
        <v>0</v>
      </c>
      <c r="DJ587">
        <v>0</v>
      </c>
      <c r="DK587">
        <v>0</v>
      </c>
      <c r="DL587">
        <v>0</v>
      </c>
      <c r="DM587">
        <v>0</v>
      </c>
      <c r="DN587">
        <v>0</v>
      </c>
      <c r="DO587">
        <v>0</v>
      </c>
      <c r="DP587">
        <v>0</v>
      </c>
      <c r="DQ587">
        <v>0</v>
      </c>
      <c r="DR587">
        <v>0</v>
      </c>
      <c r="DS587">
        <v>0</v>
      </c>
    </row>
    <row r="588" spans="1:123">
      <c r="A588" t="s">
        <v>513</v>
      </c>
      <c r="B588">
        <v>0</v>
      </c>
      <c r="C588">
        <v>0</v>
      </c>
      <c r="D588">
        <v>0</v>
      </c>
      <c r="E588">
        <v>0</v>
      </c>
      <c r="F588">
        <v>8285520700.09657</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828552070.00965595</v>
      </c>
      <c r="BM588">
        <v>7456968630.0869102</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c r="CN588">
        <v>0</v>
      </c>
      <c r="CO588">
        <v>0</v>
      </c>
      <c r="CP588">
        <v>0</v>
      </c>
      <c r="CQ588">
        <v>0</v>
      </c>
      <c r="CR588">
        <v>0</v>
      </c>
      <c r="CS588">
        <v>0</v>
      </c>
      <c r="CT588">
        <v>0</v>
      </c>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v>0</v>
      </c>
      <c r="DP588">
        <v>0</v>
      </c>
      <c r="DQ588">
        <v>0</v>
      </c>
      <c r="DR588">
        <v>0</v>
      </c>
      <c r="DS588">
        <v>0</v>
      </c>
    </row>
    <row r="589" spans="1:123">
      <c r="A589" t="s">
        <v>514</v>
      </c>
      <c r="B589">
        <v>0</v>
      </c>
      <c r="C589">
        <v>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v>0</v>
      </c>
      <c r="CI589">
        <v>0</v>
      </c>
      <c r="CJ589">
        <v>0</v>
      </c>
      <c r="CK589">
        <v>0</v>
      </c>
      <c r="CL589">
        <v>0</v>
      </c>
      <c r="CM589">
        <v>0</v>
      </c>
      <c r="CN589">
        <v>0</v>
      </c>
      <c r="CO589">
        <v>0</v>
      </c>
      <c r="CP589">
        <v>0</v>
      </c>
      <c r="CQ589">
        <v>0</v>
      </c>
      <c r="CR589">
        <v>0</v>
      </c>
      <c r="CS589">
        <v>0</v>
      </c>
      <c r="CT589">
        <v>0</v>
      </c>
      <c r="CU589">
        <v>0</v>
      </c>
      <c r="CV589">
        <v>0</v>
      </c>
      <c r="CW589">
        <v>0</v>
      </c>
      <c r="CX589">
        <v>0</v>
      </c>
      <c r="CY589">
        <v>0</v>
      </c>
      <c r="CZ589">
        <v>0</v>
      </c>
      <c r="DA589">
        <v>0</v>
      </c>
      <c r="DB589">
        <v>0</v>
      </c>
      <c r="DC589">
        <v>0</v>
      </c>
      <c r="DD589">
        <v>0</v>
      </c>
      <c r="DE589">
        <v>0</v>
      </c>
      <c r="DF589">
        <v>0</v>
      </c>
      <c r="DG589">
        <v>0</v>
      </c>
      <c r="DH589">
        <v>0</v>
      </c>
      <c r="DI589">
        <v>0</v>
      </c>
      <c r="DJ589">
        <v>0</v>
      </c>
      <c r="DK589">
        <v>0</v>
      </c>
      <c r="DL589">
        <v>0</v>
      </c>
      <c r="DM589">
        <v>0</v>
      </c>
      <c r="DN589">
        <v>0</v>
      </c>
      <c r="DO589">
        <v>0</v>
      </c>
      <c r="DP589">
        <v>0</v>
      </c>
      <c r="DQ589">
        <v>0</v>
      </c>
      <c r="DR589">
        <v>0</v>
      </c>
      <c r="DS589">
        <v>0</v>
      </c>
    </row>
    <row r="590" spans="1:123">
      <c r="A590" t="s">
        <v>1632</v>
      </c>
      <c r="B590">
        <v>0</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v>0</v>
      </c>
      <c r="CJ590">
        <v>0</v>
      </c>
      <c r="CK590">
        <v>0</v>
      </c>
      <c r="CL590">
        <v>0</v>
      </c>
      <c r="CM590">
        <v>0</v>
      </c>
      <c r="CN590">
        <v>0</v>
      </c>
      <c r="CO590">
        <v>0</v>
      </c>
      <c r="CP590">
        <v>0</v>
      </c>
      <c r="CQ590">
        <v>0</v>
      </c>
      <c r="CR590">
        <v>0</v>
      </c>
      <c r="CS590">
        <v>0</v>
      </c>
      <c r="CT590">
        <v>0</v>
      </c>
      <c r="CU590">
        <v>0</v>
      </c>
      <c r="CV590">
        <v>0</v>
      </c>
      <c r="CW590">
        <v>0</v>
      </c>
      <c r="CX590">
        <v>0</v>
      </c>
      <c r="CY590">
        <v>0</v>
      </c>
      <c r="CZ590">
        <v>0</v>
      </c>
      <c r="DA590">
        <v>0</v>
      </c>
      <c r="DB590">
        <v>0</v>
      </c>
      <c r="DC590">
        <v>0</v>
      </c>
      <c r="DD590">
        <v>0</v>
      </c>
      <c r="DE590">
        <v>0</v>
      </c>
      <c r="DF590">
        <v>0</v>
      </c>
      <c r="DG590">
        <v>0</v>
      </c>
      <c r="DH590">
        <v>0</v>
      </c>
      <c r="DI590">
        <v>0</v>
      </c>
      <c r="DJ590">
        <v>0</v>
      </c>
      <c r="DK590">
        <v>0</v>
      </c>
      <c r="DL590">
        <v>0</v>
      </c>
      <c r="DM590">
        <v>0</v>
      </c>
      <c r="DN590">
        <v>0</v>
      </c>
      <c r="DO590">
        <v>0</v>
      </c>
      <c r="DP590">
        <v>0</v>
      </c>
      <c r="DQ590">
        <v>0</v>
      </c>
      <c r="DR590">
        <v>0</v>
      </c>
      <c r="DS590">
        <v>0</v>
      </c>
    </row>
    <row r="591" spans="1:123">
      <c r="A591" t="s">
        <v>515</v>
      </c>
      <c r="B591">
        <v>0</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0</v>
      </c>
      <c r="BB591">
        <v>0</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v>0</v>
      </c>
      <c r="CI591">
        <v>0</v>
      </c>
      <c r="CJ591">
        <v>0</v>
      </c>
      <c r="CK591">
        <v>0</v>
      </c>
      <c r="CL591">
        <v>0</v>
      </c>
      <c r="CM591">
        <v>0</v>
      </c>
      <c r="CN591">
        <v>0</v>
      </c>
      <c r="CO591">
        <v>0</v>
      </c>
      <c r="CP591">
        <v>0</v>
      </c>
      <c r="CQ591">
        <v>0</v>
      </c>
      <c r="CR591">
        <v>0</v>
      </c>
      <c r="CS591">
        <v>0</v>
      </c>
      <c r="CT591">
        <v>0</v>
      </c>
      <c r="CU591">
        <v>0</v>
      </c>
      <c r="CV591">
        <v>0</v>
      </c>
      <c r="CW591">
        <v>0</v>
      </c>
      <c r="CX591">
        <v>0</v>
      </c>
      <c r="CY591">
        <v>0</v>
      </c>
      <c r="CZ591">
        <v>0</v>
      </c>
      <c r="DA591">
        <v>0</v>
      </c>
      <c r="DB591">
        <v>0</v>
      </c>
      <c r="DC591">
        <v>0</v>
      </c>
      <c r="DD591">
        <v>0</v>
      </c>
      <c r="DE591">
        <v>0</v>
      </c>
      <c r="DF591">
        <v>0</v>
      </c>
      <c r="DG591">
        <v>0</v>
      </c>
      <c r="DH591">
        <v>0</v>
      </c>
      <c r="DI591">
        <v>0</v>
      </c>
      <c r="DJ591">
        <v>0</v>
      </c>
      <c r="DK591">
        <v>0</v>
      </c>
      <c r="DL591">
        <v>0</v>
      </c>
      <c r="DM591">
        <v>0</v>
      </c>
      <c r="DN591">
        <v>0</v>
      </c>
      <c r="DO591">
        <v>0</v>
      </c>
      <c r="DP591">
        <v>0</v>
      </c>
      <c r="DQ591">
        <v>0</v>
      </c>
      <c r="DR591">
        <v>0</v>
      </c>
      <c r="DS591">
        <v>0</v>
      </c>
    </row>
    <row r="592" spans="1:123">
      <c r="A592" t="s">
        <v>516</v>
      </c>
      <c r="B592">
        <v>0</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v>0</v>
      </c>
      <c r="CI592">
        <v>0</v>
      </c>
      <c r="CJ592">
        <v>0</v>
      </c>
      <c r="CK592">
        <v>0</v>
      </c>
      <c r="CL592">
        <v>0</v>
      </c>
      <c r="CM592">
        <v>0</v>
      </c>
      <c r="CN592">
        <v>0</v>
      </c>
      <c r="CO592">
        <v>0</v>
      </c>
      <c r="CP592">
        <v>0</v>
      </c>
      <c r="CQ592">
        <v>0</v>
      </c>
      <c r="CR592">
        <v>0</v>
      </c>
      <c r="CS592">
        <v>0</v>
      </c>
      <c r="CT592">
        <v>0</v>
      </c>
      <c r="CU592">
        <v>0</v>
      </c>
      <c r="CV592">
        <v>0</v>
      </c>
      <c r="CW592">
        <v>0</v>
      </c>
      <c r="CX592">
        <v>0</v>
      </c>
      <c r="CY592">
        <v>0</v>
      </c>
      <c r="CZ592">
        <v>0</v>
      </c>
      <c r="DA592">
        <v>0</v>
      </c>
      <c r="DB592">
        <v>0</v>
      </c>
      <c r="DC592">
        <v>0</v>
      </c>
      <c r="DD592">
        <v>0</v>
      </c>
      <c r="DE592">
        <v>0</v>
      </c>
      <c r="DF592">
        <v>0</v>
      </c>
      <c r="DG592">
        <v>0</v>
      </c>
      <c r="DH592">
        <v>0</v>
      </c>
      <c r="DI592">
        <v>0</v>
      </c>
      <c r="DJ592">
        <v>0</v>
      </c>
      <c r="DK592">
        <v>0</v>
      </c>
      <c r="DL592">
        <v>0</v>
      </c>
      <c r="DM592">
        <v>0</v>
      </c>
      <c r="DN592">
        <v>0</v>
      </c>
      <c r="DO592">
        <v>0</v>
      </c>
      <c r="DP592">
        <v>0</v>
      </c>
      <c r="DQ592">
        <v>0</v>
      </c>
      <c r="DR592">
        <v>0</v>
      </c>
      <c r="DS592">
        <v>0</v>
      </c>
    </row>
    <row r="593" spans="1:123">
      <c r="A593" t="s">
        <v>517</v>
      </c>
      <c r="B593">
        <v>0</v>
      </c>
      <c r="C593">
        <v>0</v>
      </c>
      <c r="D593">
        <v>15791227687.2428</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BN593">
        <v>0</v>
      </c>
      <c r="BO593">
        <v>0</v>
      </c>
      <c r="BP593">
        <v>0</v>
      </c>
      <c r="BQ593">
        <v>0</v>
      </c>
      <c r="BR593">
        <v>0</v>
      </c>
      <c r="BS593">
        <v>0</v>
      </c>
      <c r="BT593">
        <v>0</v>
      </c>
      <c r="BU593">
        <v>0</v>
      </c>
      <c r="BV593">
        <v>0</v>
      </c>
      <c r="BW593">
        <v>0</v>
      </c>
      <c r="BX593">
        <v>0</v>
      </c>
      <c r="BY593">
        <v>0</v>
      </c>
      <c r="BZ593">
        <v>0</v>
      </c>
      <c r="CA593">
        <v>0</v>
      </c>
      <c r="CB593">
        <v>0</v>
      </c>
      <c r="CC593">
        <v>0</v>
      </c>
      <c r="CD593">
        <v>0</v>
      </c>
      <c r="CE593">
        <v>0</v>
      </c>
      <c r="CF593">
        <v>0</v>
      </c>
      <c r="CG593">
        <v>0</v>
      </c>
      <c r="CH593">
        <v>0</v>
      </c>
      <c r="CI593">
        <v>0</v>
      </c>
      <c r="CJ593">
        <v>0</v>
      </c>
      <c r="CK593">
        <v>0</v>
      </c>
      <c r="CL593">
        <v>0</v>
      </c>
      <c r="CM593">
        <v>0</v>
      </c>
      <c r="CN593">
        <v>0</v>
      </c>
      <c r="CO593">
        <v>0</v>
      </c>
      <c r="CP593">
        <v>0</v>
      </c>
      <c r="CQ593">
        <v>0</v>
      </c>
      <c r="CR593">
        <v>0</v>
      </c>
      <c r="CS593">
        <v>0</v>
      </c>
      <c r="CT593">
        <v>0</v>
      </c>
      <c r="CU593">
        <v>0</v>
      </c>
      <c r="CV593">
        <v>0</v>
      </c>
      <c r="CW593">
        <v>0</v>
      </c>
      <c r="CX593">
        <v>0</v>
      </c>
      <c r="CY593">
        <v>0</v>
      </c>
      <c r="CZ593">
        <v>0</v>
      </c>
      <c r="DA593">
        <v>0</v>
      </c>
      <c r="DB593">
        <v>0</v>
      </c>
      <c r="DC593">
        <v>0</v>
      </c>
      <c r="DD593">
        <v>0</v>
      </c>
      <c r="DE593">
        <v>0</v>
      </c>
      <c r="DF593">
        <v>0</v>
      </c>
      <c r="DG593">
        <v>15791227687.2428</v>
      </c>
      <c r="DH593">
        <v>0</v>
      </c>
      <c r="DI593">
        <v>0</v>
      </c>
      <c r="DJ593">
        <v>0</v>
      </c>
      <c r="DK593">
        <v>0</v>
      </c>
      <c r="DL593">
        <v>0</v>
      </c>
      <c r="DM593">
        <v>0</v>
      </c>
      <c r="DN593">
        <v>0</v>
      </c>
      <c r="DO593">
        <v>0</v>
      </c>
      <c r="DP593">
        <v>0</v>
      </c>
      <c r="DQ593">
        <v>0</v>
      </c>
      <c r="DR593">
        <v>0</v>
      </c>
      <c r="DS593">
        <v>0</v>
      </c>
    </row>
    <row r="594" spans="1:123">
      <c r="A594" t="s">
        <v>518</v>
      </c>
      <c r="B594">
        <v>0</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BX594">
        <v>0</v>
      </c>
      <c r="BY594">
        <v>0</v>
      </c>
      <c r="BZ594">
        <v>0</v>
      </c>
      <c r="CA594">
        <v>0</v>
      </c>
      <c r="CB594">
        <v>0</v>
      </c>
      <c r="CC594">
        <v>0</v>
      </c>
      <c r="CD594">
        <v>0</v>
      </c>
      <c r="CE594">
        <v>0</v>
      </c>
      <c r="CF594">
        <v>0</v>
      </c>
      <c r="CG594">
        <v>0</v>
      </c>
      <c r="CH594">
        <v>0</v>
      </c>
      <c r="CI594">
        <v>0</v>
      </c>
      <c r="CJ594">
        <v>0</v>
      </c>
      <c r="CK594">
        <v>0</v>
      </c>
      <c r="CL594">
        <v>0</v>
      </c>
      <c r="CM594">
        <v>0</v>
      </c>
      <c r="CN594">
        <v>0</v>
      </c>
      <c r="CO594">
        <v>0</v>
      </c>
      <c r="CP594">
        <v>0</v>
      </c>
      <c r="CQ594">
        <v>0</v>
      </c>
      <c r="CR594">
        <v>0</v>
      </c>
      <c r="CS594">
        <v>0</v>
      </c>
      <c r="CT594">
        <v>0</v>
      </c>
      <c r="CU594">
        <v>0</v>
      </c>
      <c r="CV594">
        <v>0</v>
      </c>
      <c r="CW594">
        <v>0</v>
      </c>
      <c r="CX594">
        <v>0</v>
      </c>
      <c r="CY594">
        <v>0</v>
      </c>
      <c r="CZ594">
        <v>0</v>
      </c>
      <c r="DA594">
        <v>0</v>
      </c>
      <c r="DB594">
        <v>0</v>
      </c>
      <c r="DC594">
        <v>0</v>
      </c>
      <c r="DD594">
        <v>0</v>
      </c>
      <c r="DE594">
        <v>0</v>
      </c>
      <c r="DF594">
        <v>0</v>
      </c>
      <c r="DG594">
        <v>0</v>
      </c>
      <c r="DH594">
        <v>0</v>
      </c>
      <c r="DI594">
        <v>0</v>
      </c>
      <c r="DJ594">
        <v>0</v>
      </c>
      <c r="DK594">
        <v>0</v>
      </c>
      <c r="DL594">
        <v>0</v>
      </c>
      <c r="DM594">
        <v>0</v>
      </c>
      <c r="DN594">
        <v>0</v>
      </c>
      <c r="DO594">
        <v>0</v>
      </c>
      <c r="DP594">
        <v>0</v>
      </c>
      <c r="DQ594">
        <v>0</v>
      </c>
      <c r="DR594">
        <v>0</v>
      </c>
      <c r="DS594">
        <v>0</v>
      </c>
    </row>
    <row r="595" spans="1:123">
      <c r="A595" t="s">
        <v>519</v>
      </c>
      <c r="B595">
        <v>0</v>
      </c>
      <c r="C595">
        <v>0</v>
      </c>
      <c r="D595">
        <v>7456968630.0869102</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7456968630.0869102</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v>0</v>
      </c>
      <c r="CJ595">
        <v>0</v>
      </c>
      <c r="CK595">
        <v>0</v>
      </c>
      <c r="CL595">
        <v>0</v>
      </c>
      <c r="CM595">
        <v>0</v>
      </c>
      <c r="CN595">
        <v>0</v>
      </c>
      <c r="CO595">
        <v>0</v>
      </c>
      <c r="CP595">
        <v>0</v>
      </c>
      <c r="CQ595">
        <v>0</v>
      </c>
      <c r="CR595">
        <v>0</v>
      </c>
      <c r="CS595">
        <v>0</v>
      </c>
      <c r="CT595">
        <v>0</v>
      </c>
      <c r="CU595">
        <v>0</v>
      </c>
      <c r="CV595">
        <v>0</v>
      </c>
      <c r="CW595">
        <v>0</v>
      </c>
      <c r="CX595">
        <v>0</v>
      </c>
      <c r="CY595">
        <v>0</v>
      </c>
      <c r="CZ595">
        <v>0</v>
      </c>
      <c r="DA595">
        <v>0</v>
      </c>
      <c r="DB595">
        <v>0</v>
      </c>
      <c r="DC595">
        <v>0</v>
      </c>
      <c r="DD595">
        <v>0</v>
      </c>
      <c r="DE595">
        <v>0</v>
      </c>
      <c r="DF595">
        <v>0</v>
      </c>
      <c r="DG595">
        <v>0</v>
      </c>
      <c r="DH595">
        <v>0</v>
      </c>
      <c r="DI595">
        <v>0</v>
      </c>
      <c r="DJ595">
        <v>0</v>
      </c>
      <c r="DK595">
        <v>0</v>
      </c>
      <c r="DL595">
        <v>0</v>
      </c>
      <c r="DM595">
        <v>0</v>
      </c>
      <c r="DN595">
        <v>0</v>
      </c>
      <c r="DO595">
        <v>0</v>
      </c>
      <c r="DP595">
        <v>0</v>
      </c>
      <c r="DQ595">
        <v>0</v>
      </c>
      <c r="DR595">
        <v>0</v>
      </c>
      <c r="DS595">
        <v>0</v>
      </c>
    </row>
    <row r="596" spans="1:123">
      <c r="A596" t="s">
        <v>520</v>
      </c>
      <c r="B596">
        <v>0</v>
      </c>
      <c r="C596">
        <v>0</v>
      </c>
      <c r="D596">
        <v>25441422385.002399</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0</v>
      </c>
      <c r="BX596">
        <v>0</v>
      </c>
      <c r="BY596">
        <v>0</v>
      </c>
      <c r="BZ596">
        <v>0</v>
      </c>
      <c r="CA596">
        <v>0</v>
      </c>
      <c r="CB596">
        <v>0</v>
      </c>
      <c r="CC596">
        <v>0</v>
      </c>
      <c r="CD596">
        <v>0</v>
      </c>
      <c r="CE596">
        <v>0</v>
      </c>
      <c r="CF596">
        <v>0</v>
      </c>
      <c r="CG596">
        <v>0</v>
      </c>
      <c r="CH596">
        <v>0</v>
      </c>
      <c r="CI596">
        <v>0</v>
      </c>
      <c r="CJ596">
        <v>0</v>
      </c>
      <c r="CK596">
        <v>0</v>
      </c>
      <c r="CL596">
        <v>0</v>
      </c>
      <c r="CM596">
        <v>0</v>
      </c>
      <c r="CN596">
        <v>0</v>
      </c>
      <c r="CO596">
        <v>0</v>
      </c>
      <c r="CP596">
        <v>0</v>
      </c>
      <c r="CQ596">
        <v>0</v>
      </c>
      <c r="CR596">
        <v>0</v>
      </c>
      <c r="CS596">
        <v>0</v>
      </c>
      <c r="CT596">
        <v>0</v>
      </c>
      <c r="CU596">
        <v>0</v>
      </c>
      <c r="CV596">
        <v>0</v>
      </c>
      <c r="CW596">
        <v>0</v>
      </c>
      <c r="CX596">
        <v>0</v>
      </c>
      <c r="CY596">
        <v>0</v>
      </c>
      <c r="CZ596">
        <v>0</v>
      </c>
      <c r="DA596">
        <v>0</v>
      </c>
      <c r="DB596">
        <v>0</v>
      </c>
      <c r="DC596">
        <v>0</v>
      </c>
      <c r="DD596">
        <v>0</v>
      </c>
      <c r="DE596">
        <v>0</v>
      </c>
      <c r="DF596">
        <v>0</v>
      </c>
      <c r="DG596">
        <v>25441422385.002399</v>
      </c>
      <c r="DH596">
        <v>0</v>
      </c>
      <c r="DI596">
        <v>0</v>
      </c>
      <c r="DJ596">
        <v>0</v>
      </c>
      <c r="DK596">
        <v>0</v>
      </c>
      <c r="DL596">
        <v>0</v>
      </c>
      <c r="DM596">
        <v>0</v>
      </c>
      <c r="DN596">
        <v>0</v>
      </c>
      <c r="DO596">
        <v>0</v>
      </c>
      <c r="DP596">
        <v>0</v>
      </c>
      <c r="DQ596">
        <v>0</v>
      </c>
      <c r="DR596">
        <v>0</v>
      </c>
      <c r="DS596">
        <v>0</v>
      </c>
    </row>
    <row r="597" spans="1:123">
      <c r="A597" t="s">
        <v>521</v>
      </c>
      <c r="B597">
        <v>0</v>
      </c>
      <c r="C597">
        <v>0</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v>0</v>
      </c>
      <c r="BK597">
        <v>0</v>
      </c>
      <c r="BL597">
        <v>0</v>
      </c>
      <c r="BM597">
        <v>0</v>
      </c>
      <c r="BN597">
        <v>0</v>
      </c>
      <c r="BO597">
        <v>0</v>
      </c>
      <c r="BP597">
        <v>0</v>
      </c>
      <c r="BQ597">
        <v>0</v>
      </c>
      <c r="BR597">
        <v>0</v>
      </c>
      <c r="BS597">
        <v>0</v>
      </c>
      <c r="BT597">
        <v>0</v>
      </c>
      <c r="BU597">
        <v>0</v>
      </c>
      <c r="BV597">
        <v>0</v>
      </c>
      <c r="BW597">
        <v>0</v>
      </c>
      <c r="BX597">
        <v>0</v>
      </c>
      <c r="BY597">
        <v>0</v>
      </c>
      <c r="BZ597">
        <v>0</v>
      </c>
      <c r="CA597">
        <v>0</v>
      </c>
      <c r="CB597">
        <v>0</v>
      </c>
      <c r="CC597">
        <v>0</v>
      </c>
      <c r="CD597">
        <v>0</v>
      </c>
      <c r="CE597">
        <v>0</v>
      </c>
      <c r="CF597">
        <v>0</v>
      </c>
      <c r="CG597">
        <v>0</v>
      </c>
      <c r="CH597">
        <v>0</v>
      </c>
      <c r="CI597">
        <v>0</v>
      </c>
      <c r="CJ597">
        <v>0</v>
      </c>
      <c r="CK597">
        <v>0</v>
      </c>
      <c r="CL597">
        <v>0</v>
      </c>
      <c r="CM597">
        <v>0</v>
      </c>
      <c r="CN597">
        <v>0</v>
      </c>
      <c r="CO597">
        <v>0</v>
      </c>
      <c r="CP597">
        <v>0</v>
      </c>
      <c r="CQ597">
        <v>0</v>
      </c>
      <c r="CR597">
        <v>0</v>
      </c>
      <c r="CS597">
        <v>0</v>
      </c>
      <c r="CT597">
        <v>0</v>
      </c>
      <c r="CU597">
        <v>0</v>
      </c>
      <c r="CV597">
        <v>0</v>
      </c>
      <c r="CW597">
        <v>0</v>
      </c>
      <c r="CX597">
        <v>0</v>
      </c>
      <c r="CY597">
        <v>0</v>
      </c>
      <c r="CZ597">
        <v>0</v>
      </c>
      <c r="DA597">
        <v>0</v>
      </c>
      <c r="DB597">
        <v>0</v>
      </c>
      <c r="DC597">
        <v>0</v>
      </c>
      <c r="DD597">
        <v>0</v>
      </c>
      <c r="DE597">
        <v>0</v>
      </c>
      <c r="DF597">
        <v>0</v>
      </c>
      <c r="DG597">
        <v>0</v>
      </c>
      <c r="DH597">
        <v>0</v>
      </c>
      <c r="DI597">
        <v>0</v>
      </c>
      <c r="DJ597">
        <v>0</v>
      </c>
      <c r="DK597">
        <v>0</v>
      </c>
      <c r="DL597">
        <v>0</v>
      </c>
      <c r="DM597">
        <v>0</v>
      </c>
      <c r="DN597">
        <v>0</v>
      </c>
      <c r="DO597">
        <v>0</v>
      </c>
      <c r="DP597">
        <v>0</v>
      </c>
      <c r="DQ597">
        <v>0</v>
      </c>
      <c r="DR597">
        <v>0</v>
      </c>
      <c r="DS597">
        <v>0</v>
      </c>
    </row>
    <row r="598" spans="1:123">
      <c r="A598" t="s">
        <v>522</v>
      </c>
      <c r="B598">
        <v>0</v>
      </c>
      <c r="C598">
        <v>0</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41232650072.2453</v>
      </c>
      <c r="AY598">
        <v>0</v>
      </c>
      <c r="AZ598">
        <v>0</v>
      </c>
      <c r="BA598">
        <v>0</v>
      </c>
      <c r="BB598">
        <v>0</v>
      </c>
      <c r="BC598">
        <v>0</v>
      </c>
      <c r="BD598">
        <v>0</v>
      </c>
      <c r="BE598">
        <v>0</v>
      </c>
      <c r="BF598">
        <v>0</v>
      </c>
      <c r="BG598">
        <v>0</v>
      </c>
      <c r="BH598">
        <v>0</v>
      </c>
      <c r="BI598">
        <v>0</v>
      </c>
      <c r="BJ598">
        <v>0</v>
      </c>
      <c r="BK598">
        <v>0</v>
      </c>
      <c r="BL598">
        <v>0</v>
      </c>
      <c r="BM598">
        <v>0</v>
      </c>
      <c r="BN598">
        <v>0</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v>0</v>
      </c>
      <c r="CJ598">
        <v>0</v>
      </c>
      <c r="CK598">
        <v>0</v>
      </c>
      <c r="CL598">
        <v>0</v>
      </c>
      <c r="CM598">
        <v>0</v>
      </c>
      <c r="CN598">
        <v>0</v>
      </c>
      <c r="CO598">
        <v>0</v>
      </c>
      <c r="CP598">
        <v>0</v>
      </c>
      <c r="CQ598">
        <v>0</v>
      </c>
      <c r="CR598">
        <v>0</v>
      </c>
      <c r="CS598">
        <v>0</v>
      </c>
      <c r="CT598">
        <v>0</v>
      </c>
      <c r="CU598">
        <v>0</v>
      </c>
      <c r="CV598">
        <v>0</v>
      </c>
      <c r="CW598">
        <v>0</v>
      </c>
      <c r="CX598">
        <v>0</v>
      </c>
      <c r="CY598">
        <v>0</v>
      </c>
      <c r="CZ598">
        <v>0</v>
      </c>
      <c r="DA598">
        <v>0</v>
      </c>
      <c r="DB598">
        <v>0</v>
      </c>
      <c r="DC598">
        <v>0</v>
      </c>
      <c r="DD598">
        <v>0</v>
      </c>
      <c r="DE598">
        <v>0</v>
      </c>
      <c r="DF598">
        <v>0</v>
      </c>
      <c r="DG598">
        <v>41232650072.2453</v>
      </c>
      <c r="DH598">
        <v>0</v>
      </c>
      <c r="DI598">
        <v>0</v>
      </c>
      <c r="DJ598">
        <v>0</v>
      </c>
      <c r="DK598">
        <v>0</v>
      </c>
      <c r="DL598">
        <v>0</v>
      </c>
      <c r="DM598">
        <v>0</v>
      </c>
      <c r="DN598">
        <v>0</v>
      </c>
      <c r="DO598">
        <v>0</v>
      </c>
      <c r="DP598">
        <v>0</v>
      </c>
      <c r="DQ598">
        <v>0</v>
      </c>
      <c r="DR598">
        <v>0</v>
      </c>
      <c r="DS598">
        <v>0</v>
      </c>
    </row>
    <row r="599" spans="1:123">
      <c r="A599" t="s">
        <v>523</v>
      </c>
      <c r="B599">
        <v>0</v>
      </c>
      <c r="C599">
        <v>0</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41232650072.2453</v>
      </c>
      <c r="AY599">
        <v>0</v>
      </c>
      <c r="AZ599">
        <v>0</v>
      </c>
      <c r="BA599">
        <v>0</v>
      </c>
      <c r="BB599">
        <v>0</v>
      </c>
      <c r="BC599">
        <v>0</v>
      </c>
      <c r="BD599">
        <v>0</v>
      </c>
      <c r="BE599">
        <v>0</v>
      </c>
      <c r="BF599">
        <v>0</v>
      </c>
      <c r="BG599">
        <v>0</v>
      </c>
      <c r="BH599">
        <v>0</v>
      </c>
      <c r="BI599">
        <v>0</v>
      </c>
      <c r="BJ599">
        <v>0</v>
      </c>
      <c r="BK599">
        <v>0</v>
      </c>
      <c r="BL599">
        <v>41232650072.2453</v>
      </c>
      <c r="BM599">
        <v>0</v>
      </c>
      <c r="BN599">
        <v>0</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v>0</v>
      </c>
      <c r="CI599">
        <v>0</v>
      </c>
      <c r="CJ599">
        <v>0</v>
      </c>
      <c r="CK599">
        <v>0</v>
      </c>
      <c r="CL599">
        <v>0</v>
      </c>
      <c r="CM599">
        <v>0</v>
      </c>
      <c r="CN599">
        <v>0</v>
      </c>
      <c r="CO599">
        <v>0</v>
      </c>
      <c r="CP599">
        <v>0</v>
      </c>
      <c r="CQ599">
        <v>0</v>
      </c>
      <c r="CR599">
        <v>0</v>
      </c>
      <c r="CS599">
        <v>0</v>
      </c>
      <c r="CT599">
        <v>0</v>
      </c>
      <c r="CU599">
        <v>0</v>
      </c>
      <c r="CV599">
        <v>0</v>
      </c>
      <c r="CW599">
        <v>0</v>
      </c>
      <c r="CX599">
        <v>0</v>
      </c>
      <c r="CY599">
        <v>0</v>
      </c>
      <c r="CZ599">
        <v>0</v>
      </c>
      <c r="DA599">
        <v>0</v>
      </c>
      <c r="DB599">
        <v>0</v>
      </c>
      <c r="DC599">
        <v>0</v>
      </c>
      <c r="DD599">
        <v>0</v>
      </c>
      <c r="DE599">
        <v>0</v>
      </c>
      <c r="DF599">
        <v>0</v>
      </c>
      <c r="DG599">
        <v>0</v>
      </c>
      <c r="DH599">
        <v>0</v>
      </c>
      <c r="DI599">
        <v>0</v>
      </c>
      <c r="DJ599">
        <v>0</v>
      </c>
      <c r="DK599">
        <v>0</v>
      </c>
      <c r="DL599">
        <v>0</v>
      </c>
      <c r="DM599">
        <v>0</v>
      </c>
      <c r="DN599">
        <v>0</v>
      </c>
      <c r="DO599">
        <v>0</v>
      </c>
      <c r="DP599">
        <v>0</v>
      </c>
      <c r="DQ599">
        <v>0</v>
      </c>
      <c r="DR599">
        <v>0</v>
      </c>
      <c r="DS599">
        <v>0</v>
      </c>
    </row>
    <row r="600" spans="1:123">
      <c r="A600" t="s">
        <v>524</v>
      </c>
      <c r="B600">
        <v>0</v>
      </c>
      <c r="C600">
        <v>0</v>
      </c>
      <c r="D600">
        <v>46496392634.659599</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0</v>
      </c>
      <c r="BJ600">
        <v>0</v>
      </c>
      <c r="BK600">
        <v>0</v>
      </c>
      <c r="BL600">
        <v>46496392634.659599</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N600">
        <v>0</v>
      </c>
      <c r="CO600">
        <v>0</v>
      </c>
      <c r="CP600">
        <v>0</v>
      </c>
      <c r="CQ600">
        <v>0</v>
      </c>
      <c r="CR600">
        <v>0</v>
      </c>
      <c r="CS600">
        <v>0</v>
      </c>
      <c r="CT600">
        <v>0</v>
      </c>
      <c r="CU600">
        <v>0</v>
      </c>
      <c r="CV600">
        <v>0</v>
      </c>
      <c r="CW600">
        <v>0</v>
      </c>
      <c r="CX600">
        <v>0</v>
      </c>
      <c r="CY600">
        <v>0</v>
      </c>
      <c r="CZ600">
        <v>0</v>
      </c>
      <c r="DA600">
        <v>0</v>
      </c>
      <c r="DB600">
        <v>0</v>
      </c>
      <c r="DC600">
        <v>0</v>
      </c>
      <c r="DD600">
        <v>0</v>
      </c>
      <c r="DE600">
        <v>0</v>
      </c>
      <c r="DF600">
        <v>0</v>
      </c>
      <c r="DG600">
        <v>0</v>
      </c>
      <c r="DH600">
        <v>0</v>
      </c>
      <c r="DI600">
        <v>0</v>
      </c>
      <c r="DJ600">
        <v>0</v>
      </c>
      <c r="DK600">
        <v>0</v>
      </c>
      <c r="DL600">
        <v>0</v>
      </c>
      <c r="DM600">
        <v>0</v>
      </c>
      <c r="DN600">
        <v>0</v>
      </c>
      <c r="DO600">
        <v>0</v>
      </c>
      <c r="DP600">
        <v>0</v>
      </c>
      <c r="DQ600">
        <v>0</v>
      </c>
      <c r="DR600">
        <v>0</v>
      </c>
      <c r="DS600">
        <v>0</v>
      </c>
    </row>
    <row r="601" spans="1:123">
      <c r="A601" t="s">
        <v>525</v>
      </c>
      <c r="B601">
        <v>0</v>
      </c>
      <c r="C601">
        <v>0</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35125480352.199402</v>
      </c>
      <c r="BC601">
        <v>0</v>
      </c>
      <c r="BD601">
        <v>0</v>
      </c>
      <c r="BE601">
        <v>0</v>
      </c>
      <c r="BF601">
        <v>0</v>
      </c>
      <c r="BG601">
        <v>0</v>
      </c>
      <c r="BH601">
        <v>0</v>
      </c>
      <c r="BI601">
        <v>0</v>
      </c>
      <c r="BJ601">
        <v>0</v>
      </c>
      <c r="BK601">
        <v>0</v>
      </c>
      <c r="BL601">
        <v>9202875852.2762394</v>
      </c>
      <c r="BM601">
        <v>0</v>
      </c>
      <c r="BN601">
        <v>0</v>
      </c>
      <c r="BO601">
        <v>0</v>
      </c>
      <c r="BP601">
        <v>0</v>
      </c>
      <c r="BQ601">
        <v>0</v>
      </c>
      <c r="BR601">
        <v>15209332992.5023</v>
      </c>
      <c r="BS601">
        <v>10713271507.420799</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0</v>
      </c>
      <c r="CR601">
        <v>0</v>
      </c>
      <c r="CS601">
        <v>0</v>
      </c>
      <c r="CT601">
        <v>0</v>
      </c>
      <c r="CU601">
        <v>0</v>
      </c>
      <c r="CV601">
        <v>0</v>
      </c>
      <c r="CW601">
        <v>0</v>
      </c>
      <c r="CX601">
        <v>0</v>
      </c>
      <c r="CY601">
        <v>0</v>
      </c>
      <c r="CZ601">
        <v>0</v>
      </c>
      <c r="DA601">
        <v>0</v>
      </c>
      <c r="DB601">
        <v>0</v>
      </c>
      <c r="DC601">
        <v>0</v>
      </c>
      <c r="DD601">
        <v>0</v>
      </c>
      <c r="DE601">
        <v>0</v>
      </c>
      <c r="DF601">
        <v>0</v>
      </c>
      <c r="DG601">
        <v>0</v>
      </c>
      <c r="DH601">
        <v>0</v>
      </c>
      <c r="DI601">
        <v>0</v>
      </c>
      <c r="DJ601">
        <v>0</v>
      </c>
      <c r="DK601">
        <v>0</v>
      </c>
      <c r="DL601">
        <v>0</v>
      </c>
      <c r="DM601">
        <v>0</v>
      </c>
      <c r="DN601">
        <v>0</v>
      </c>
      <c r="DO601">
        <v>0</v>
      </c>
      <c r="DP601">
        <v>0</v>
      </c>
      <c r="DQ601">
        <v>0</v>
      </c>
      <c r="DR601">
        <v>0</v>
      </c>
      <c r="DS601">
        <v>0</v>
      </c>
    </row>
    <row r="602" spans="1:123">
      <c r="A602" t="s">
        <v>526</v>
      </c>
      <c r="B602">
        <v>0</v>
      </c>
      <c r="C602">
        <v>0</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35303944.186046302</v>
      </c>
      <c r="BC602">
        <v>0</v>
      </c>
      <c r="BD602">
        <v>0</v>
      </c>
      <c r="BE602">
        <v>0</v>
      </c>
      <c r="BF602">
        <v>0</v>
      </c>
      <c r="BG602">
        <v>0</v>
      </c>
      <c r="BH602">
        <v>0</v>
      </c>
      <c r="BI602">
        <v>0</v>
      </c>
      <c r="BJ602">
        <v>0</v>
      </c>
      <c r="BK602">
        <v>0</v>
      </c>
      <c r="BL602">
        <v>3530394.4186046398</v>
      </c>
      <c r="BM602">
        <v>0</v>
      </c>
      <c r="BN602">
        <v>0</v>
      </c>
      <c r="BO602">
        <v>0</v>
      </c>
      <c r="BP602">
        <v>0</v>
      </c>
      <c r="BQ602">
        <v>0</v>
      </c>
      <c r="BR602">
        <v>15180695.999999899</v>
      </c>
      <c r="BS602">
        <v>16592853.7674418</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0</v>
      </c>
      <c r="CX602">
        <v>0</v>
      </c>
      <c r="CY602">
        <v>0</v>
      </c>
      <c r="CZ602">
        <v>0</v>
      </c>
      <c r="DA602">
        <v>0</v>
      </c>
      <c r="DB602">
        <v>0</v>
      </c>
      <c r="DC602">
        <v>0</v>
      </c>
      <c r="DD602">
        <v>0</v>
      </c>
      <c r="DE602">
        <v>0</v>
      </c>
      <c r="DF602">
        <v>0</v>
      </c>
      <c r="DG602">
        <v>0</v>
      </c>
      <c r="DH602">
        <v>0</v>
      </c>
      <c r="DI602">
        <v>0</v>
      </c>
      <c r="DJ602">
        <v>0</v>
      </c>
      <c r="DK602">
        <v>0</v>
      </c>
      <c r="DL602">
        <v>0</v>
      </c>
      <c r="DM602">
        <v>0</v>
      </c>
      <c r="DN602">
        <v>0</v>
      </c>
      <c r="DO602">
        <v>0</v>
      </c>
      <c r="DP602">
        <v>0</v>
      </c>
      <c r="DQ602">
        <v>0</v>
      </c>
      <c r="DR602">
        <v>0</v>
      </c>
      <c r="DS602">
        <v>0</v>
      </c>
    </row>
    <row r="603" spans="1:123">
      <c r="A603" t="s">
        <v>527</v>
      </c>
      <c r="B603">
        <v>0</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N603">
        <v>0</v>
      </c>
      <c r="CO603">
        <v>0</v>
      </c>
      <c r="CP603">
        <v>0</v>
      </c>
      <c r="CQ603">
        <v>0</v>
      </c>
      <c r="CR603">
        <v>0</v>
      </c>
      <c r="CS603">
        <v>0</v>
      </c>
      <c r="CT603">
        <v>0</v>
      </c>
      <c r="CU603">
        <v>0</v>
      </c>
      <c r="CV603">
        <v>0</v>
      </c>
      <c r="CW603">
        <v>0</v>
      </c>
      <c r="CX603">
        <v>0</v>
      </c>
      <c r="CY603">
        <v>0</v>
      </c>
      <c r="CZ603">
        <v>0</v>
      </c>
      <c r="DA603">
        <v>0</v>
      </c>
      <c r="DB603">
        <v>0</v>
      </c>
      <c r="DC603">
        <v>0</v>
      </c>
      <c r="DD603">
        <v>0</v>
      </c>
      <c r="DE603">
        <v>0</v>
      </c>
      <c r="DF603">
        <v>0</v>
      </c>
      <c r="DG603">
        <v>0</v>
      </c>
      <c r="DH603">
        <v>0</v>
      </c>
      <c r="DI603">
        <v>0</v>
      </c>
      <c r="DJ603">
        <v>0</v>
      </c>
      <c r="DK603">
        <v>0</v>
      </c>
      <c r="DL603">
        <v>0</v>
      </c>
      <c r="DM603">
        <v>0</v>
      </c>
      <c r="DN603">
        <v>0</v>
      </c>
      <c r="DO603">
        <v>0</v>
      </c>
      <c r="DP603">
        <v>0</v>
      </c>
      <c r="DQ603">
        <v>0</v>
      </c>
      <c r="DR603">
        <v>0</v>
      </c>
      <c r="DS603">
        <v>0</v>
      </c>
    </row>
    <row r="604" spans="1:123">
      <c r="A604" t="s">
        <v>2640</v>
      </c>
      <c r="B604">
        <v>0</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v>0</v>
      </c>
      <c r="CU604">
        <v>0</v>
      </c>
      <c r="CV604">
        <v>0</v>
      </c>
      <c r="CW604">
        <v>0</v>
      </c>
      <c r="CX604">
        <v>0</v>
      </c>
      <c r="CY604">
        <v>0</v>
      </c>
      <c r="CZ604">
        <v>0</v>
      </c>
      <c r="DA604">
        <v>0</v>
      </c>
      <c r="DB604">
        <v>0</v>
      </c>
      <c r="DC604">
        <v>0</v>
      </c>
      <c r="DD604">
        <v>0</v>
      </c>
      <c r="DE604">
        <v>0</v>
      </c>
      <c r="DF604">
        <v>0</v>
      </c>
      <c r="DG604">
        <v>0</v>
      </c>
      <c r="DH604">
        <v>0</v>
      </c>
      <c r="DI604">
        <v>0</v>
      </c>
      <c r="DJ604">
        <v>0</v>
      </c>
      <c r="DK604">
        <v>0</v>
      </c>
      <c r="DL604">
        <v>0</v>
      </c>
      <c r="DM604">
        <v>0</v>
      </c>
      <c r="DN604">
        <v>0</v>
      </c>
      <c r="DO604">
        <v>0</v>
      </c>
      <c r="DP604">
        <v>0</v>
      </c>
      <c r="DQ604">
        <v>0</v>
      </c>
      <c r="DR604">
        <v>0</v>
      </c>
      <c r="DS604">
        <v>0</v>
      </c>
    </row>
    <row r="605" spans="1:123">
      <c r="A605" t="s">
        <v>528</v>
      </c>
      <c r="B605">
        <v>0</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0</v>
      </c>
      <c r="CI605">
        <v>0</v>
      </c>
      <c r="CJ605">
        <v>0</v>
      </c>
      <c r="CK605">
        <v>0</v>
      </c>
      <c r="CL605">
        <v>0</v>
      </c>
      <c r="CM605">
        <v>0</v>
      </c>
      <c r="CN605">
        <v>0</v>
      </c>
      <c r="CO605">
        <v>0</v>
      </c>
      <c r="CP605">
        <v>0</v>
      </c>
      <c r="CQ605">
        <v>0</v>
      </c>
      <c r="CR605">
        <v>0</v>
      </c>
      <c r="CS605">
        <v>0</v>
      </c>
      <c r="CT605">
        <v>0</v>
      </c>
      <c r="CU605">
        <v>0</v>
      </c>
      <c r="CV605">
        <v>0</v>
      </c>
      <c r="CW605">
        <v>0</v>
      </c>
      <c r="CX605">
        <v>0</v>
      </c>
      <c r="CY605">
        <v>0</v>
      </c>
      <c r="CZ605">
        <v>0</v>
      </c>
      <c r="DA605">
        <v>0</v>
      </c>
      <c r="DB605">
        <v>0</v>
      </c>
      <c r="DC605">
        <v>0</v>
      </c>
      <c r="DD605">
        <v>0</v>
      </c>
      <c r="DE605">
        <v>0</v>
      </c>
      <c r="DF605">
        <v>0</v>
      </c>
      <c r="DG605">
        <v>0</v>
      </c>
      <c r="DH605">
        <v>0</v>
      </c>
      <c r="DI605">
        <v>0</v>
      </c>
      <c r="DJ605">
        <v>0</v>
      </c>
      <c r="DK605">
        <v>0</v>
      </c>
      <c r="DL605">
        <v>0</v>
      </c>
      <c r="DM605">
        <v>0</v>
      </c>
      <c r="DN605">
        <v>0</v>
      </c>
      <c r="DO605">
        <v>0</v>
      </c>
      <c r="DP605">
        <v>0</v>
      </c>
      <c r="DQ605">
        <v>0</v>
      </c>
      <c r="DR605">
        <v>0</v>
      </c>
      <c r="DS605">
        <v>0</v>
      </c>
    </row>
    <row r="606" spans="1:123">
      <c r="A606" t="s">
        <v>529</v>
      </c>
      <c r="B606">
        <v>0</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v>0</v>
      </c>
      <c r="CI606">
        <v>0</v>
      </c>
      <c r="CJ606">
        <v>0</v>
      </c>
      <c r="CK606">
        <v>0</v>
      </c>
      <c r="CL606">
        <v>0</v>
      </c>
      <c r="CM606">
        <v>0</v>
      </c>
      <c r="CN606">
        <v>0</v>
      </c>
      <c r="CO606">
        <v>0</v>
      </c>
      <c r="CP606">
        <v>0</v>
      </c>
      <c r="CQ606">
        <v>0</v>
      </c>
      <c r="CR606">
        <v>0</v>
      </c>
      <c r="CS606">
        <v>0</v>
      </c>
      <c r="CT606">
        <v>0</v>
      </c>
      <c r="CU606">
        <v>0</v>
      </c>
      <c r="CV606">
        <v>0</v>
      </c>
      <c r="CW606">
        <v>0</v>
      </c>
      <c r="CX606">
        <v>0</v>
      </c>
      <c r="CY606">
        <v>0</v>
      </c>
      <c r="CZ606">
        <v>0</v>
      </c>
      <c r="DA606">
        <v>0</v>
      </c>
      <c r="DB606">
        <v>0</v>
      </c>
      <c r="DC606">
        <v>0</v>
      </c>
      <c r="DD606">
        <v>0</v>
      </c>
      <c r="DE606">
        <v>0</v>
      </c>
      <c r="DF606">
        <v>0</v>
      </c>
      <c r="DG606">
        <v>0</v>
      </c>
      <c r="DH606">
        <v>0</v>
      </c>
      <c r="DI606">
        <v>0</v>
      </c>
      <c r="DJ606">
        <v>0</v>
      </c>
      <c r="DK606">
        <v>0</v>
      </c>
      <c r="DL606">
        <v>0</v>
      </c>
      <c r="DM606">
        <v>0</v>
      </c>
      <c r="DN606">
        <v>0</v>
      </c>
      <c r="DO606">
        <v>0</v>
      </c>
      <c r="DP606">
        <v>0</v>
      </c>
      <c r="DQ606">
        <v>0</v>
      </c>
      <c r="DR606">
        <v>0</v>
      </c>
      <c r="DS606">
        <v>0</v>
      </c>
    </row>
    <row r="607" spans="1:123">
      <c r="A607" t="s">
        <v>2641</v>
      </c>
      <c r="B607">
        <v>0</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v>0</v>
      </c>
      <c r="CK607">
        <v>0</v>
      </c>
      <c r="CL607">
        <v>0</v>
      </c>
      <c r="CM607">
        <v>0</v>
      </c>
      <c r="CN607">
        <v>0</v>
      </c>
      <c r="CO607">
        <v>0</v>
      </c>
      <c r="CP607">
        <v>0</v>
      </c>
      <c r="CQ607">
        <v>0</v>
      </c>
      <c r="CR607">
        <v>0</v>
      </c>
      <c r="CS607">
        <v>0</v>
      </c>
      <c r="CT607">
        <v>0</v>
      </c>
      <c r="CU607">
        <v>0</v>
      </c>
      <c r="CV607">
        <v>0</v>
      </c>
      <c r="CW607">
        <v>0</v>
      </c>
      <c r="CX607">
        <v>0</v>
      </c>
      <c r="CY607">
        <v>0</v>
      </c>
      <c r="CZ607">
        <v>0</v>
      </c>
      <c r="DA607">
        <v>0</v>
      </c>
      <c r="DB607">
        <v>0</v>
      </c>
      <c r="DC607">
        <v>0</v>
      </c>
      <c r="DD607">
        <v>0</v>
      </c>
      <c r="DE607">
        <v>0</v>
      </c>
      <c r="DF607">
        <v>0</v>
      </c>
      <c r="DG607">
        <v>0</v>
      </c>
      <c r="DH607">
        <v>0</v>
      </c>
      <c r="DI607">
        <v>0</v>
      </c>
      <c r="DJ607">
        <v>0</v>
      </c>
      <c r="DK607">
        <v>0</v>
      </c>
      <c r="DL607">
        <v>0</v>
      </c>
      <c r="DM607">
        <v>0</v>
      </c>
      <c r="DN607">
        <v>0</v>
      </c>
      <c r="DO607">
        <v>0</v>
      </c>
      <c r="DP607">
        <v>0</v>
      </c>
      <c r="DQ607">
        <v>0</v>
      </c>
      <c r="DR607">
        <v>0</v>
      </c>
      <c r="DS607">
        <v>0</v>
      </c>
    </row>
    <row r="608" spans="1:123">
      <c r="A608" t="s">
        <v>1633</v>
      </c>
      <c r="B608">
        <v>0</v>
      </c>
      <c r="C608">
        <v>0</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0</v>
      </c>
      <c r="BD608">
        <v>0</v>
      </c>
      <c r="BE608">
        <v>0</v>
      </c>
      <c r="BF608">
        <v>0</v>
      </c>
      <c r="BG608">
        <v>0</v>
      </c>
      <c r="BH608">
        <v>0</v>
      </c>
      <c r="BI608">
        <v>0</v>
      </c>
      <c r="BJ608">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v>0</v>
      </c>
      <c r="CI608">
        <v>0</v>
      </c>
      <c r="CJ608">
        <v>0</v>
      </c>
      <c r="CK608">
        <v>0</v>
      </c>
      <c r="CL608">
        <v>0</v>
      </c>
      <c r="CM608">
        <v>0</v>
      </c>
      <c r="CN608">
        <v>0</v>
      </c>
      <c r="CO608">
        <v>0</v>
      </c>
      <c r="CP608">
        <v>0</v>
      </c>
      <c r="CQ608">
        <v>0</v>
      </c>
      <c r="CR608">
        <v>0</v>
      </c>
      <c r="CS608">
        <v>0</v>
      </c>
      <c r="CT608">
        <v>0</v>
      </c>
      <c r="CU608">
        <v>0</v>
      </c>
      <c r="CV608">
        <v>0</v>
      </c>
      <c r="CW608">
        <v>0</v>
      </c>
      <c r="CX608">
        <v>0</v>
      </c>
      <c r="CY608">
        <v>0</v>
      </c>
      <c r="CZ608">
        <v>0</v>
      </c>
      <c r="DA608">
        <v>0</v>
      </c>
      <c r="DB608">
        <v>0</v>
      </c>
      <c r="DC608">
        <v>0</v>
      </c>
      <c r="DD608">
        <v>0</v>
      </c>
      <c r="DE608">
        <v>0</v>
      </c>
      <c r="DF608">
        <v>0</v>
      </c>
      <c r="DG608">
        <v>0</v>
      </c>
      <c r="DH608">
        <v>0</v>
      </c>
      <c r="DI608">
        <v>0</v>
      </c>
      <c r="DJ608">
        <v>0</v>
      </c>
      <c r="DK608">
        <v>0</v>
      </c>
      <c r="DL608">
        <v>0</v>
      </c>
      <c r="DM608">
        <v>0</v>
      </c>
      <c r="DN608">
        <v>0</v>
      </c>
      <c r="DO608">
        <v>0</v>
      </c>
      <c r="DP608">
        <v>0</v>
      </c>
      <c r="DQ608">
        <v>0</v>
      </c>
      <c r="DR608">
        <v>0</v>
      </c>
      <c r="DS608">
        <v>0</v>
      </c>
    </row>
    <row r="609" spans="1:123">
      <c r="A609" t="s">
        <v>1634</v>
      </c>
      <c r="B609">
        <v>0</v>
      </c>
      <c r="C609">
        <v>0</v>
      </c>
      <c r="D609">
        <v>0</v>
      </c>
      <c r="E609">
        <v>0</v>
      </c>
      <c r="F609">
        <v>0</v>
      </c>
      <c r="G609">
        <v>0</v>
      </c>
      <c r="H609">
        <v>0</v>
      </c>
      <c r="I609">
        <v>0</v>
      </c>
      <c r="J609">
        <v>0</v>
      </c>
      <c r="K609">
        <v>0</v>
      </c>
      <c r="L609">
        <v>115337843.56294701</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115337843.56294701</v>
      </c>
      <c r="BV609">
        <v>0</v>
      </c>
      <c r="BW609">
        <v>0</v>
      </c>
      <c r="BX609">
        <v>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0</v>
      </c>
      <c r="CT609">
        <v>0</v>
      </c>
      <c r="CU609">
        <v>0</v>
      </c>
      <c r="CV609">
        <v>0</v>
      </c>
      <c r="CW609">
        <v>0</v>
      </c>
      <c r="CX609">
        <v>0</v>
      </c>
      <c r="CY609">
        <v>0</v>
      </c>
      <c r="CZ609">
        <v>0</v>
      </c>
      <c r="DA609">
        <v>0</v>
      </c>
      <c r="DB609">
        <v>0</v>
      </c>
      <c r="DC609">
        <v>0</v>
      </c>
      <c r="DD609">
        <v>0</v>
      </c>
      <c r="DE609">
        <v>0</v>
      </c>
      <c r="DF609">
        <v>0</v>
      </c>
      <c r="DG609">
        <v>0</v>
      </c>
      <c r="DH609">
        <v>0</v>
      </c>
      <c r="DI609">
        <v>0</v>
      </c>
      <c r="DJ609">
        <v>0</v>
      </c>
      <c r="DK609">
        <v>0</v>
      </c>
      <c r="DL609">
        <v>0</v>
      </c>
      <c r="DM609">
        <v>0</v>
      </c>
      <c r="DN609">
        <v>0</v>
      </c>
      <c r="DO609">
        <v>0</v>
      </c>
      <c r="DP609">
        <v>0</v>
      </c>
      <c r="DQ609">
        <v>0</v>
      </c>
      <c r="DR609">
        <v>0</v>
      </c>
      <c r="DS609">
        <v>0</v>
      </c>
    </row>
    <row r="610" spans="1:123">
      <c r="A610" t="s">
        <v>530</v>
      </c>
      <c r="B610">
        <v>0</v>
      </c>
      <c r="C610">
        <v>0</v>
      </c>
      <c r="D610">
        <v>0</v>
      </c>
      <c r="E610">
        <v>0</v>
      </c>
      <c r="F610">
        <v>0</v>
      </c>
      <c r="G610">
        <v>0</v>
      </c>
      <c r="H610">
        <v>0</v>
      </c>
      <c r="I610">
        <v>0</v>
      </c>
      <c r="J610">
        <v>0</v>
      </c>
      <c r="K610">
        <v>0</v>
      </c>
      <c r="L610">
        <v>0</v>
      </c>
      <c r="M610">
        <v>0</v>
      </c>
      <c r="N610">
        <v>0</v>
      </c>
      <c r="O610">
        <v>0</v>
      </c>
      <c r="P610">
        <v>0</v>
      </c>
      <c r="Q610">
        <v>0</v>
      </c>
      <c r="R610">
        <v>0</v>
      </c>
      <c r="S610">
        <v>1665258025.4391201</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0</v>
      </c>
      <c r="BC610">
        <v>0</v>
      </c>
      <c r="BD610">
        <v>0</v>
      </c>
      <c r="BE610">
        <v>0</v>
      </c>
      <c r="BF610">
        <v>0</v>
      </c>
      <c r="BG610">
        <v>0</v>
      </c>
      <c r="BH610">
        <v>0</v>
      </c>
      <c r="BI610">
        <v>0</v>
      </c>
      <c r="BJ610">
        <v>0</v>
      </c>
      <c r="BK610">
        <v>0</v>
      </c>
      <c r="BL610">
        <v>0</v>
      </c>
      <c r="BM610">
        <v>0</v>
      </c>
      <c r="BN610">
        <v>0</v>
      </c>
      <c r="BO610">
        <v>0</v>
      </c>
      <c r="BP610">
        <v>0</v>
      </c>
      <c r="BQ610">
        <v>0</v>
      </c>
      <c r="BR610">
        <v>0</v>
      </c>
      <c r="BS610">
        <v>0</v>
      </c>
      <c r="BT610">
        <v>0</v>
      </c>
      <c r="BU610">
        <v>0</v>
      </c>
      <c r="BV610">
        <v>0</v>
      </c>
      <c r="BW610">
        <v>0</v>
      </c>
      <c r="BX610">
        <v>0</v>
      </c>
      <c r="BY610">
        <v>0</v>
      </c>
      <c r="BZ610">
        <v>0</v>
      </c>
      <c r="CA610">
        <v>0</v>
      </c>
      <c r="CB610">
        <v>1665258025.4391201</v>
      </c>
      <c r="CC610">
        <v>0</v>
      </c>
      <c r="CD610">
        <v>0</v>
      </c>
      <c r="CE610">
        <v>0</v>
      </c>
      <c r="CF610">
        <v>0</v>
      </c>
      <c r="CG610">
        <v>0</v>
      </c>
      <c r="CH610">
        <v>0</v>
      </c>
      <c r="CI610">
        <v>0</v>
      </c>
      <c r="CJ610">
        <v>0</v>
      </c>
      <c r="CK610">
        <v>0</v>
      </c>
      <c r="CL610">
        <v>0</v>
      </c>
      <c r="CM610">
        <v>0</v>
      </c>
      <c r="CN610">
        <v>0</v>
      </c>
      <c r="CO610">
        <v>0</v>
      </c>
      <c r="CP610">
        <v>0</v>
      </c>
      <c r="CQ610">
        <v>0</v>
      </c>
      <c r="CR610">
        <v>0</v>
      </c>
      <c r="CS610">
        <v>0</v>
      </c>
      <c r="CT610">
        <v>0</v>
      </c>
      <c r="CU610">
        <v>0</v>
      </c>
      <c r="CV610">
        <v>0</v>
      </c>
      <c r="CW610">
        <v>0</v>
      </c>
      <c r="CX610">
        <v>0</v>
      </c>
      <c r="CY610">
        <v>0</v>
      </c>
      <c r="CZ610">
        <v>0</v>
      </c>
      <c r="DA610">
        <v>0</v>
      </c>
      <c r="DB610">
        <v>0</v>
      </c>
      <c r="DC610">
        <v>0</v>
      </c>
      <c r="DD610">
        <v>0</v>
      </c>
      <c r="DE610">
        <v>0</v>
      </c>
      <c r="DF610">
        <v>0</v>
      </c>
      <c r="DG610">
        <v>0</v>
      </c>
      <c r="DH610">
        <v>0</v>
      </c>
      <c r="DI610">
        <v>0</v>
      </c>
      <c r="DJ610">
        <v>0</v>
      </c>
      <c r="DK610">
        <v>0</v>
      </c>
      <c r="DL610">
        <v>0</v>
      </c>
      <c r="DM610">
        <v>0</v>
      </c>
      <c r="DN610">
        <v>0</v>
      </c>
      <c r="DO610">
        <v>0</v>
      </c>
      <c r="DP610">
        <v>0</v>
      </c>
      <c r="DQ610">
        <v>0</v>
      </c>
      <c r="DR610">
        <v>0</v>
      </c>
      <c r="DS610">
        <v>0</v>
      </c>
    </row>
    <row r="611" spans="1:123">
      <c r="A611" t="s">
        <v>531</v>
      </c>
      <c r="B611">
        <v>0</v>
      </c>
      <c r="C611">
        <v>0</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20457423420.84</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0</v>
      </c>
      <c r="BX611">
        <v>0</v>
      </c>
      <c r="BY611">
        <v>0</v>
      </c>
      <c r="BZ611">
        <v>0</v>
      </c>
      <c r="CA611">
        <v>0</v>
      </c>
      <c r="CB611">
        <v>0</v>
      </c>
      <c r="CC611">
        <v>0</v>
      </c>
      <c r="CD611">
        <v>0</v>
      </c>
      <c r="CE611">
        <v>0</v>
      </c>
      <c r="CF611">
        <v>0</v>
      </c>
      <c r="CG611">
        <v>0</v>
      </c>
      <c r="CH611">
        <v>0</v>
      </c>
      <c r="CI611">
        <v>0</v>
      </c>
      <c r="CJ611">
        <v>0</v>
      </c>
      <c r="CK611">
        <v>0</v>
      </c>
      <c r="CL611">
        <v>0</v>
      </c>
      <c r="CM611">
        <v>0</v>
      </c>
      <c r="CN611">
        <v>0</v>
      </c>
      <c r="CO611">
        <v>0</v>
      </c>
      <c r="CP611">
        <v>0</v>
      </c>
      <c r="CQ611">
        <v>20457423420.84</v>
      </c>
      <c r="CR611">
        <v>0</v>
      </c>
      <c r="CS611">
        <v>0</v>
      </c>
      <c r="CT611">
        <v>0</v>
      </c>
      <c r="CU611">
        <v>0</v>
      </c>
      <c r="CV611">
        <v>0</v>
      </c>
      <c r="CW611">
        <v>0</v>
      </c>
      <c r="CX611">
        <v>0</v>
      </c>
      <c r="CY611">
        <v>0</v>
      </c>
      <c r="CZ611">
        <v>0</v>
      </c>
      <c r="DA611">
        <v>0</v>
      </c>
      <c r="DB611">
        <v>0</v>
      </c>
      <c r="DC611">
        <v>0</v>
      </c>
      <c r="DD611">
        <v>0</v>
      </c>
      <c r="DE611">
        <v>0</v>
      </c>
      <c r="DF611">
        <v>0</v>
      </c>
      <c r="DG611">
        <v>0</v>
      </c>
      <c r="DH611">
        <v>0</v>
      </c>
      <c r="DI611">
        <v>0</v>
      </c>
      <c r="DJ611">
        <v>0</v>
      </c>
      <c r="DK611">
        <v>0</v>
      </c>
      <c r="DL611">
        <v>0</v>
      </c>
      <c r="DM611">
        <v>0</v>
      </c>
      <c r="DN611">
        <v>0</v>
      </c>
      <c r="DO611">
        <v>0</v>
      </c>
      <c r="DP611">
        <v>0</v>
      </c>
      <c r="DQ611">
        <v>0</v>
      </c>
      <c r="DR611">
        <v>0</v>
      </c>
      <c r="DS611">
        <v>0</v>
      </c>
    </row>
    <row r="612" spans="1:123">
      <c r="A612" t="s">
        <v>532</v>
      </c>
      <c r="B612">
        <v>0</v>
      </c>
      <c r="C612">
        <v>0</v>
      </c>
      <c r="D612">
        <v>0</v>
      </c>
      <c r="E612">
        <v>0</v>
      </c>
      <c r="F612">
        <v>0</v>
      </c>
      <c r="G612">
        <v>0</v>
      </c>
      <c r="H612">
        <v>0</v>
      </c>
      <c r="I612">
        <v>0</v>
      </c>
      <c r="J612">
        <v>0</v>
      </c>
      <c r="K612">
        <v>0</v>
      </c>
      <c r="L612">
        <v>0</v>
      </c>
      <c r="M612">
        <v>0</v>
      </c>
      <c r="N612">
        <v>0</v>
      </c>
      <c r="O612">
        <v>0</v>
      </c>
      <c r="P612">
        <v>0</v>
      </c>
      <c r="Q612">
        <v>0</v>
      </c>
      <c r="R612">
        <v>0</v>
      </c>
      <c r="S612">
        <v>2176704759.5999999</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BX612">
        <v>0</v>
      </c>
      <c r="BY612">
        <v>0</v>
      </c>
      <c r="BZ612">
        <v>0</v>
      </c>
      <c r="CA612">
        <v>0</v>
      </c>
      <c r="CB612">
        <v>2176704759.5999999</v>
      </c>
      <c r="CC612">
        <v>0</v>
      </c>
      <c r="CD612">
        <v>0</v>
      </c>
      <c r="CE612">
        <v>0</v>
      </c>
      <c r="CF612">
        <v>0</v>
      </c>
      <c r="CG612">
        <v>0</v>
      </c>
      <c r="CH612">
        <v>0</v>
      </c>
      <c r="CI612">
        <v>0</v>
      </c>
      <c r="CJ612">
        <v>0</v>
      </c>
      <c r="CK612">
        <v>0</v>
      </c>
      <c r="CL612">
        <v>0</v>
      </c>
      <c r="CM612">
        <v>0</v>
      </c>
      <c r="CN612">
        <v>0</v>
      </c>
      <c r="CO612">
        <v>0</v>
      </c>
      <c r="CP612">
        <v>0</v>
      </c>
      <c r="CQ612">
        <v>0</v>
      </c>
      <c r="CR612">
        <v>0</v>
      </c>
      <c r="CS612">
        <v>0</v>
      </c>
      <c r="CT612">
        <v>0</v>
      </c>
      <c r="CU612">
        <v>0</v>
      </c>
      <c r="CV612">
        <v>0</v>
      </c>
      <c r="CW612">
        <v>0</v>
      </c>
      <c r="CX612">
        <v>0</v>
      </c>
      <c r="CY612">
        <v>0</v>
      </c>
      <c r="CZ612">
        <v>0</v>
      </c>
      <c r="DA612">
        <v>0</v>
      </c>
      <c r="DB612">
        <v>0</v>
      </c>
      <c r="DC612">
        <v>0</v>
      </c>
      <c r="DD612">
        <v>0</v>
      </c>
      <c r="DE612">
        <v>0</v>
      </c>
      <c r="DF612">
        <v>0</v>
      </c>
      <c r="DG612">
        <v>0</v>
      </c>
      <c r="DH612">
        <v>0</v>
      </c>
      <c r="DI612">
        <v>0</v>
      </c>
      <c r="DJ612">
        <v>0</v>
      </c>
      <c r="DK612">
        <v>0</v>
      </c>
      <c r="DL612">
        <v>0</v>
      </c>
      <c r="DM612">
        <v>0</v>
      </c>
      <c r="DN612">
        <v>0</v>
      </c>
      <c r="DO612">
        <v>0</v>
      </c>
      <c r="DP612">
        <v>0</v>
      </c>
      <c r="DQ612">
        <v>0</v>
      </c>
      <c r="DR612">
        <v>0</v>
      </c>
      <c r="DS612">
        <v>0</v>
      </c>
    </row>
    <row r="613" spans="1:123">
      <c r="A613" t="s">
        <v>1635</v>
      </c>
      <c r="B613">
        <v>0</v>
      </c>
      <c r="C613">
        <v>0</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1047115916.71199</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N613">
        <v>0</v>
      </c>
      <c r="CO613">
        <v>0</v>
      </c>
      <c r="CP613">
        <v>1047115916.71199</v>
      </c>
      <c r="CQ613">
        <v>0</v>
      </c>
      <c r="CR613">
        <v>0</v>
      </c>
      <c r="CS613">
        <v>0</v>
      </c>
      <c r="CT613">
        <v>0</v>
      </c>
      <c r="CU613">
        <v>0</v>
      </c>
      <c r="CV613">
        <v>0</v>
      </c>
      <c r="CW613">
        <v>0</v>
      </c>
      <c r="CX613">
        <v>0</v>
      </c>
      <c r="CY613">
        <v>0</v>
      </c>
      <c r="CZ613">
        <v>0</v>
      </c>
      <c r="DA613">
        <v>0</v>
      </c>
      <c r="DB613">
        <v>0</v>
      </c>
      <c r="DC613">
        <v>0</v>
      </c>
      <c r="DD613">
        <v>0</v>
      </c>
      <c r="DE613">
        <v>0</v>
      </c>
      <c r="DF613">
        <v>0</v>
      </c>
      <c r="DG613">
        <v>0</v>
      </c>
      <c r="DH613">
        <v>0</v>
      </c>
      <c r="DI613">
        <v>0</v>
      </c>
      <c r="DJ613">
        <v>0</v>
      </c>
      <c r="DK613">
        <v>0</v>
      </c>
      <c r="DL613">
        <v>0</v>
      </c>
      <c r="DM613">
        <v>0</v>
      </c>
      <c r="DN613">
        <v>0</v>
      </c>
      <c r="DO613">
        <v>0</v>
      </c>
      <c r="DP613">
        <v>0</v>
      </c>
      <c r="DQ613">
        <v>0</v>
      </c>
      <c r="DR613">
        <v>0</v>
      </c>
      <c r="DS613">
        <v>0</v>
      </c>
    </row>
    <row r="614" spans="1:123">
      <c r="A614" t="s">
        <v>1636</v>
      </c>
      <c r="B614">
        <v>0</v>
      </c>
      <c r="C614">
        <v>0</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145853458.19999999</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v>
      </c>
      <c r="CI614">
        <v>0</v>
      </c>
      <c r="CJ614">
        <v>0</v>
      </c>
      <c r="CK614">
        <v>0</v>
      </c>
      <c r="CL614">
        <v>0</v>
      </c>
      <c r="CM614">
        <v>0</v>
      </c>
      <c r="CN614">
        <v>0</v>
      </c>
      <c r="CO614">
        <v>0</v>
      </c>
      <c r="CP614">
        <v>145853458.19999999</v>
      </c>
      <c r="CQ614">
        <v>0</v>
      </c>
      <c r="CR614">
        <v>0</v>
      </c>
      <c r="CS614">
        <v>0</v>
      </c>
      <c r="CT614">
        <v>0</v>
      </c>
      <c r="CU614">
        <v>0</v>
      </c>
      <c r="CV614">
        <v>0</v>
      </c>
      <c r="CW614">
        <v>0</v>
      </c>
      <c r="CX614">
        <v>0</v>
      </c>
      <c r="CY614">
        <v>0</v>
      </c>
      <c r="CZ614">
        <v>0</v>
      </c>
      <c r="DA614">
        <v>0</v>
      </c>
      <c r="DB614">
        <v>0</v>
      </c>
      <c r="DC614">
        <v>0</v>
      </c>
      <c r="DD614">
        <v>0</v>
      </c>
      <c r="DE614">
        <v>0</v>
      </c>
      <c r="DF614">
        <v>0</v>
      </c>
      <c r="DG614">
        <v>0</v>
      </c>
      <c r="DH614">
        <v>0</v>
      </c>
      <c r="DI614">
        <v>0</v>
      </c>
      <c r="DJ614">
        <v>0</v>
      </c>
      <c r="DK614">
        <v>0</v>
      </c>
      <c r="DL614">
        <v>0</v>
      </c>
      <c r="DM614">
        <v>0</v>
      </c>
      <c r="DN614">
        <v>0</v>
      </c>
      <c r="DO614">
        <v>0</v>
      </c>
      <c r="DP614">
        <v>0</v>
      </c>
      <c r="DQ614">
        <v>0</v>
      </c>
      <c r="DR614">
        <v>0</v>
      </c>
      <c r="DS614">
        <v>0</v>
      </c>
    </row>
    <row r="615" spans="1:123">
      <c r="A615" t="s">
        <v>533</v>
      </c>
      <c r="B615">
        <v>212380608106.00601</v>
      </c>
      <c r="C615">
        <v>0</v>
      </c>
      <c r="D615">
        <v>0</v>
      </c>
      <c r="E615">
        <v>0</v>
      </c>
      <c r="F615">
        <v>0</v>
      </c>
      <c r="G615">
        <v>0</v>
      </c>
      <c r="H615">
        <v>0</v>
      </c>
      <c r="I615">
        <v>0</v>
      </c>
      <c r="J615">
        <v>0</v>
      </c>
      <c r="K615">
        <v>0</v>
      </c>
      <c r="L615">
        <v>115337843.56294701</v>
      </c>
      <c r="M615">
        <v>21963763.5287925</v>
      </c>
      <c r="N615">
        <v>0</v>
      </c>
      <c r="O615">
        <v>1701323540.5359499</v>
      </c>
      <c r="P615">
        <v>1193957967.9674301</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215413191221.60101</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v>0</v>
      </c>
      <c r="CJ615">
        <v>0</v>
      </c>
      <c r="CK615">
        <v>0</v>
      </c>
      <c r="CL615">
        <v>0</v>
      </c>
      <c r="CM615">
        <v>0</v>
      </c>
      <c r="CN615">
        <v>0</v>
      </c>
      <c r="CO615">
        <v>0</v>
      </c>
      <c r="CP615">
        <v>0</v>
      </c>
      <c r="CQ615">
        <v>0</v>
      </c>
      <c r="CR615">
        <v>0</v>
      </c>
      <c r="CS615">
        <v>0</v>
      </c>
      <c r="CT615">
        <v>0</v>
      </c>
      <c r="CU615">
        <v>0</v>
      </c>
      <c r="CV615">
        <v>0</v>
      </c>
      <c r="CW615">
        <v>0</v>
      </c>
      <c r="CX615">
        <v>0</v>
      </c>
      <c r="CY615">
        <v>0</v>
      </c>
      <c r="CZ615">
        <v>0</v>
      </c>
      <c r="DA615">
        <v>0</v>
      </c>
      <c r="DB615">
        <v>0</v>
      </c>
      <c r="DC615">
        <v>0</v>
      </c>
      <c r="DD615">
        <v>0</v>
      </c>
      <c r="DE615">
        <v>0</v>
      </c>
      <c r="DF615">
        <v>0</v>
      </c>
      <c r="DG615">
        <v>0</v>
      </c>
      <c r="DH615">
        <v>0</v>
      </c>
      <c r="DI615">
        <v>0</v>
      </c>
      <c r="DJ615">
        <v>0</v>
      </c>
      <c r="DK615">
        <v>0</v>
      </c>
      <c r="DL615">
        <v>0</v>
      </c>
      <c r="DM615">
        <v>0</v>
      </c>
      <c r="DN615">
        <v>0</v>
      </c>
      <c r="DO615">
        <v>0</v>
      </c>
      <c r="DP615">
        <v>0</v>
      </c>
      <c r="DQ615">
        <v>0</v>
      </c>
      <c r="DR615">
        <v>0</v>
      </c>
      <c r="DS615">
        <v>0</v>
      </c>
    </row>
    <row r="616" spans="1:123">
      <c r="A616" t="s">
        <v>534</v>
      </c>
      <c r="B616">
        <v>16038576981.6565</v>
      </c>
      <c r="C616">
        <v>0</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16038576981.6565</v>
      </c>
      <c r="BL616">
        <v>0</v>
      </c>
      <c r="BM616">
        <v>0</v>
      </c>
      <c r="BN616">
        <v>0</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v>0</v>
      </c>
      <c r="CJ616">
        <v>0</v>
      </c>
      <c r="CK616">
        <v>0</v>
      </c>
      <c r="CL616">
        <v>0</v>
      </c>
      <c r="CM616">
        <v>0</v>
      </c>
      <c r="CN616">
        <v>0</v>
      </c>
      <c r="CO616">
        <v>0</v>
      </c>
      <c r="CP616">
        <v>0</v>
      </c>
      <c r="CQ616">
        <v>0</v>
      </c>
      <c r="CR616">
        <v>0</v>
      </c>
      <c r="CS616">
        <v>0</v>
      </c>
      <c r="CT616">
        <v>0</v>
      </c>
      <c r="CU616">
        <v>0</v>
      </c>
      <c r="CV616">
        <v>0</v>
      </c>
      <c r="CW616">
        <v>0</v>
      </c>
      <c r="CX616">
        <v>0</v>
      </c>
      <c r="CY616">
        <v>0</v>
      </c>
      <c r="CZ616">
        <v>0</v>
      </c>
      <c r="DA616">
        <v>0</v>
      </c>
      <c r="DB616">
        <v>0</v>
      </c>
      <c r="DC616">
        <v>0</v>
      </c>
      <c r="DD616">
        <v>0</v>
      </c>
      <c r="DE616">
        <v>0</v>
      </c>
      <c r="DF616">
        <v>0</v>
      </c>
      <c r="DG616">
        <v>0</v>
      </c>
      <c r="DH616">
        <v>0</v>
      </c>
      <c r="DI616">
        <v>0</v>
      </c>
      <c r="DJ616">
        <v>0</v>
      </c>
      <c r="DK616">
        <v>0</v>
      </c>
      <c r="DL616">
        <v>0</v>
      </c>
      <c r="DM616">
        <v>0</v>
      </c>
      <c r="DN616">
        <v>0</v>
      </c>
      <c r="DO616">
        <v>0</v>
      </c>
      <c r="DP616">
        <v>0</v>
      </c>
      <c r="DQ616">
        <v>0</v>
      </c>
      <c r="DR616">
        <v>0</v>
      </c>
      <c r="DS616">
        <v>0</v>
      </c>
    </row>
    <row r="617" spans="1:123">
      <c r="A617" t="s">
        <v>1637</v>
      </c>
      <c r="B617">
        <v>0</v>
      </c>
      <c r="C617">
        <v>0</v>
      </c>
      <c r="D617">
        <v>0</v>
      </c>
      <c r="E617">
        <v>0</v>
      </c>
      <c r="F617">
        <v>0</v>
      </c>
      <c r="G617">
        <v>0</v>
      </c>
      <c r="H617">
        <v>0</v>
      </c>
      <c r="I617">
        <v>0</v>
      </c>
      <c r="J617">
        <v>0</v>
      </c>
      <c r="K617">
        <v>0</v>
      </c>
      <c r="L617">
        <v>0</v>
      </c>
      <c r="M617">
        <v>21963763.5287925</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21963763.5287925</v>
      </c>
      <c r="BW617">
        <v>0</v>
      </c>
      <c r="BX617">
        <v>0</v>
      </c>
      <c r="BY617">
        <v>0</v>
      </c>
      <c r="BZ617">
        <v>0</v>
      </c>
      <c r="CA617">
        <v>0</v>
      </c>
      <c r="CB617">
        <v>0</v>
      </c>
      <c r="CC617">
        <v>0</v>
      </c>
      <c r="CD617">
        <v>0</v>
      </c>
      <c r="CE617">
        <v>0</v>
      </c>
      <c r="CF617">
        <v>0</v>
      </c>
      <c r="CG617">
        <v>0</v>
      </c>
      <c r="CH617">
        <v>0</v>
      </c>
      <c r="CI617">
        <v>0</v>
      </c>
      <c r="CJ617">
        <v>0</v>
      </c>
      <c r="CK617">
        <v>0</v>
      </c>
      <c r="CL617">
        <v>0</v>
      </c>
      <c r="CM617">
        <v>0</v>
      </c>
      <c r="CN617">
        <v>0</v>
      </c>
      <c r="CO617">
        <v>0</v>
      </c>
      <c r="CP617">
        <v>0</v>
      </c>
      <c r="CQ617">
        <v>0</v>
      </c>
      <c r="CR617">
        <v>0</v>
      </c>
      <c r="CS617">
        <v>0</v>
      </c>
      <c r="CT617">
        <v>0</v>
      </c>
      <c r="CU617">
        <v>0</v>
      </c>
      <c r="CV617">
        <v>0</v>
      </c>
      <c r="CW617">
        <v>0</v>
      </c>
      <c r="CX617">
        <v>0</v>
      </c>
      <c r="CY617">
        <v>0</v>
      </c>
      <c r="CZ617">
        <v>0</v>
      </c>
      <c r="DA617">
        <v>0</v>
      </c>
      <c r="DB617">
        <v>0</v>
      </c>
      <c r="DC617">
        <v>0</v>
      </c>
      <c r="DD617">
        <v>0</v>
      </c>
      <c r="DE617">
        <v>0</v>
      </c>
      <c r="DF617">
        <v>0</v>
      </c>
      <c r="DG617">
        <v>0</v>
      </c>
      <c r="DH617">
        <v>0</v>
      </c>
      <c r="DI617">
        <v>0</v>
      </c>
      <c r="DJ617">
        <v>0</v>
      </c>
      <c r="DK617">
        <v>0</v>
      </c>
      <c r="DL617">
        <v>0</v>
      </c>
      <c r="DM617">
        <v>0</v>
      </c>
      <c r="DN617">
        <v>0</v>
      </c>
      <c r="DO617">
        <v>0</v>
      </c>
      <c r="DP617">
        <v>0</v>
      </c>
      <c r="DQ617">
        <v>0</v>
      </c>
      <c r="DR617">
        <v>0</v>
      </c>
      <c r="DS617">
        <v>0</v>
      </c>
    </row>
    <row r="618" spans="1:123">
      <c r="A618" t="s">
        <v>535</v>
      </c>
      <c r="B618">
        <v>0</v>
      </c>
      <c r="C618">
        <v>0</v>
      </c>
      <c r="D618">
        <v>0</v>
      </c>
      <c r="E618">
        <v>0</v>
      </c>
      <c r="F618">
        <v>0</v>
      </c>
      <c r="G618">
        <v>0</v>
      </c>
      <c r="H618">
        <v>0</v>
      </c>
      <c r="I618">
        <v>161389581972.07101</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161389581972.07101</v>
      </c>
      <c r="BS618">
        <v>0</v>
      </c>
      <c r="BT618">
        <v>0</v>
      </c>
      <c r="BU618">
        <v>0</v>
      </c>
      <c r="BV618">
        <v>0</v>
      </c>
      <c r="BW618">
        <v>0</v>
      </c>
      <c r="BX618">
        <v>0</v>
      </c>
      <c r="BY618">
        <v>0</v>
      </c>
      <c r="BZ618">
        <v>0</v>
      </c>
      <c r="CA618">
        <v>0</v>
      </c>
      <c r="CB618">
        <v>0</v>
      </c>
      <c r="CC618">
        <v>0</v>
      </c>
      <c r="CD618">
        <v>0</v>
      </c>
      <c r="CE618">
        <v>0</v>
      </c>
      <c r="CF618">
        <v>0</v>
      </c>
      <c r="CG618">
        <v>0</v>
      </c>
      <c r="CH618">
        <v>0</v>
      </c>
      <c r="CI618">
        <v>0</v>
      </c>
      <c r="CJ618">
        <v>0</v>
      </c>
      <c r="CK618">
        <v>0</v>
      </c>
      <c r="CL618">
        <v>0</v>
      </c>
      <c r="CM618">
        <v>0</v>
      </c>
      <c r="CN618">
        <v>0</v>
      </c>
      <c r="CO618">
        <v>0</v>
      </c>
      <c r="CP618">
        <v>0</v>
      </c>
      <c r="CQ618">
        <v>0</v>
      </c>
      <c r="CR618">
        <v>0</v>
      </c>
      <c r="CS618">
        <v>0</v>
      </c>
      <c r="CT618">
        <v>0</v>
      </c>
      <c r="CU618">
        <v>0</v>
      </c>
      <c r="CV618">
        <v>0</v>
      </c>
      <c r="CW618">
        <v>0</v>
      </c>
      <c r="CX618">
        <v>0</v>
      </c>
      <c r="CY618">
        <v>0</v>
      </c>
      <c r="CZ618">
        <v>0</v>
      </c>
      <c r="DA618">
        <v>0</v>
      </c>
      <c r="DB618">
        <v>0</v>
      </c>
      <c r="DC618">
        <v>0</v>
      </c>
      <c r="DD618">
        <v>0</v>
      </c>
      <c r="DE618">
        <v>0</v>
      </c>
      <c r="DF618">
        <v>0</v>
      </c>
      <c r="DG618">
        <v>0</v>
      </c>
      <c r="DH618">
        <v>0</v>
      </c>
      <c r="DI618">
        <v>0</v>
      </c>
      <c r="DJ618">
        <v>0</v>
      </c>
      <c r="DK618">
        <v>0</v>
      </c>
      <c r="DL618">
        <v>0</v>
      </c>
      <c r="DM618">
        <v>0</v>
      </c>
      <c r="DN618">
        <v>0</v>
      </c>
      <c r="DO618">
        <v>0</v>
      </c>
      <c r="DP618">
        <v>0</v>
      </c>
      <c r="DQ618">
        <v>0</v>
      </c>
      <c r="DR618">
        <v>0</v>
      </c>
      <c r="DS618">
        <v>0</v>
      </c>
    </row>
    <row r="619" spans="1:123">
      <c r="A619" t="s">
        <v>2642</v>
      </c>
      <c r="B619">
        <v>0</v>
      </c>
      <c r="C619">
        <v>0</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v>0</v>
      </c>
      <c r="CK619">
        <v>0</v>
      </c>
      <c r="CL619">
        <v>0</v>
      </c>
      <c r="CM619">
        <v>0</v>
      </c>
      <c r="CN619">
        <v>0</v>
      </c>
      <c r="CO619">
        <v>0</v>
      </c>
      <c r="CP619">
        <v>0</v>
      </c>
      <c r="CQ619">
        <v>0</v>
      </c>
      <c r="CR619">
        <v>0</v>
      </c>
      <c r="CS619">
        <v>0</v>
      </c>
      <c r="CT619">
        <v>0</v>
      </c>
      <c r="CU619">
        <v>0</v>
      </c>
      <c r="CV619">
        <v>0</v>
      </c>
      <c r="CW619">
        <v>0</v>
      </c>
      <c r="CX619">
        <v>0</v>
      </c>
      <c r="CY619">
        <v>0</v>
      </c>
      <c r="CZ619">
        <v>0</v>
      </c>
      <c r="DA619">
        <v>0</v>
      </c>
      <c r="DB619">
        <v>0</v>
      </c>
      <c r="DC619">
        <v>0</v>
      </c>
      <c r="DD619">
        <v>0</v>
      </c>
      <c r="DE619">
        <v>0</v>
      </c>
      <c r="DF619">
        <v>0</v>
      </c>
      <c r="DG619">
        <v>0</v>
      </c>
      <c r="DH619">
        <v>0</v>
      </c>
      <c r="DI619">
        <v>0</v>
      </c>
      <c r="DJ619">
        <v>0</v>
      </c>
      <c r="DK619">
        <v>0</v>
      </c>
      <c r="DL619">
        <v>0</v>
      </c>
      <c r="DM619">
        <v>0</v>
      </c>
      <c r="DN619">
        <v>0</v>
      </c>
      <c r="DO619">
        <v>0</v>
      </c>
      <c r="DP619">
        <v>0</v>
      </c>
      <c r="DQ619">
        <v>0</v>
      </c>
      <c r="DR619">
        <v>0</v>
      </c>
      <c r="DS619">
        <v>0</v>
      </c>
    </row>
    <row r="620" spans="1:123">
      <c r="A620" t="s">
        <v>536</v>
      </c>
      <c r="B620">
        <v>0</v>
      </c>
      <c r="C620">
        <v>0</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0</v>
      </c>
      <c r="BX620">
        <v>0</v>
      </c>
      <c r="BY620">
        <v>0</v>
      </c>
      <c r="BZ620">
        <v>0</v>
      </c>
      <c r="CA620">
        <v>0</v>
      </c>
      <c r="CB620">
        <v>0</v>
      </c>
      <c r="CC620">
        <v>0</v>
      </c>
      <c r="CD620">
        <v>0</v>
      </c>
      <c r="CE620">
        <v>0</v>
      </c>
      <c r="CF620">
        <v>0</v>
      </c>
      <c r="CG620">
        <v>0</v>
      </c>
      <c r="CH620">
        <v>0</v>
      </c>
      <c r="CI620">
        <v>0</v>
      </c>
      <c r="CJ620">
        <v>0</v>
      </c>
      <c r="CK620">
        <v>0</v>
      </c>
      <c r="CL620">
        <v>0</v>
      </c>
      <c r="CM620">
        <v>0</v>
      </c>
      <c r="CN620">
        <v>0</v>
      </c>
      <c r="CO620">
        <v>0</v>
      </c>
      <c r="CP620">
        <v>0</v>
      </c>
      <c r="CQ620">
        <v>0</v>
      </c>
      <c r="CR620">
        <v>0</v>
      </c>
      <c r="CS620">
        <v>0</v>
      </c>
      <c r="CT620">
        <v>0</v>
      </c>
      <c r="CU620">
        <v>0</v>
      </c>
      <c r="CV620">
        <v>0</v>
      </c>
      <c r="CW620">
        <v>0</v>
      </c>
      <c r="CX620">
        <v>0</v>
      </c>
      <c r="CY620">
        <v>0</v>
      </c>
      <c r="CZ620">
        <v>0</v>
      </c>
      <c r="DA620">
        <v>0</v>
      </c>
      <c r="DB620">
        <v>0</v>
      </c>
      <c r="DC620">
        <v>0</v>
      </c>
      <c r="DD620">
        <v>0</v>
      </c>
      <c r="DE620">
        <v>0</v>
      </c>
      <c r="DF620">
        <v>0</v>
      </c>
      <c r="DG620">
        <v>0</v>
      </c>
      <c r="DH620">
        <v>0</v>
      </c>
      <c r="DI620">
        <v>0</v>
      </c>
      <c r="DJ620">
        <v>0</v>
      </c>
      <c r="DK620">
        <v>0</v>
      </c>
      <c r="DL620">
        <v>0</v>
      </c>
      <c r="DM620">
        <v>0</v>
      </c>
      <c r="DN620">
        <v>0</v>
      </c>
      <c r="DO620">
        <v>0</v>
      </c>
      <c r="DP620">
        <v>0</v>
      </c>
      <c r="DQ620">
        <v>0</v>
      </c>
      <c r="DR620">
        <v>0</v>
      </c>
      <c r="DS620">
        <v>0</v>
      </c>
    </row>
    <row r="621" spans="1:123">
      <c r="A621" t="s">
        <v>537</v>
      </c>
      <c r="B621">
        <v>0</v>
      </c>
      <c r="C621">
        <v>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0</v>
      </c>
      <c r="BX621">
        <v>0</v>
      </c>
      <c r="BY621">
        <v>0</v>
      </c>
      <c r="BZ621">
        <v>0</v>
      </c>
      <c r="CA621">
        <v>0</v>
      </c>
      <c r="CB621">
        <v>0</v>
      </c>
      <c r="CC621">
        <v>0</v>
      </c>
      <c r="CD621">
        <v>0</v>
      </c>
      <c r="CE621">
        <v>0</v>
      </c>
      <c r="CF621">
        <v>0</v>
      </c>
      <c r="CG621">
        <v>0</v>
      </c>
      <c r="CH621">
        <v>0</v>
      </c>
      <c r="CI621">
        <v>0</v>
      </c>
      <c r="CJ621">
        <v>0</v>
      </c>
      <c r="CK621">
        <v>0</v>
      </c>
      <c r="CL621">
        <v>0</v>
      </c>
      <c r="CM621">
        <v>0</v>
      </c>
      <c r="CN621">
        <v>0</v>
      </c>
      <c r="CO621">
        <v>0</v>
      </c>
      <c r="CP621">
        <v>0</v>
      </c>
      <c r="CQ621">
        <v>0</v>
      </c>
      <c r="CR621">
        <v>0</v>
      </c>
      <c r="CS621">
        <v>0</v>
      </c>
      <c r="CT621">
        <v>0</v>
      </c>
      <c r="CU621">
        <v>0</v>
      </c>
      <c r="CV621">
        <v>0</v>
      </c>
      <c r="CW621">
        <v>0</v>
      </c>
      <c r="CX621">
        <v>0</v>
      </c>
      <c r="CY621">
        <v>0</v>
      </c>
      <c r="CZ621">
        <v>0</v>
      </c>
      <c r="DA621">
        <v>0</v>
      </c>
      <c r="DB621">
        <v>0</v>
      </c>
      <c r="DC621">
        <v>0</v>
      </c>
      <c r="DD621">
        <v>0</v>
      </c>
      <c r="DE621">
        <v>0</v>
      </c>
      <c r="DF621">
        <v>0</v>
      </c>
      <c r="DG621">
        <v>0</v>
      </c>
      <c r="DH621">
        <v>0</v>
      </c>
      <c r="DI621">
        <v>0</v>
      </c>
      <c r="DJ621">
        <v>0</v>
      </c>
      <c r="DK621">
        <v>0</v>
      </c>
      <c r="DL621">
        <v>0</v>
      </c>
      <c r="DM621">
        <v>0</v>
      </c>
      <c r="DN621">
        <v>0</v>
      </c>
      <c r="DO621">
        <v>0</v>
      </c>
      <c r="DP621">
        <v>0</v>
      </c>
      <c r="DQ621">
        <v>0</v>
      </c>
      <c r="DR621">
        <v>0</v>
      </c>
      <c r="DS621">
        <v>0</v>
      </c>
    </row>
    <row r="622" spans="1:123">
      <c r="A622" t="s">
        <v>538</v>
      </c>
      <c r="B622">
        <v>210878740183.54999</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0</v>
      </c>
      <c r="AM622">
        <v>0</v>
      </c>
      <c r="AN622">
        <v>0</v>
      </c>
      <c r="AO622">
        <v>0</v>
      </c>
      <c r="AP622">
        <v>0</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210878740183.54999</v>
      </c>
      <c r="BL622">
        <v>0</v>
      </c>
      <c r="BM622">
        <v>0</v>
      </c>
      <c r="BN622">
        <v>0</v>
      </c>
      <c r="BO622">
        <v>0</v>
      </c>
      <c r="BP622">
        <v>0</v>
      </c>
      <c r="BQ622">
        <v>0</v>
      </c>
      <c r="BR622">
        <v>0</v>
      </c>
      <c r="BS622">
        <v>0</v>
      </c>
      <c r="BT622">
        <v>0</v>
      </c>
      <c r="BU622">
        <v>0</v>
      </c>
      <c r="BV622">
        <v>0</v>
      </c>
      <c r="BW622">
        <v>0</v>
      </c>
      <c r="BX622">
        <v>0</v>
      </c>
      <c r="BY622">
        <v>0</v>
      </c>
      <c r="BZ622">
        <v>0</v>
      </c>
      <c r="CA622">
        <v>0</v>
      </c>
      <c r="CB622">
        <v>0</v>
      </c>
      <c r="CC622">
        <v>0</v>
      </c>
      <c r="CD622">
        <v>0</v>
      </c>
      <c r="CE622">
        <v>0</v>
      </c>
      <c r="CF622">
        <v>0</v>
      </c>
      <c r="CG622">
        <v>0</v>
      </c>
      <c r="CH622">
        <v>0</v>
      </c>
      <c r="CI622">
        <v>0</v>
      </c>
      <c r="CJ622">
        <v>0</v>
      </c>
      <c r="CK622">
        <v>0</v>
      </c>
      <c r="CL622">
        <v>0</v>
      </c>
      <c r="CM622">
        <v>0</v>
      </c>
      <c r="CN622">
        <v>0</v>
      </c>
      <c r="CO622">
        <v>0</v>
      </c>
      <c r="CP622">
        <v>0</v>
      </c>
      <c r="CQ622">
        <v>0</v>
      </c>
      <c r="CR622">
        <v>0</v>
      </c>
      <c r="CS622">
        <v>0</v>
      </c>
      <c r="CT622">
        <v>0</v>
      </c>
      <c r="CU622">
        <v>0</v>
      </c>
      <c r="CV622">
        <v>0</v>
      </c>
      <c r="CW622">
        <v>0</v>
      </c>
      <c r="CX622">
        <v>0</v>
      </c>
      <c r="CY622">
        <v>0</v>
      </c>
      <c r="CZ622">
        <v>0</v>
      </c>
      <c r="DA622">
        <v>0</v>
      </c>
      <c r="DB622">
        <v>0</v>
      </c>
      <c r="DC622">
        <v>0</v>
      </c>
      <c r="DD622">
        <v>0</v>
      </c>
      <c r="DE622">
        <v>0</v>
      </c>
      <c r="DF622">
        <v>0</v>
      </c>
      <c r="DG622">
        <v>0</v>
      </c>
      <c r="DH622">
        <v>0</v>
      </c>
      <c r="DI622">
        <v>0</v>
      </c>
      <c r="DJ622">
        <v>0</v>
      </c>
      <c r="DK622">
        <v>0</v>
      </c>
      <c r="DL622">
        <v>0</v>
      </c>
      <c r="DM622">
        <v>0</v>
      </c>
      <c r="DN622">
        <v>0</v>
      </c>
      <c r="DO622">
        <v>0</v>
      </c>
      <c r="DP622">
        <v>0</v>
      </c>
      <c r="DQ622">
        <v>0</v>
      </c>
      <c r="DR622">
        <v>0</v>
      </c>
      <c r="DS622">
        <v>0</v>
      </c>
    </row>
    <row r="623" spans="1:123">
      <c r="A623" t="s">
        <v>539</v>
      </c>
      <c r="B623">
        <v>0</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0</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BN623">
        <v>0</v>
      </c>
      <c r="BO623">
        <v>0</v>
      </c>
      <c r="BP623">
        <v>0</v>
      </c>
      <c r="BQ623">
        <v>0</v>
      </c>
      <c r="BR623">
        <v>0</v>
      </c>
      <c r="BS623">
        <v>0</v>
      </c>
      <c r="BT623">
        <v>0</v>
      </c>
      <c r="BU623">
        <v>0</v>
      </c>
      <c r="BV623">
        <v>0</v>
      </c>
      <c r="BW623">
        <v>0</v>
      </c>
      <c r="BX623">
        <v>0</v>
      </c>
      <c r="BY623">
        <v>0</v>
      </c>
      <c r="BZ623">
        <v>0</v>
      </c>
      <c r="CA623">
        <v>0</v>
      </c>
      <c r="CB623">
        <v>0</v>
      </c>
      <c r="CC623">
        <v>0</v>
      </c>
      <c r="CD623">
        <v>0</v>
      </c>
      <c r="CE623">
        <v>0</v>
      </c>
      <c r="CF623">
        <v>0</v>
      </c>
      <c r="CG623">
        <v>0</v>
      </c>
      <c r="CH623">
        <v>0</v>
      </c>
      <c r="CI623">
        <v>0</v>
      </c>
      <c r="CJ623">
        <v>0</v>
      </c>
      <c r="CK623">
        <v>0</v>
      </c>
      <c r="CL623">
        <v>0</v>
      </c>
      <c r="CM623">
        <v>0</v>
      </c>
      <c r="CN623">
        <v>0</v>
      </c>
      <c r="CO623">
        <v>0</v>
      </c>
      <c r="CP623">
        <v>0</v>
      </c>
      <c r="CQ623">
        <v>0</v>
      </c>
      <c r="CR623">
        <v>0</v>
      </c>
      <c r="CS623">
        <v>0</v>
      </c>
      <c r="CT623">
        <v>0</v>
      </c>
      <c r="CU623">
        <v>0</v>
      </c>
      <c r="CV623">
        <v>0</v>
      </c>
      <c r="CW623">
        <v>0</v>
      </c>
      <c r="CX623">
        <v>0</v>
      </c>
      <c r="CY623">
        <v>0</v>
      </c>
      <c r="CZ623">
        <v>0</v>
      </c>
      <c r="DA623">
        <v>0</v>
      </c>
      <c r="DB623">
        <v>0</v>
      </c>
      <c r="DC623">
        <v>0</v>
      </c>
      <c r="DD623">
        <v>0</v>
      </c>
      <c r="DE623">
        <v>0</v>
      </c>
      <c r="DF623">
        <v>0</v>
      </c>
      <c r="DG623">
        <v>0</v>
      </c>
      <c r="DH623">
        <v>0</v>
      </c>
      <c r="DI623">
        <v>0</v>
      </c>
      <c r="DJ623">
        <v>0</v>
      </c>
      <c r="DK623">
        <v>0</v>
      </c>
      <c r="DL623">
        <v>0</v>
      </c>
      <c r="DM623">
        <v>0</v>
      </c>
      <c r="DN623">
        <v>0</v>
      </c>
      <c r="DO623">
        <v>0</v>
      </c>
      <c r="DP623">
        <v>0</v>
      </c>
      <c r="DQ623">
        <v>0</v>
      </c>
      <c r="DR623">
        <v>0</v>
      </c>
      <c r="DS623">
        <v>0</v>
      </c>
    </row>
    <row r="624" spans="1:123">
      <c r="A624" t="s">
        <v>2191</v>
      </c>
      <c r="B624">
        <v>0</v>
      </c>
      <c r="C624">
        <v>0</v>
      </c>
      <c r="D624">
        <v>0</v>
      </c>
      <c r="E624">
        <v>0</v>
      </c>
      <c r="F624">
        <v>0</v>
      </c>
      <c r="G624">
        <v>0</v>
      </c>
      <c r="H624">
        <v>0</v>
      </c>
      <c r="I624">
        <v>68738919792.425095</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v>0</v>
      </c>
      <c r="BQ624">
        <v>0</v>
      </c>
      <c r="BR624">
        <v>68738919792.425095</v>
      </c>
      <c r="BS624">
        <v>0</v>
      </c>
      <c r="BT624">
        <v>0</v>
      </c>
      <c r="BU624">
        <v>0</v>
      </c>
      <c r="BV624">
        <v>0</v>
      </c>
      <c r="BW624">
        <v>0</v>
      </c>
      <c r="BX624">
        <v>0</v>
      </c>
      <c r="BY624">
        <v>0</v>
      </c>
      <c r="BZ624">
        <v>0</v>
      </c>
      <c r="CA624">
        <v>0</v>
      </c>
      <c r="CB624">
        <v>0</v>
      </c>
      <c r="CC624">
        <v>0</v>
      </c>
      <c r="CD624">
        <v>0</v>
      </c>
      <c r="CE624">
        <v>0</v>
      </c>
      <c r="CF624">
        <v>0</v>
      </c>
      <c r="CG624">
        <v>0</v>
      </c>
      <c r="CH624">
        <v>0</v>
      </c>
      <c r="CI624">
        <v>0</v>
      </c>
      <c r="CJ624">
        <v>0</v>
      </c>
      <c r="CK624">
        <v>0</v>
      </c>
      <c r="CL624">
        <v>0</v>
      </c>
      <c r="CM624">
        <v>0</v>
      </c>
      <c r="CN624">
        <v>0</v>
      </c>
      <c r="CO624">
        <v>0</v>
      </c>
      <c r="CP624">
        <v>0</v>
      </c>
      <c r="CQ624">
        <v>0</v>
      </c>
      <c r="CR624">
        <v>0</v>
      </c>
      <c r="CS624">
        <v>0</v>
      </c>
      <c r="CT624">
        <v>0</v>
      </c>
      <c r="CU624">
        <v>0</v>
      </c>
      <c r="CV624">
        <v>0</v>
      </c>
      <c r="CW624">
        <v>0</v>
      </c>
      <c r="CX624">
        <v>0</v>
      </c>
      <c r="CY624">
        <v>0</v>
      </c>
      <c r="CZ624">
        <v>0</v>
      </c>
      <c r="DA624">
        <v>0</v>
      </c>
      <c r="DB624">
        <v>0</v>
      </c>
      <c r="DC624">
        <v>0</v>
      </c>
      <c r="DD624">
        <v>0</v>
      </c>
      <c r="DE624">
        <v>0</v>
      </c>
      <c r="DF624">
        <v>0</v>
      </c>
      <c r="DG624">
        <v>0</v>
      </c>
      <c r="DH624">
        <v>0</v>
      </c>
      <c r="DI624">
        <v>0</v>
      </c>
      <c r="DJ624">
        <v>0</v>
      </c>
      <c r="DK624">
        <v>0</v>
      </c>
      <c r="DL624">
        <v>0</v>
      </c>
      <c r="DM624">
        <v>0</v>
      </c>
      <c r="DN624">
        <v>0</v>
      </c>
      <c r="DO624">
        <v>0</v>
      </c>
      <c r="DP624">
        <v>0</v>
      </c>
      <c r="DQ624">
        <v>0</v>
      </c>
      <c r="DR624">
        <v>0</v>
      </c>
      <c r="DS624">
        <v>0</v>
      </c>
    </row>
    <row r="625" spans="1:123">
      <c r="A625" t="s">
        <v>2192</v>
      </c>
      <c r="B625">
        <v>0</v>
      </c>
      <c r="C625">
        <v>0</v>
      </c>
      <c r="D625">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v>0</v>
      </c>
      <c r="BX625">
        <v>0</v>
      </c>
      <c r="BY625">
        <v>0</v>
      </c>
      <c r="BZ625">
        <v>0</v>
      </c>
      <c r="CA625">
        <v>0</v>
      </c>
      <c r="CB625">
        <v>0</v>
      </c>
      <c r="CC625">
        <v>0</v>
      </c>
      <c r="CD625">
        <v>0</v>
      </c>
      <c r="CE625">
        <v>0</v>
      </c>
      <c r="CF625">
        <v>0</v>
      </c>
      <c r="CG625">
        <v>0</v>
      </c>
      <c r="CH625">
        <v>0</v>
      </c>
      <c r="CI625">
        <v>0</v>
      </c>
      <c r="CJ625">
        <v>0</v>
      </c>
      <c r="CK625">
        <v>0</v>
      </c>
      <c r="CL625">
        <v>0</v>
      </c>
      <c r="CM625">
        <v>0</v>
      </c>
      <c r="CN625">
        <v>0</v>
      </c>
      <c r="CO625">
        <v>0</v>
      </c>
      <c r="CP625">
        <v>0</v>
      </c>
      <c r="CQ625">
        <v>0</v>
      </c>
      <c r="CR625">
        <v>0</v>
      </c>
      <c r="CS625">
        <v>0</v>
      </c>
      <c r="CT625">
        <v>0</v>
      </c>
      <c r="CU625">
        <v>0</v>
      </c>
      <c r="CV625">
        <v>0</v>
      </c>
      <c r="CW625">
        <v>0</v>
      </c>
      <c r="CX625">
        <v>0</v>
      </c>
      <c r="CY625">
        <v>0</v>
      </c>
      <c r="CZ625">
        <v>0</v>
      </c>
      <c r="DA625">
        <v>0</v>
      </c>
      <c r="DB625">
        <v>0</v>
      </c>
      <c r="DC625">
        <v>0</v>
      </c>
      <c r="DD625">
        <v>0</v>
      </c>
      <c r="DE625">
        <v>0</v>
      </c>
      <c r="DF625">
        <v>0</v>
      </c>
      <c r="DG625">
        <v>0</v>
      </c>
      <c r="DH625">
        <v>0</v>
      </c>
      <c r="DI625">
        <v>0</v>
      </c>
      <c r="DJ625">
        <v>0</v>
      </c>
      <c r="DK625">
        <v>0</v>
      </c>
      <c r="DL625">
        <v>0</v>
      </c>
      <c r="DM625">
        <v>0</v>
      </c>
      <c r="DN625">
        <v>0</v>
      </c>
      <c r="DO625">
        <v>0</v>
      </c>
      <c r="DP625">
        <v>0</v>
      </c>
      <c r="DQ625">
        <v>0</v>
      </c>
      <c r="DR625">
        <v>0</v>
      </c>
      <c r="DS625">
        <v>0</v>
      </c>
    </row>
    <row r="626" spans="1:123">
      <c r="A626" t="s">
        <v>540</v>
      </c>
      <c r="B626">
        <v>0</v>
      </c>
      <c r="C626">
        <v>0</v>
      </c>
      <c r="D626">
        <v>0</v>
      </c>
      <c r="E626">
        <v>0</v>
      </c>
      <c r="F626">
        <v>0</v>
      </c>
      <c r="G626">
        <v>0</v>
      </c>
      <c r="H626">
        <v>0</v>
      </c>
      <c r="I626">
        <v>68738919792.425095</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BO626">
        <v>0</v>
      </c>
      <c r="BP626">
        <v>0</v>
      </c>
      <c r="BQ626">
        <v>0</v>
      </c>
      <c r="BR626">
        <v>68738919792.425095</v>
      </c>
      <c r="BS626">
        <v>0</v>
      </c>
      <c r="BT626">
        <v>0</v>
      </c>
      <c r="BU626">
        <v>0</v>
      </c>
      <c r="BV626">
        <v>0</v>
      </c>
      <c r="BW626">
        <v>0</v>
      </c>
      <c r="BX626">
        <v>0</v>
      </c>
      <c r="BY626">
        <v>0</v>
      </c>
      <c r="BZ626">
        <v>0</v>
      </c>
      <c r="CA626">
        <v>0</v>
      </c>
      <c r="CB626">
        <v>0</v>
      </c>
      <c r="CC626">
        <v>0</v>
      </c>
      <c r="CD626">
        <v>0</v>
      </c>
      <c r="CE626">
        <v>0</v>
      </c>
      <c r="CF626">
        <v>0</v>
      </c>
      <c r="CG626">
        <v>0</v>
      </c>
      <c r="CH626">
        <v>0</v>
      </c>
      <c r="CI626">
        <v>0</v>
      </c>
      <c r="CJ626">
        <v>0</v>
      </c>
      <c r="CK626">
        <v>0</v>
      </c>
      <c r="CL626">
        <v>0</v>
      </c>
      <c r="CM626">
        <v>0</v>
      </c>
      <c r="CN626">
        <v>0</v>
      </c>
      <c r="CO626">
        <v>0</v>
      </c>
      <c r="CP626">
        <v>0</v>
      </c>
      <c r="CQ626">
        <v>0</v>
      </c>
      <c r="CR626">
        <v>0</v>
      </c>
      <c r="CS626">
        <v>0</v>
      </c>
      <c r="CT626">
        <v>0</v>
      </c>
      <c r="CU626">
        <v>0</v>
      </c>
      <c r="CV626">
        <v>0</v>
      </c>
      <c r="CW626">
        <v>0</v>
      </c>
      <c r="CX626">
        <v>0</v>
      </c>
      <c r="CY626">
        <v>0</v>
      </c>
      <c r="CZ626">
        <v>0</v>
      </c>
      <c r="DA626">
        <v>0</v>
      </c>
      <c r="DB626">
        <v>0</v>
      </c>
      <c r="DC626">
        <v>0</v>
      </c>
      <c r="DD626">
        <v>0</v>
      </c>
      <c r="DE626">
        <v>0</v>
      </c>
      <c r="DF626">
        <v>0</v>
      </c>
      <c r="DG626">
        <v>0</v>
      </c>
      <c r="DH626">
        <v>0</v>
      </c>
      <c r="DI626">
        <v>0</v>
      </c>
      <c r="DJ626">
        <v>0</v>
      </c>
      <c r="DK626">
        <v>0</v>
      </c>
      <c r="DL626">
        <v>0</v>
      </c>
      <c r="DM626">
        <v>0</v>
      </c>
      <c r="DN626">
        <v>0</v>
      </c>
      <c r="DO626">
        <v>0</v>
      </c>
      <c r="DP626">
        <v>0</v>
      </c>
      <c r="DQ626">
        <v>0</v>
      </c>
      <c r="DR626">
        <v>0</v>
      </c>
      <c r="DS626">
        <v>0</v>
      </c>
    </row>
    <row r="627" spans="1:123">
      <c r="A627" t="s">
        <v>2643</v>
      </c>
      <c r="B627">
        <v>0</v>
      </c>
      <c r="C627">
        <v>0</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v>0</v>
      </c>
      <c r="CJ627">
        <v>0</v>
      </c>
      <c r="CK627">
        <v>0</v>
      </c>
      <c r="CL627">
        <v>0</v>
      </c>
      <c r="CM627">
        <v>0</v>
      </c>
      <c r="CN627">
        <v>0</v>
      </c>
      <c r="CO627">
        <v>0</v>
      </c>
      <c r="CP627">
        <v>0</v>
      </c>
      <c r="CQ627">
        <v>0</v>
      </c>
      <c r="CR627">
        <v>0</v>
      </c>
      <c r="CS627">
        <v>0</v>
      </c>
      <c r="CT627">
        <v>0</v>
      </c>
      <c r="CU627">
        <v>0</v>
      </c>
      <c r="CV627">
        <v>0</v>
      </c>
      <c r="CW627">
        <v>0</v>
      </c>
      <c r="CX627">
        <v>0</v>
      </c>
      <c r="CY627">
        <v>0</v>
      </c>
      <c r="CZ627">
        <v>0</v>
      </c>
      <c r="DA627">
        <v>0</v>
      </c>
      <c r="DB627">
        <v>0</v>
      </c>
      <c r="DC627">
        <v>0</v>
      </c>
      <c r="DD627">
        <v>0</v>
      </c>
      <c r="DE627">
        <v>0</v>
      </c>
      <c r="DF627">
        <v>0</v>
      </c>
      <c r="DG627">
        <v>0</v>
      </c>
      <c r="DH627">
        <v>0</v>
      </c>
      <c r="DI627">
        <v>0</v>
      </c>
      <c r="DJ627">
        <v>0</v>
      </c>
      <c r="DK627">
        <v>0</v>
      </c>
      <c r="DL627">
        <v>0</v>
      </c>
      <c r="DM627">
        <v>0</v>
      </c>
      <c r="DN627">
        <v>0</v>
      </c>
      <c r="DO627">
        <v>0</v>
      </c>
      <c r="DP627">
        <v>0</v>
      </c>
      <c r="DQ627">
        <v>0</v>
      </c>
      <c r="DR627">
        <v>0</v>
      </c>
      <c r="DS627">
        <v>0</v>
      </c>
    </row>
    <row r="628" spans="1:123">
      <c r="A628" t="s">
        <v>541</v>
      </c>
      <c r="B628">
        <v>0</v>
      </c>
      <c r="C628">
        <v>0</v>
      </c>
      <c r="D628">
        <v>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c r="CN628">
        <v>0</v>
      </c>
      <c r="CO628">
        <v>0</v>
      </c>
      <c r="CP628">
        <v>0</v>
      </c>
      <c r="CQ628">
        <v>0</v>
      </c>
      <c r="CR628">
        <v>0</v>
      </c>
      <c r="CS628">
        <v>0</v>
      </c>
      <c r="CT628">
        <v>0</v>
      </c>
      <c r="CU628">
        <v>0</v>
      </c>
      <c r="CV628">
        <v>0</v>
      </c>
      <c r="CW628">
        <v>0</v>
      </c>
      <c r="CX628">
        <v>0</v>
      </c>
      <c r="CY628">
        <v>0</v>
      </c>
      <c r="CZ628">
        <v>0</v>
      </c>
      <c r="DA628">
        <v>0</v>
      </c>
      <c r="DB628">
        <v>0</v>
      </c>
      <c r="DC628">
        <v>0</v>
      </c>
      <c r="DD628">
        <v>0</v>
      </c>
      <c r="DE628">
        <v>0</v>
      </c>
      <c r="DF628">
        <v>0</v>
      </c>
      <c r="DG628">
        <v>0</v>
      </c>
      <c r="DH628">
        <v>0</v>
      </c>
      <c r="DI628">
        <v>0</v>
      </c>
      <c r="DJ628">
        <v>0</v>
      </c>
      <c r="DK628">
        <v>0</v>
      </c>
      <c r="DL628">
        <v>0</v>
      </c>
      <c r="DM628">
        <v>0</v>
      </c>
      <c r="DN628">
        <v>0</v>
      </c>
      <c r="DO628">
        <v>0</v>
      </c>
      <c r="DP628">
        <v>0</v>
      </c>
      <c r="DQ628">
        <v>0</v>
      </c>
      <c r="DR628">
        <v>0</v>
      </c>
      <c r="DS628">
        <v>0</v>
      </c>
    </row>
    <row r="629" spans="1:123">
      <c r="A629" t="s">
        <v>542</v>
      </c>
      <c r="B629">
        <v>0</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BX629">
        <v>0</v>
      </c>
      <c r="BY629">
        <v>0</v>
      </c>
      <c r="BZ629">
        <v>0</v>
      </c>
      <c r="CA629">
        <v>0</v>
      </c>
      <c r="CB629">
        <v>0</v>
      </c>
      <c r="CC629">
        <v>0</v>
      </c>
      <c r="CD629">
        <v>0</v>
      </c>
      <c r="CE629">
        <v>0</v>
      </c>
      <c r="CF629">
        <v>0</v>
      </c>
      <c r="CG629">
        <v>0</v>
      </c>
      <c r="CH629">
        <v>0</v>
      </c>
      <c r="CI629">
        <v>0</v>
      </c>
      <c r="CJ629">
        <v>0</v>
      </c>
      <c r="CK629">
        <v>0</v>
      </c>
      <c r="CL629">
        <v>0</v>
      </c>
      <c r="CM629">
        <v>0</v>
      </c>
      <c r="CN629">
        <v>0</v>
      </c>
      <c r="CO629">
        <v>0</v>
      </c>
      <c r="CP629">
        <v>0</v>
      </c>
      <c r="CQ629">
        <v>0</v>
      </c>
      <c r="CR629">
        <v>0</v>
      </c>
      <c r="CS629">
        <v>0</v>
      </c>
      <c r="CT629">
        <v>0</v>
      </c>
      <c r="CU629">
        <v>0</v>
      </c>
      <c r="CV629">
        <v>0</v>
      </c>
      <c r="CW629">
        <v>0</v>
      </c>
      <c r="CX629">
        <v>0</v>
      </c>
      <c r="CY629">
        <v>0</v>
      </c>
      <c r="CZ629">
        <v>0</v>
      </c>
      <c r="DA629">
        <v>0</v>
      </c>
      <c r="DB629">
        <v>0</v>
      </c>
      <c r="DC629">
        <v>0</v>
      </c>
      <c r="DD629">
        <v>0</v>
      </c>
      <c r="DE629">
        <v>0</v>
      </c>
      <c r="DF629">
        <v>0</v>
      </c>
      <c r="DG629">
        <v>0</v>
      </c>
      <c r="DH629">
        <v>0</v>
      </c>
      <c r="DI629">
        <v>0</v>
      </c>
      <c r="DJ629">
        <v>0</v>
      </c>
      <c r="DK629">
        <v>0</v>
      </c>
      <c r="DL629">
        <v>0</v>
      </c>
      <c r="DM629">
        <v>0</v>
      </c>
      <c r="DN629">
        <v>0</v>
      </c>
      <c r="DO629">
        <v>0</v>
      </c>
      <c r="DP629">
        <v>0</v>
      </c>
      <c r="DQ629">
        <v>0</v>
      </c>
      <c r="DR629">
        <v>0</v>
      </c>
      <c r="DS629">
        <v>0</v>
      </c>
    </row>
    <row r="630" spans="1:123">
      <c r="A630" t="s">
        <v>543</v>
      </c>
      <c r="B630">
        <v>0</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v>0</v>
      </c>
      <c r="BX630">
        <v>0</v>
      </c>
      <c r="BY630">
        <v>0</v>
      </c>
      <c r="BZ630">
        <v>0</v>
      </c>
      <c r="CA630">
        <v>0</v>
      </c>
      <c r="CB630">
        <v>0</v>
      </c>
      <c r="CC630">
        <v>0</v>
      </c>
      <c r="CD630">
        <v>0</v>
      </c>
      <c r="CE630">
        <v>0</v>
      </c>
      <c r="CF630">
        <v>0</v>
      </c>
      <c r="CG630">
        <v>0</v>
      </c>
      <c r="CH630">
        <v>0</v>
      </c>
      <c r="CI630">
        <v>0</v>
      </c>
      <c r="CJ630">
        <v>0</v>
      </c>
      <c r="CK630">
        <v>0</v>
      </c>
      <c r="CL630">
        <v>0</v>
      </c>
      <c r="CM630">
        <v>0</v>
      </c>
      <c r="CN630">
        <v>0</v>
      </c>
      <c r="CO630">
        <v>0</v>
      </c>
      <c r="CP630">
        <v>0</v>
      </c>
      <c r="CQ630">
        <v>0</v>
      </c>
      <c r="CR630">
        <v>0</v>
      </c>
      <c r="CS630">
        <v>0</v>
      </c>
      <c r="CT630">
        <v>0</v>
      </c>
      <c r="CU630">
        <v>0</v>
      </c>
      <c r="CV630">
        <v>0</v>
      </c>
      <c r="CW630">
        <v>0</v>
      </c>
      <c r="CX630">
        <v>0</v>
      </c>
      <c r="CY630">
        <v>0</v>
      </c>
      <c r="CZ630">
        <v>0</v>
      </c>
      <c r="DA630">
        <v>0</v>
      </c>
      <c r="DB630">
        <v>0</v>
      </c>
      <c r="DC630">
        <v>0</v>
      </c>
      <c r="DD630">
        <v>0</v>
      </c>
      <c r="DE630">
        <v>0</v>
      </c>
      <c r="DF630">
        <v>0</v>
      </c>
      <c r="DG630">
        <v>0</v>
      </c>
      <c r="DH630">
        <v>0</v>
      </c>
      <c r="DI630">
        <v>0</v>
      </c>
      <c r="DJ630">
        <v>0</v>
      </c>
      <c r="DK630">
        <v>0</v>
      </c>
      <c r="DL630">
        <v>0</v>
      </c>
      <c r="DM630">
        <v>0</v>
      </c>
      <c r="DN630">
        <v>0</v>
      </c>
      <c r="DO630">
        <v>0</v>
      </c>
      <c r="DP630">
        <v>0</v>
      </c>
      <c r="DQ630">
        <v>0</v>
      </c>
      <c r="DR630">
        <v>0</v>
      </c>
      <c r="DS630">
        <v>0</v>
      </c>
    </row>
    <row r="631" spans="1:123">
      <c r="A631" t="s">
        <v>544</v>
      </c>
      <c r="B631">
        <v>0</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0</v>
      </c>
      <c r="AU631">
        <v>0</v>
      </c>
      <c r="AV631">
        <v>0</v>
      </c>
      <c r="AW631">
        <v>0</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0</v>
      </c>
      <c r="BX631">
        <v>0</v>
      </c>
      <c r="BY631">
        <v>0</v>
      </c>
      <c r="BZ631">
        <v>0</v>
      </c>
      <c r="CA631">
        <v>0</v>
      </c>
      <c r="CB631">
        <v>0</v>
      </c>
      <c r="CC631">
        <v>0</v>
      </c>
      <c r="CD631">
        <v>0</v>
      </c>
      <c r="CE631">
        <v>0</v>
      </c>
      <c r="CF631">
        <v>0</v>
      </c>
      <c r="CG631">
        <v>0</v>
      </c>
      <c r="CH631">
        <v>0</v>
      </c>
      <c r="CI631">
        <v>0</v>
      </c>
      <c r="CJ631">
        <v>0</v>
      </c>
      <c r="CK631">
        <v>0</v>
      </c>
      <c r="CL631">
        <v>0</v>
      </c>
      <c r="CM631">
        <v>0</v>
      </c>
      <c r="CN631">
        <v>0</v>
      </c>
      <c r="CO631">
        <v>0</v>
      </c>
      <c r="CP631">
        <v>0</v>
      </c>
      <c r="CQ631">
        <v>0</v>
      </c>
      <c r="CR631">
        <v>0</v>
      </c>
      <c r="CS631">
        <v>0</v>
      </c>
      <c r="CT631">
        <v>0</v>
      </c>
      <c r="CU631">
        <v>0</v>
      </c>
      <c r="CV631">
        <v>0</v>
      </c>
      <c r="CW631">
        <v>0</v>
      </c>
      <c r="CX631">
        <v>0</v>
      </c>
      <c r="CY631">
        <v>0</v>
      </c>
      <c r="CZ631">
        <v>0</v>
      </c>
      <c r="DA631">
        <v>0</v>
      </c>
      <c r="DB631">
        <v>0</v>
      </c>
      <c r="DC631">
        <v>0</v>
      </c>
      <c r="DD631">
        <v>0</v>
      </c>
      <c r="DE631">
        <v>0</v>
      </c>
      <c r="DF631">
        <v>0</v>
      </c>
      <c r="DG631">
        <v>0</v>
      </c>
      <c r="DH631">
        <v>0</v>
      </c>
      <c r="DI631">
        <v>0</v>
      </c>
      <c r="DJ631">
        <v>0</v>
      </c>
      <c r="DK631">
        <v>0</v>
      </c>
      <c r="DL631">
        <v>0</v>
      </c>
      <c r="DM631">
        <v>0</v>
      </c>
      <c r="DN631">
        <v>0</v>
      </c>
      <c r="DO631">
        <v>0</v>
      </c>
      <c r="DP631">
        <v>0</v>
      </c>
      <c r="DQ631">
        <v>0</v>
      </c>
      <c r="DR631">
        <v>0</v>
      </c>
      <c r="DS631">
        <v>0</v>
      </c>
    </row>
    <row r="632" spans="1:123">
      <c r="A632" t="s">
        <v>545</v>
      </c>
      <c r="B632">
        <v>0</v>
      </c>
      <c r="C632">
        <v>0</v>
      </c>
      <c r="D632">
        <v>0</v>
      </c>
      <c r="E632">
        <v>0</v>
      </c>
      <c r="F632">
        <v>0</v>
      </c>
      <c r="G632">
        <v>0</v>
      </c>
      <c r="H632">
        <v>0</v>
      </c>
      <c r="I632">
        <v>7207961936.1416597</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v>0</v>
      </c>
      <c r="BR632">
        <v>7207961936.1416597</v>
      </c>
      <c r="BS632">
        <v>0</v>
      </c>
      <c r="BT632">
        <v>0</v>
      </c>
      <c r="BU632">
        <v>0</v>
      </c>
      <c r="BV632">
        <v>0</v>
      </c>
      <c r="BW632">
        <v>0</v>
      </c>
      <c r="BX632">
        <v>0</v>
      </c>
      <c r="BY632">
        <v>0</v>
      </c>
      <c r="BZ632">
        <v>0</v>
      </c>
      <c r="CA632">
        <v>0</v>
      </c>
      <c r="CB632">
        <v>0</v>
      </c>
      <c r="CC632">
        <v>0</v>
      </c>
      <c r="CD632">
        <v>0</v>
      </c>
      <c r="CE632">
        <v>0</v>
      </c>
      <c r="CF632">
        <v>0</v>
      </c>
      <c r="CG632">
        <v>0</v>
      </c>
      <c r="CH632">
        <v>0</v>
      </c>
      <c r="CI632">
        <v>0</v>
      </c>
      <c r="CJ632">
        <v>0</v>
      </c>
      <c r="CK632">
        <v>0</v>
      </c>
      <c r="CL632">
        <v>0</v>
      </c>
      <c r="CM632">
        <v>0</v>
      </c>
      <c r="CN632">
        <v>0</v>
      </c>
      <c r="CO632">
        <v>0</v>
      </c>
      <c r="CP632">
        <v>0</v>
      </c>
      <c r="CQ632">
        <v>0</v>
      </c>
      <c r="CR632">
        <v>0</v>
      </c>
      <c r="CS632">
        <v>0</v>
      </c>
      <c r="CT632">
        <v>0</v>
      </c>
      <c r="CU632">
        <v>0</v>
      </c>
      <c r="CV632">
        <v>0</v>
      </c>
      <c r="CW632">
        <v>0</v>
      </c>
      <c r="CX632">
        <v>0</v>
      </c>
      <c r="CY632">
        <v>0</v>
      </c>
      <c r="CZ632">
        <v>0</v>
      </c>
      <c r="DA632">
        <v>0</v>
      </c>
      <c r="DB632">
        <v>0</v>
      </c>
      <c r="DC632">
        <v>0</v>
      </c>
      <c r="DD632">
        <v>0</v>
      </c>
      <c r="DE632">
        <v>0</v>
      </c>
      <c r="DF632">
        <v>0</v>
      </c>
      <c r="DG632">
        <v>0</v>
      </c>
      <c r="DH632">
        <v>0</v>
      </c>
      <c r="DI632">
        <v>0</v>
      </c>
      <c r="DJ632">
        <v>0</v>
      </c>
      <c r="DK632">
        <v>0</v>
      </c>
      <c r="DL632">
        <v>0</v>
      </c>
      <c r="DM632">
        <v>0</v>
      </c>
      <c r="DN632">
        <v>0</v>
      </c>
      <c r="DO632">
        <v>0</v>
      </c>
      <c r="DP632">
        <v>0</v>
      </c>
      <c r="DQ632">
        <v>0</v>
      </c>
      <c r="DR632">
        <v>0</v>
      </c>
      <c r="DS632">
        <v>0</v>
      </c>
    </row>
    <row r="633" spans="1:123">
      <c r="A633" t="s">
        <v>546</v>
      </c>
      <c r="B633">
        <v>0</v>
      </c>
      <c r="C633">
        <v>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c r="CN633">
        <v>0</v>
      </c>
      <c r="CO633">
        <v>0</v>
      </c>
      <c r="CP633">
        <v>0</v>
      </c>
      <c r="CQ633">
        <v>0</v>
      </c>
      <c r="CR633">
        <v>0</v>
      </c>
      <c r="CS633">
        <v>0</v>
      </c>
      <c r="CT633">
        <v>0</v>
      </c>
      <c r="CU633">
        <v>0</v>
      </c>
      <c r="CV633">
        <v>0</v>
      </c>
      <c r="CW633">
        <v>0</v>
      </c>
      <c r="CX633">
        <v>0</v>
      </c>
      <c r="CY633">
        <v>0</v>
      </c>
      <c r="CZ633">
        <v>0</v>
      </c>
      <c r="DA633">
        <v>0</v>
      </c>
      <c r="DB633">
        <v>0</v>
      </c>
      <c r="DC633">
        <v>0</v>
      </c>
      <c r="DD633">
        <v>0</v>
      </c>
      <c r="DE633">
        <v>0</v>
      </c>
      <c r="DF633">
        <v>0</v>
      </c>
      <c r="DG633">
        <v>0</v>
      </c>
      <c r="DH633">
        <v>0</v>
      </c>
      <c r="DI633">
        <v>0</v>
      </c>
      <c r="DJ633">
        <v>0</v>
      </c>
      <c r="DK633">
        <v>0</v>
      </c>
      <c r="DL633">
        <v>0</v>
      </c>
      <c r="DM633">
        <v>0</v>
      </c>
      <c r="DN633">
        <v>0</v>
      </c>
      <c r="DO633">
        <v>0</v>
      </c>
      <c r="DP633">
        <v>0</v>
      </c>
      <c r="DQ633">
        <v>0</v>
      </c>
      <c r="DR633">
        <v>0</v>
      </c>
      <c r="DS633">
        <v>0</v>
      </c>
    </row>
    <row r="634" spans="1:123">
      <c r="A634" t="s">
        <v>547</v>
      </c>
      <c r="B634">
        <v>0</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c r="CN634">
        <v>0</v>
      </c>
      <c r="CO634">
        <v>0</v>
      </c>
      <c r="CP634">
        <v>0</v>
      </c>
      <c r="CQ634">
        <v>0</v>
      </c>
      <c r="CR634">
        <v>0</v>
      </c>
      <c r="CS634">
        <v>0</v>
      </c>
      <c r="CT634">
        <v>0</v>
      </c>
      <c r="CU634">
        <v>0</v>
      </c>
      <c r="CV634">
        <v>0</v>
      </c>
      <c r="CW634">
        <v>0</v>
      </c>
      <c r="CX634">
        <v>0</v>
      </c>
      <c r="CY634">
        <v>0</v>
      </c>
      <c r="CZ634">
        <v>0</v>
      </c>
      <c r="DA634">
        <v>0</v>
      </c>
      <c r="DB634">
        <v>0</v>
      </c>
      <c r="DC634">
        <v>0</v>
      </c>
      <c r="DD634">
        <v>0</v>
      </c>
      <c r="DE634">
        <v>0</v>
      </c>
      <c r="DF634">
        <v>0</v>
      </c>
      <c r="DG634">
        <v>0</v>
      </c>
      <c r="DH634">
        <v>0</v>
      </c>
      <c r="DI634">
        <v>0</v>
      </c>
      <c r="DJ634">
        <v>0</v>
      </c>
      <c r="DK634">
        <v>0</v>
      </c>
      <c r="DL634">
        <v>0</v>
      </c>
      <c r="DM634">
        <v>0</v>
      </c>
      <c r="DN634">
        <v>0</v>
      </c>
      <c r="DO634">
        <v>0</v>
      </c>
      <c r="DP634">
        <v>0</v>
      </c>
      <c r="DQ634">
        <v>0</v>
      </c>
      <c r="DR634">
        <v>0</v>
      </c>
      <c r="DS634">
        <v>0</v>
      </c>
    </row>
    <row r="635" spans="1:123">
      <c r="A635" t="s">
        <v>548</v>
      </c>
      <c r="B635">
        <v>0</v>
      </c>
      <c r="C635">
        <v>0</v>
      </c>
      <c r="D635">
        <v>0</v>
      </c>
      <c r="E635">
        <v>0</v>
      </c>
      <c r="F635">
        <v>22011575415.043499</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22011575415.043499</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c r="CN635">
        <v>0</v>
      </c>
      <c r="CO635">
        <v>0</v>
      </c>
      <c r="CP635">
        <v>0</v>
      </c>
      <c r="CQ635">
        <v>0</v>
      </c>
      <c r="CR635">
        <v>0</v>
      </c>
      <c r="CS635">
        <v>0</v>
      </c>
      <c r="CT635">
        <v>0</v>
      </c>
      <c r="CU635">
        <v>0</v>
      </c>
      <c r="CV635">
        <v>0</v>
      </c>
      <c r="CW635">
        <v>0</v>
      </c>
      <c r="CX635">
        <v>0</v>
      </c>
      <c r="CY635">
        <v>0</v>
      </c>
      <c r="CZ635">
        <v>0</v>
      </c>
      <c r="DA635">
        <v>0</v>
      </c>
      <c r="DB635">
        <v>0</v>
      </c>
      <c r="DC635">
        <v>0</v>
      </c>
      <c r="DD635">
        <v>0</v>
      </c>
      <c r="DE635">
        <v>0</v>
      </c>
      <c r="DF635">
        <v>0</v>
      </c>
      <c r="DG635">
        <v>0</v>
      </c>
      <c r="DH635">
        <v>0</v>
      </c>
      <c r="DI635">
        <v>0</v>
      </c>
      <c r="DJ635">
        <v>0</v>
      </c>
      <c r="DK635">
        <v>0</v>
      </c>
      <c r="DL635">
        <v>0</v>
      </c>
      <c r="DM635">
        <v>0</v>
      </c>
      <c r="DN635">
        <v>0</v>
      </c>
      <c r="DO635">
        <v>0</v>
      </c>
      <c r="DP635">
        <v>0</v>
      </c>
      <c r="DQ635">
        <v>0</v>
      </c>
      <c r="DR635">
        <v>0</v>
      </c>
      <c r="DS635">
        <v>0</v>
      </c>
    </row>
    <row r="636" spans="1:123">
      <c r="A636" t="s">
        <v>549</v>
      </c>
      <c r="B636">
        <v>0</v>
      </c>
      <c r="C636">
        <v>0</v>
      </c>
      <c r="D636">
        <v>0</v>
      </c>
      <c r="E636">
        <v>0</v>
      </c>
      <c r="F636">
        <v>62622000000.000397</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62622000000.000397</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c r="CN636">
        <v>0</v>
      </c>
      <c r="CO636">
        <v>0</v>
      </c>
      <c r="CP636">
        <v>0</v>
      </c>
      <c r="CQ636">
        <v>0</v>
      </c>
      <c r="CR636">
        <v>0</v>
      </c>
      <c r="CS636">
        <v>0</v>
      </c>
      <c r="CT636">
        <v>0</v>
      </c>
      <c r="CU636">
        <v>0</v>
      </c>
      <c r="CV636">
        <v>0</v>
      </c>
      <c r="CW636">
        <v>0</v>
      </c>
      <c r="CX636">
        <v>0</v>
      </c>
      <c r="CY636">
        <v>0</v>
      </c>
      <c r="CZ636">
        <v>0</v>
      </c>
      <c r="DA636">
        <v>0</v>
      </c>
      <c r="DB636">
        <v>0</v>
      </c>
      <c r="DC636">
        <v>0</v>
      </c>
      <c r="DD636">
        <v>0</v>
      </c>
      <c r="DE636">
        <v>0</v>
      </c>
      <c r="DF636">
        <v>0</v>
      </c>
      <c r="DG636">
        <v>0</v>
      </c>
      <c r="DH636">
        <v>0</v>
      </c>
      <c r="DI636">
        <v>0</v>
      </c>
      <c r="DJ636">
        <v>0</v>
      </c>
      <c r="DK636">
        <v>0</v>
      </c>
      <c r="DL636">
        <v>0</v>
      </c>
      <c r="DM636">
        <v>0</v>
      </c>
      <c r="DN636">
        <v>0</v>
      </c>
      <c r="DO636">
        <v>0</v>
      </c>
      <c r="DP636">
        <v>0</v>
      </c>
      <c r="DQ636">
        <v>0</v>
      </c>
      <c r="DR636">
        <v>0</v>
      </c>
      <c r="DS636">
        <v>0</v>
      </c>
    </row>
    <row r="637" spans="1:123">
      <c r="A637" t="s">
        <v>550</v>
      </c>
      <c r="B637">
        <v>0</v>
      </c>
      <c r="C637">
        <v>0</v>
      </c>
      <c r="D637">
        <v>0</v>
      </c>
      <c r="E637">
        <v>0</v>
      </c>
      <c r="F637">
        <v>0</v>
      </c>
      <c r="G637">
        <v>0</v>
      </c>
      <c r="H637">
        <v>0</v>
      </c>
      <c r="I637">
        <v>0</v>
      </c>
      <c r="J637">
        <v>1266160000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1266160000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v>0</v>
      </c>
      <c r="CJ637">
        <v>0</v>
      </c>
      <c r="CK637">
        <v>0</v>
      </c>
      <c r="CL637">
        <v>0</v>
      </c>
      <c r="CM637">
        <v>0</v>
      </c>
      <c r="CN637">
        <v>0</v>
      </c>
      <c r="CO637">
        <v>0</v>
      </c>
      <c r="CP637">
        <v>0</v>
      </c>
      <c r="CQ637">
        <v>0</v>
      </c>
      <c r="CR637">
        <v>0</v>
      </c>
      <c r="CS637">
        <v>0</v>
      </c>
      <c r="CT637">
        <v>0</v>
      </c>
      <c r="CU637">
        <v>0</v>
      </c>
      <c r="CV637">
        <v>0</v>
      </c>
      <c r="CW637">
        <v>0</v>
      </c>
      <c r="CX637">
        <v>0</v>
      </c>
      <c r="CY637">
        <v>0</v>
      </c>
      <c r="CZ637">
        <v>0</v>
      </c>
      <c r="DA637">
        <v>0</v>
      </c>
      <c r="DB637">
        <v>0</v>
      </c>
      <c r="DC637">
        <v>0</v>
      </c>
      <c r="DD637">
        <v>0</v>
      </c>
      <c r="DE637">
        <v>0</v>
      </c>
      <c r="DF637">
        <v>0</v>
      </c>
      <c r="DG637">
        <v>0</v>
      </c>
      <c r="DH637">
        <v>0</v>
      </c>
      <c r="DI637">
        <v>0</v>
      </c>
      <c r="DJ637">
        <v>0</v>
      </c>
      <c r="DK637">
        <v>0</v>
      </c>
      <c r="DL637">
        <v>0</v>
      </c>
      <c r="DM637">
        <v>0</v>
      </c>
      <c r="DN637">
        <v>0</v>
      </c>
      <c r="DO637">
        <v>0</v>
      </c>
      <c r="DP637">
        <v>0</v>
      </c>
      <c r="DQ637">
        <v>0</v>
      </c>
      <c r="DR637">
        <v>0</v>
      </c>
      <c r="DS637">
        <v>0</v>
      </c>
    </row>
    <row r="638" spans="1:123">
      <c r="A638" t="s">
        <v>551</v>
      </c>
      <c r="B638">
        <v>0</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c r="CN638">
        <v>0</v>
      </c>
      <c r="CO638">
        <v>0</v>
      </c>
      <c r="CP638">
        <v>0</v>
      </c>
      <c r="CQ638">
        <v>0</v>
      </c>
      <c r="CR638">
        <v>0</v>
      </c>
      <c r="CS638">
        <v>0</v>
      </c>
      <c r="CT638">
        <v>0</v>
      </c>
      <c r="CU638">
        <v>0</v>
      </c>
      <c r="CV638">
        <v>0</v>
      </c>
      <c r="CW638">
        <v>0</v>
      </c>
      <c r="CX638">
        <v>0</v>
      </c>
      <c r="CY638">
        <v>0</v>
      </c>
      <c r="CZ638">
        <v>0</v>
      </c>
      <c r="DA638">
        <v>0</v>
      </c>
      <c r="DB638">
        <v>0</v>
      </c>
      <c r="DC638">
        <v>0</v>
      </c>
      <c r="DD638">
        <v>0</v>
      </c>
      <c r="DE638">
        <v>0</v>
      </c>
      <c r="DF638">
        <v>0</v>
      </c>
      <c r="DG638">
        <v>0</v>
      </c>
      <c r="DH638">
        <v>0</v>
      </c>
      <c r="DI638">
        <v>0</v>
      </c>
      <c r="DJ638">
        <v>0</v>
      </c>
      <c r="DK638">
        <v>0</v>
      </c>
      <c r="DL638">
        <v>0</v>
      </c>
      <c r="DM638">
        <v>0</v>
      </c>
      <c r="DN638">
        <v>0</v>
      </c>
      <c r="DO638">
        <v>0</v>
      </c>
      <c r="DP638">
        <v>0</v>
      </c>
      <c r="DQ638">
        <v>0</v>
      </c>
      <c r="DR638">
        <v>0</v>
      </c>
      <c r="DS638">
        <v>0</v>
      </c>
    </row>
    <row r="639" spans="1:123">
      <c r="A639" t="s">
        <v>552</v>
      </c>
      <c r="B639">
        <v>0</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BX639">
        <v>0</v>
      </c>
      <c r="BY639">
        <v>0</v>
      </c>
      <c r="BZ639">
        <v>0</v>
      </c>
      <c r="CA639">
        <v>0</v>
      </c>
      <c r="CB639">
        <v>0</v>
      </c>
      <c r="CC639">
        <v>0</v>
      </c>
      <c r="CD639">
        <v>0</v>
      </c>
      <c r="CE639">
        <v>0</v>
      </c>
      <c r="CF639">
        <v>0</v>
      </c>
      <c r="CG639">
        <v>0</v>
      </c>
      <c r="CH639">
        <v>0</v>
      </c>
      <c r="CI639">
        <v>0</v>
      </c>
      <c r="CJ639">
        <v>0</v>
      </c>
      <c r="CK639">
        <v>0</v>
      </c>
      <c r="CL639">
        <v>0</v>
      </c>
      <c r="CM639">
        <v>0</v>
      </c>
      <c r="CN639">
        <v>0</v>
      </c>
      <c r="CO639">
        <v>0</v>
      </c>
      <c r="CP639">
        <v>0</v>
      </c>
      <c r="CQ639">
        <v>0</v>
      </c>
      <c r="CR639">
        <v>0</v>
      </c>
      <c r="CS639">
        <v>0</v>
      </c>
      <c r="CT639">
        <v>0</v>
      </c>
      <c r="CU639">
        <v>0</v>
      </c>
      <c r="CV639">
        <v>0</v>
      </c>
      <c r="CW639">
        <v>0</v>
      </c>
      <c r="CX639">
        <v>0</v>
      </c>
      <c r="CY639">
        <v>0</v>
      </c>
      <c r="CZ639">
        <v>0</v>
      </c>
      <c r="DA639">
        <v>0</v>
      </c>
      <c r="DB639">
        <v>0</v>
      </c>
      <c r="DC639">
        <v>0</v>
      </c>
      <c r="DD639">
        <v>0</v>
      </c>
      <c r="DE639">
        <v>0</v>
      </c>
      <c r="DF639">
        <v>0</v>
      </c>
      <c r="DG639">
        <v>0</v>
      </c>
      <c r="DH639">
        <v>0</v>
      </c>
      <c r="DI639">
        <v>0</v>
      </c>
      <c r="DJ639">
        <v>0</v>
      </c>
      <c r="DK639">
        <v>0</v>
      </c>
      <c r="DL639">
        <v>0</v>
      </c>
      <c r="DM639">
        <v>0</v>
      </c>
      <c r="DN639">
        <v>0</v>
      </c>
      <c r="DO639">
        <v>0</v>
      </c>
      <c r="DP639">
        <v>0</v>
      </c>
      <c r="DQ639">
        <v>0</v>
      </c>
      <c r="DR639">
        <v>0</v>
      </c>
      <c r="DS639">
        <v>0</v>
      </c>
    </row>
    <row r="640" spans="1:123">
      <c r="A640" t="s">
        <v>553</v>
      </c>
      <c r="B640">
        <v>0</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H640">
        <v>0</v>
      </c>
      <c r="CI640">
        <v>0</v>
      </c>
      <c r="CJ640">
        <v>0</v>
      </c>
      <c r="CK640">
        <v>0</v>
      </c>
      <c r="CL640">
        <v>0</v>
      </c>
      <c r="CM640">
        <v>0</v>
      </c>
      <c r="CN640">
        <v>0</v>
      </c>
      <c r="CO640">
        <v>0</v>
      </c>
      <c r="CP640">
        <v>0</v>
      </c>
      <c r="CQ640">
        <v>0</v>
      </c>
      <c r="CR640">
        <v>0</v>
      </c>
      <c r="CS640">
        <v>0</v>
      </c>
      <c r="CT640">
        <v>0</v>
      </c>
      <c r="CU640">
        <v>0</v>
      </c>
      <c r="CV640">
        <v>0</v>
      </c>
      <c r="CW640">
        <v>0</v>
      </c>
      <c r="CX640">
        <v>0</v>
      </c>
      <c r="CY640">
        <v>0</v>
      </c>
      <c r="CZ640">
        <v>0</v>
      </c>
      <c r="DA640">
        <v>0</v>
      </c>
      <c r="DB640">
        <v>0</v>
      </c>
      <c r="DC640">
        <v>0</v>
      </c>
      <c r="DD640">
        <v>0</v>
      </c>
      <c r="DE640">
        <v>0</v>
      </c>
      <c r="DF640">
        <v>0</v>
      </c>
      <c r="DG640">
        <v>0</v>
      </c>
      <c r="DH640">
        <v>0</v>
      </c>
      <c r="DI640">
        <v>0</v>
      </c>
      <c r="DJ640">
        <v>0</v>
      </c>
      <c r="DK640">
        <v>0</v>
      </c>
      <c r="DL640">
        <v>0</v>
      </c>
      <c r="DM640">
        <v>0</v>
      </c>
      <c r="DN640">
        <v>0</v>
      </c>
      <c r="DO640">
        <v>0</v>
      </c>
      <c r="DP640">
        <v>0</v>
      </c>
      <c r="DQ640">
        <v>0</v>
      </c>
      <c r="DR640">
        <v>0</v>
      </c>
      <c r="DS640">
        <v>0</v>
      </c>
    </row>
    <row r="641" spans="1:123">
      <c r="A641" t="s">
        <v>554</v>
      </c>
      <c r="B641">
        <v>0</v>
      </c>
      <c r="C641">
        <v>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0</v>
      </c>
      <c r="BY641">
        <v>0</v>
      </c>
      <c r="BZ641">
        <v>0</v>
      </c>
      <c r="CA641">
        <v>0</v>
      </c>
      <c r="CB641">
        <v>0</v>
      </c>
      <c r="CC641">
        <v>0</v>
      </c>
      <c r="CD641">
        <v>0</v>
      </c>
      <c r="CE641">
        <v>0</v>
      </c>
      <c r="CF641">
        <v>0</v>
      </c>
      <c r="CG641">
        <v>0</v>
      </c>
      <c r="CH641">
        <v>0</v>
      </c>
      <c r="CI641">
        <v>0</v>
      </c>
      <c r="CJ641">
        <v>0</v>
      </c>
      <c r="CK641">
        <v>0</v>
      </c>
      <c r="CL641">
        <v>0</v>
      </c>
      <c r="CM641">
        <v>0</v>
      </c>
      <c r="CN641">
        <v>0</v>
      </c>
      <c r="CO641">
        <v>0</v>
      </c>
      <c r="CP641">
        <v>0</v>
      </c>
      <c r="CQ641">
        <v>0</v>
      </c>
      <c r="CR641">
        <v>0</v>
      </c>
      <c r="CS641">
        <v>0</v>
      </c>
      <c r="CT641">
        <v>0</v>
      </c>
      <c r="CU641">
        <v>0</v>
      </c>
      <c r="CV641">
        <v>0</v>
      </c>
      <c r="CW641">
        <v>0</v>
      </c>
      <c r="CX641">
        <v>0</v>
      </c>
      <c r="CY641">
        <v>0</v>
      </c>
      <c r="CZ641">
        <v>0</v>
      </c>
      <c r="DA641">
        <v>0</v>
      </c>
      <c r="DB641">
        <v>0</v>
      </c>
      <c r="DC641">
        <v>0</v>
      </c>
      <c r="DD641">
        <v>0</v>
      </c>
      <c r="DE641">
        <v>0</v>
      </c>
      <c r="DF641">
        <v>0</v>
      </c>
      <c r="DG641">
        <v>0</v>
      </c>
      <c r="DH641">
        <v>0</v>
      </c>
      <c r="DI641">
        <v>0</v>
      </c>
      <c r="DJ641">
        <v>0</v>
      </c>
      <c r="DK641">
        <v>0</v>
      </c>
      <c r="DL641">
        <v>0</v>
      </c>
      <c r="DM641">
        <v>0</v>
      </c>
      <c r="DN641">
        <v>0</v>
      </c>
      <c r="DO641">
        <v>0</v>
      </c>
      <c r="DP641">
        <v>0</v>
      </c>
      <c r="DQ641">
        <v>0</v>
      </c>
      <c r="DR641">
        <v>0</v>
      </c>
      <c r="DS641">
        <v>0</v>
      </c>
    </row>
    <row r="642" spans="1:123">
      <c r="A642" t="s">
        <v>555</v>
      </c>
      <c r="B642">
        <v>0</v>
      </c>
      <c r="C642">
        <v>0</v>
      </c>
      <c r="D642">
        <v>0</v>
      </c>
      <c r="E642">
        <v>0</v>
      </c>
      <c r="F642">
        <v>74367413473.847305</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74367413473.847305</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c r="CU642">
        <v>0</v>
      </c>
      <c r="CV642">
        <v>0</v>
      </c>
      <c r="CW642">
        <v>0</v>
      </c>
      <c r="CX642">
        <v>0</v>
      </c>
      <c r="CY642">
        <v>0</v>
      </c>
      <c r="CZ642">
        <v>0</v>
      </c>
      <c r="DA642">
        <v>0</v>
      </c>
      <c r="DB642">
        <v>0</v>
      </c>
      <c r="DC642">
        <v>0</v>
      </c>
      <c r="DD642">
        <v>0</v>
      </c>
      <c r="DE642">
        <v>0</v>
      </c>
      <c r="DF642">
        <v>0</v>
      </c>
      <c r="DG642">
        <v>0</v>
      </c>
      <c r="DH642">
        <v>0</v>
      </c>
      <c r="DI642">
        <v>0</v>
      </c>
      <c r="DJ642">
        <v>0</v>
      </c>
      <c r="DK642">
        <v>0</v>
      </c>
      <c r="DL642">
        <v>0</v>
      </c>
      <c r="DM642">
        <v>0</v>
      </c>
      <c r="DN642">
        <v>0</v>
      </c>
      <c r="DO642">
        <v>0</v>
      </c>
      <c r="DP642">
        <v>0</v>
      </c>
      <c r="DQ642">
        <v>0</v>
      </c>
      <c r="DR642">
        <v>0</v>
      </c>
      <c r="DS642">
        <v>0</v>
      </c>
    </row>
    <row r="643" spans="1:123">
      <c r="A643" t="s">
        <v>556</v>
      </c>
      <c r="B643">
        <v>0</v>
      </c>
      <c r="C643">
        <v>0</v>
      </c>
      <c r="D643">
        <v>0</v>
      </c>
      <c r="E643">
        <v>0</v>
      </c>
      <c r="F643">
        <v>82023152381.195801</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v>0</v>
      </c>
      <c r="BK643">
        <v>0</v>
      </c>
      <c r="BL643">
        <v>0</v>
      </c>
      <c r="BM643">
        <v>0</v>
      </c>
      <c r="BN643">
        <v>0</v>
      </c>
      <c r="BO643">
        <v>82023152381.195801</v>
      </c>
      <c r="BP643">
        <v>0</v>
      </c>
      <c r="BQ643">
        <v>0</v>
      </c>
      <c r="BR643">
        <v>0</v>
      </c>
      <c r="BS643">
        <v>0</v>
      </c>
      <c r="BT643">
        <v>0</v>
      </c>
      <c r="BU643">
        <v>0</v>
      </c>
      <c r="BV643">
        <v>0</v>
      </c>
      <c r="BW643">
        <v>0</v>
      </c>
      <c r="BX643">
        <v>0</v>
      </c>
      <c r="BY643">
        <v>0</v>
      </c>
      <c r="BZ643">
        <v>0</v>
      </c>
      <c r="CA643">
        <v>0</v>
      </c>
      <c r="CB643">
        <v>0</v>
      </c>
      <c r="CC643">
        <v>0</v>
      </c>
      <c r="CD643">
        <v>0</v>
      </c>
      <c r="CE643">
        <v>0</v>
      </c>
      <c r="CF643">
        <v>0</v>
      </c>
      <c r="CG643">
        <v>0</v>
      </c>
      <c r="CH643">
        <v>0</v>
      </c>
      <c r="CI643">
        <v>0</v>
      </c>
      <c r="CJ643">
        <v>0</v>
      </c>
      <c r="CK643">
        <v>0</v>
      </c>
      <c r="CL643">
        <v>0</v>
      </c>
      <c r="CM643">
        <v>0</v>
      </c>
      <c r="CN643">
        <v>0</v>
      </c>
      <c r="CO643">
        <v>0</v>
      </c>
      <c r="CP643">
        <v>0</v>
      </c>
      <c r="CQ643">
        <v>0</v>
      </c>
      <c r="CR643">
        <v>0</v>
      </c>
      <c r="CS643">
        <v>0</v>
      </c>
      <c r="CT643">
        <v>0</v>
      </c>
      <c r="CU643">
        <v>0</v>
      </c>
      <c r="CV643">
        <v>0</v>
      </c>
      <c r="CW643">
        <v>0</v>
      </c>
      <c r="CX643">
        <v>0</v>
      </c>
      <c r="CY643">
        <v>0</v>
      </c>
      <c r="CZ643">
        <v>0</v>
      </c>
      <c r="DA643">
        <v>0</v>
      </c>
      <c r="DB643">
        <v>0</v>
      </c>
      <c r="DC643">
        <v>0</v>
      </c>
      <c r="DD643">
        <v>0</v>
      </c>
      <c r="DE643">
        <v>0</v>
      </c>
      <c r="DF643">
        <v>0</v>
      </c>
      <c r="DG643">
        <v>0</v>
      </c>
      <c r="DH643">
        <v>0</v>
      </c>
      <c r="DI643">
        <v>0</v>
      </c>
      <c r="DJ643">
        <v>0</v>
      </c>
      <c r="DK643">
        <v>0</v>
      </c>
      <c r="DL643">
        <v>0</v>
      </c>
      <c r="DM643">
        <v>0</v>
      </c>
      <c r="DN643">
        <v>0</v>
      </c>
      <c r="DO643">
        <v>0</v>
      </c>
      <c r="DP643">
        <v>0</v>
      </c>
      <c r="DQ643">
        <v>0</v>
      </c>
      <c r="DR643">
        <v>0</v>
      </c>
      <c r="DS643">
        <v>0</v>
      </c>
    </row>
    <row r="644" spans="1:123">
      <c r="A644" t="s">
        <v>557</v>
      </c>
      <c r="B644">
        <v>0</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v>0</v>
      </c>
      <c r="CJ644">
        <v>0</v>
      </c>
      <c r="CK644">
        <v>0</v>
      </c>
      <c r="CL644">
        <v>0</v>
      </c>
      <c r="CM644">
        <v>0</v>
      </c>
      <c r="CN644">
        <v>0</v>
      </c>
      <c r="CO644">
        <v>0</v>
      </c>
      <c r="CP644">
        <v>0</v>
      </c>
      <c r="CQ644">
        <v>0</v>
      </c>
      <c r="CR644">
        <v>0</v>
      </c>
      <c r="CS644">
        <v>0</v>
      </c>
      <c r="CT644">
        <v>0</v>
      </c>
      <c r="CU644">
        <v>0</v>
      </c>
      <c r="CV644">
        <v>0</v>
      </c>
      <c r="CW644">
        <v>0</v>
      </c>
      <c r="CX644">
        <v>0</v>
      </c>
      <c r="CY644">
        <v>0</v>
      </c>
      <c r="CZ644">
        <v>0</v>
      </c>
      <c r="DA644">
        <v>0</v>
      </c>
      <c r="DB644">
        <v>0</v>
      </c>
      <c r="DC644">
        <v>0</v>
      </c>
      <c r="DD644">
        <v>0</v>
      </c>
      <c r="DE644">
        <v>0</v>
      </c>
      <c r="DF644">
        <v>0</v>
      </c>
      <c r="DG644">
        <v>0</v>
      </c>
      <c r="DH644">
        <v>0</v>
      </c>
      <c r="DI644">
        <v>0</v>
      </c>
      <c r="DJ644">
        <v>0</v>
      </c>
      <c r="DK644">
        <v>0</v>
      </c>
      <c r="DL644">
        <v>0</v>
      </c>
      <c r="DM644">
        <v>0</v>
      </c>
      <c r="DN644">
        <v>0</v>
      </c>
      <c r="DO644">
        <v>0</v>
      </c>
      <c r="DP644">
        <v>0</v>
      </c>
      <c r="DQ644">
        <v>0</v>
      </c>
      <c r="DR644">
        <v>0</v>
      </c>
      <c r="DS644">
        <v>0</v>
      </c>
    </row>
    <row r="645" spans="1:123">
      <c r="A645" t="s">
        <v>558</v>
      </c>
      <c r="B645">
        <v>0</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0</v>
      </c>
      <c r="BW645">
        <v>0</v>
      </c>
      <c r="BX645">
        <v>0</v>
      </c>
      <c r="BY645">
        <v>0</v>
      </c>
      <c r="BZ645">
        <v>0</v>
      </c>
      <c r="CA645">
        <v>0</v>
      </c>
      <c r="CB645">
        <v>0</v>
      </c>
      <c r="CC645">
        <v>0</v>
      </c>
      <c r="CD645">
        <v>0</v>
      </c>
      <c r="CE645">
        <v>0</v>
      </c>
      <c r="CF645">
        <v>0</v>
      </c>
      <c r="CG645">
        <v>0</v>
      </c>
      <c r="CH645">
        <v>0</v>
      </c>
      <c r="CI645">
        <v>0</v>
      </c>
      <c r="CJ645">
        <v>0</v>
      </c>
      <c r="CK645">
        <v>0</v>
      </c>
      <c r="CL645">
        <v>0</v>
      </c>
      <c r="CM645">
        <v>0</v>
      </c>
      <c r="CN645">
        <v>0</v>
      </c>
      <c r="CO645">
        <v>0</v>
      </c>
      <c r="CP645">
        <v>0</v>
      </c>
      <c r="CQ645">
        <v>0</v>
      </c>
      <c r="CR645">
        <v>0</v>
      </c>
      <c r="CS645">
        <v>0</v>
      </c>
      <c r="CT645">
        <v>0</v>
      </c>
      <c r="CU645">
        <v>0</v>
      </c>
      <c r="CV645">
        <v>0</v>
      </c>
      <c r="CW645">
        <v>0</v>
      </c>
      <c r="CX645">
        <v>0</v>
      </c>
      <c r="CY645">
        <v>0</v>
      </c>
      <c r="CZ645">
        <v>0</v>
      </c>
      <c r="DA645">
        <v>0</v>
      </c>
      <c r="DB645">
        <v>0</v>
      </c>
      <c r="DC645">
        <v>0</v>
      </c>
      <c r="DD645">
        <v>0</v>
      </c>
      <c r="DE645">
        <v>0</v>
      </c>
      <c r="DF645">
        <v>0</v>
      </c>
      <c r="DG645">
        <v>0</v>
      </c>
      <c r="DH645">
        <v>0</v>
      </c>
      <c r="DI645">
        <v>0</v>
      </c>
      <c r="DJ645">
        <v>0</v>
      </c>
      <c r="DK645">
        <v>0</v>
      </c>
      <c r="DL645">
        <v>0</v>
      </c>
      <c r="DM645">
        <v>0</v>
      </c>
      <c r="DN645">
        <v>0</v>
      </c>
      <c r="DO645">
        <v>0</v>
      </c>
      <c r="DP645">
        <v>0</v>
      </c>
      <c r="DQ645">
        <v>0</v>
      </c>
      <c r="DR645">
        <v>0</v>
      </c>
      <c r="DS645">
        <v>0</v>
      </c>
    </row>
    <row r="646" spans="1:123">
      <c r="A646" t="s">
        <v>559</v>
      </c>
      <c r="B646">
        <v>122198418700.30499</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c r="AO646">
        <v>0</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v>122198418700.30499</v>
      </c>
      <c r="BL646">
        <v>0</v>
      </c>
      <c r="BM646">
        <v>0</v>
      </c>
      <c r="BN646">
        <v>0</v>
      </c>
      <c r="BO646">
        <v>0</v>
      </c>
      <c r="BP646">
        <v>0</v>
      </c>
      <c r="BQ646">
        <v>0</v>
      </c>
      <c r="BR646">
        <v>0</v>
      </c>
      <c r="BS646">
        <v>0</v>
      </c>
      <c r="BT646">
        <v>0</v>
      </c>
      <c r="BU646">
        <v>0</v>
      </c>
      <c r="BV646">
        <v>0</v>
      </c>
      <c r="BW646">
        <v>0</v>
      </c>
      <c r="BX646">
        <v>0</v>
      </c>
      <c r="BY646">
        <v>0</v>
      </c>
      <c r="BZ646">
        <v>0</v>
      </c>
      <c r="CA646">
        <v>0</v>
      </c>
      <c r="CB646">
        <v>0</v>
      </c>
      <c r="CC646">
        <v>0</v>
      </c>
      <c r="CD646">
        <v>0</v>
      </c>
      <c r="CE646">
        <v>0</v>
      </c>
      <c r="CF646">
        <v>0</v>
      </c>
      <c r="CG646">
        <v>0</v>
      </c>
      <c r="CH646">
        <v>0</v>
      </c>
      <c r="CI646">
        <v>0</v>
      </c>
      <c r="CJ646">
        <v>0</v>
      </c>
      <c r="CK646">
        <v>0</v>
      </c>
      <c r="CL646">
        <v>0</v>
      </c>
      <c r="CM646">
        <v>0</v>
      </c>
      <c r="CN646">
        <v>0</v>
      </c>
      <c r="CO646">
        <v>0</v>
      </c>
      <c r="CP646">
        <v>0</v>
      </c>
      <c r="CQ646">
        <v>0</v>
      </c>
      <c r="CR646">
        <v>0</v>
      </c>
      <c r="CS646">
        <v>0</v>
      </c>
      <c r="CT646">
        <v>0</v>
      </c>
      <c r="CU646">
        <v>0</v>
      </c>
      <c r="CV646">
        <v>0</v>
      </c>
      <c r="CW646">
        <v>0</v>
      </c>
      <c r="CX646">
        <v>0</v>
      </c>
      <c r="CY646">
        <v>0</v>
      </c>
      <c r="CZ646">
        <v>0</v>
      </c>
      <c r="DA646">
        <v>0</v>
      </c>
      <c r="DB646">
        <v>0</v>
      </c>
      <c r="DC646">
        <v>0</v>
      </c>
      <c r="DD646">
        <v>0</v>
      </c>
      <c r="DE646">
        <v>0</v>
      </c>
      <c r="DF646">
        <v>0</v>
      </c>
      <c r="DG646">
        <v>0</v>
      </c>
      <c r="DH646">
        <v>0</v>
      </c>
      <c r="DI646">
        <v>0</v>
      </c>
      <c r="DJ646">
        <v>0</v>
      </c>
      <c r="DK646">
        <v>0</v>
      </c>
      <c r="DL646">
        <v>0</v>
      </c>
      <c r="DM646">
        <v>0</v>
      </c>
      <c r="DN646">
        <v>0</v>
      </c>
      <c r="DO646">
        <v>0</v>
      </c>
      <c r="DP646">
        <v>0</v>
      </c>
      <c r="DQ646">
        <v>0</v>
      </c>
      <c r="DR646">
        <v>0</v>
      </c>
      <c r="DS646">
        <v>0</v>
      </c>
    </row>
    <row r="647" spans="1:123">
      <c r="A647" t="s">
        <v>560</v>
      </c>
      <c r="B647">
        <v>465627657148.68799</v>
      </c>
      <c r="C647">
        <v>0</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465627657148.68799</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v>0</v>
      </c>
      <c r="CK647">
        <v>0</v>
      </c>
      <c r="CL647">
        <v>0</v>
      </c>
      <c r="CM647">
        <v>0</v>
      </c>
      <c r="CN647">
        <v>0</v>
      </c>
      <c r="CO647">
        <v>0</v>
      </c>
      <c r="CP647">
        <v>0</v>
      </c>
      <c r="CQ647">
        <v>0</v>
      </c>
      <c r="CR647">
        <v>0</v>
      </c>
      <c r="CS647">
        <v>0</v>
      </c>
      <c r="CT647">
        <v>0</v>
      </c>
      <c r="CU647">
        <v>0</v>
      </c>
      <c r="CV647">
        <v>0</v>
      </c>
      <c r="CW647">
        <v>0</v>
      </c>
      <c r="CX647">
        <v>0</v>
      </c>
      <c r="CY647">
        <v>0</v>
      </c>
      <c r="CZ647">
        <v>0</v>
      </c>
      <c r="DA647">
        <v>0</v>
      </c>
      <c r="DB647">
        <v>0</v>
      </c>
      <c r="DC647">
        <v>0</v>
      </c>
      <c r="DD647">
        <v>0</v>
      </c>
      <c r="DE647">
        <v>0</v>
      </c>
      <c r="DF647">
        <v>0</v>
      </c>
      <c r="DG647">
        <v>0</v>
      </c>
      <c r="DH647">
        <v>0</v>
      </c>
      <c r="DI647">
        <v>0</v>
      </c>
      <c r="DJ647">
        <v>0</v>
      </c>
      <c r="DK647">
        <v>0</v>
      </c>
      <c r="DL647">
        <v>0</v>
      </c>
      <c r="DM647">
        <v>0</v>
      </c>
      <c r="DN647">
        <v>0</v>
      </c>
      <c r="DO647">
        <v>0</v>
      </c>
      <c r="DP647">
        <v>0</v>
      </c>
      <c r="DQ647">
        <v>0</v>
      </c>
      <c r="DR647">
        <v>0</v>
      </c>
      <c r="DS647">
        <v>0</v>
      </c>
    </row>
    <row r="648" spans="1:123">
      <c r="A648" t="s">
        <v>561</v>
      </c>
      <c r="B648">
        <v>0</v>
      </c>
      <c r="C648">
        <v>0</v>
      </c>
      <c r="D648">
        <v>0</v>
      </c>
      <c r="E648">
        <v>0</v>
      </c>
      <c r="F648">
        <v>0</v>
      </c>
      <c r="G648">
        <v>0</v>
      </c>
      <c r="H648">
        <v>0</v>
      </c>
      <c r="I648">
        <v>52935975276.283401</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52935975276.283401</v>
      </c>
      <c r="BS648">
        <v>0</v>
      </c>
      <c r="BT648">
        <v>0</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c r="CN648">
        <v>0</v>
      </c>
      <c r="CO648">
        <v>0</v>
      </c>
      <c r="CP648">
        <v>0</v>
      </c>
      <c r="CQ648">
        <v>0</v>
      </c>
      <c r="CR648">
        <v>0</v>
      </c>
      <c r="CS648">
        <v>0</v>
      </c>
      <c r="CT648">
        <v>0</v>
      </c>
      <c r="CU648">
        <v>0</v>
      </c>
      <c r="CV648">
        <v>0</v>
      </c>
      <c r="CW648">
        <v>0</v>
      </c>
      <c r="CX648">
        <v>0</v>
      </c>
      <c r="CY648">
        <v>0</v>
      </c>
      <c r="CZ648">
        <v>0</v>
      </c>
      <c r="DA648">
        <v>0</v>
      </c>
      <c r="DB648">
        <v>0</v>
      </c>
      <c r="DC648">
        <v>0</v>
      </c>
      <c r="DD648">
        <v>0</v>
      </c>
      <c r="DE648">
        <v>0</v>
      </c>
      <c r="DF648">
        <v>0</v>
      </c>
      <c r="DG648">
        <v>0</v>
      </c>
      <c r="DH648">
        <v>0</v>
      </c>
      <c r="DI648">
        <v>0</v>
      </c>
      <c r="DJ648">
        <v>0</v>
      </c>
      <c r="DK648">
        <v>0</v>
      </c>
      <c r="DL648">
        <v>0</v>
      </c>
      <c r="DM648">
        <v>0</v>
      </c>
      <c r="DN648">
        <v>0</v>
      </c>
      <c r="DO648">
        <v>0</v>
      </c>
      <c r="DP648">
        <v>0</v>
      </c>
      <c r="DQ648">
        <v>0</v>
      </c>
      <c r="DR648">
        <v>0</v>
      </c>
      <c r="DS648">
        <v>0</v>
      </c>
    </row>
    <row r="649" spans="1:123">
      <c r="A649" t="s">
        <v>562</v>
      </c>
      <c r="B649">
        <v>0</v>
      </c>
      <c r="C649">
        <v>0</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BX649">
        <v>0</v>
      </c>
      <c r="BY649">
        <v>0</v>
      </c>
      <c r="BZ649">
        <v>0</v>
      </c>
      <c r="CA649">
        <v>0</v>
      </c>
      <c r="CB649">
        <v>0</v>
      </c>
      <c r="CC649">
        <v>0</v>
      </c>
      <c r="CD649">
        <v>0</v>
      </c>
      <c r="CE649">
        <v>0</v>
      </c>
      <c r="CF649">
        <v>0</v>
      </c>
      <c r="CG649">
        <v>0</v>
      </c>
      <c r="CH649">
        <v>0</v>
      </c>
      <c r="CI649">
        <v>0</v>
      </c>
      <c r="CJ649">
        <v>0</v>
      </c>
      <c r="CK649">
        <v>0</v>
      </c>
      <c r="CL649">
        <v>0</v>
      </c>
      <c r="CM649">
        <v>0</v>
      </c>
      <c r="CN649">
        <v>0</v>
      </c>
      <c r="CO649">
        <v>0</v>
      </c>
      <c r="CP649">
        <v>0</v>
      </c>
      <c r="CQ649">
        <v>0</v>
      </c>
      <c r="CR649">
        <v>0</v>
      </c>
      <c r="CS649">
        <v>0</v>
      </c>
      <c r="CT649">
        <v>0</v>
      </c>
      <c r="CU649">
        <v>0</v>
      </c>
      <c r="CV649">
        <v>0</v>
      </c>
      <c r="CW649">
        <v>0</v>
      </c>
      <c r="CX649">
        <v>0</v>
      </c>
      <c r="CY649">
        <v>0</v>
      </c>
      <c r="CZ649">
        <v>0</v>
      </c>
      <c r="DA649">
        <v>0</v>
      </c>
      <c r="DB649">
        <v>0</v>
      </c>
      <c r="DC649">
        <v>0</v>
      </c>
      <c r="DD649">
        <v>0</v>
      </c>
      <c r="DE649">
        <v>0</v>
      </c>
      <c r="DF649">
        <v>0</v>
      </c>
      <c r="DG649">
        <v>0</v>
      </c>
      <c r="DH649">
        <v>0</v>
      </c>
      <c r="DI649">
        <v>0</v>
      </c>
      <c r="DJ649">
        <v>0</v>
      </c>
      <c r="DK649">
        <v>0</v>
      </c>
      <c r="DL649">
        <v>0</v>
      </c>
      <c r="DM649">
        <v>0</v>
      </c>
      <c r="DN649">
        <v>0</v>
      </c>
      <c r="DO649">
        <v>0</v>
      </c>
      <c r="DP649">
        <v>0</v>
      </c>
      <c r="DQ649">
        <v>0</v>
      </c>
      <c r="DR649">
        <v>0</v>
      </c>
      <c r="DS649">
        <v>0</v>
      </c>
    </row>
    <row r="650" spans="1:123">
      <c r="A650" t="s">
        <v>563</v>
      </c>
      <c r="B650">
        <v>0</v>
      </c>
      <c r="C650">
        <v>0</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BX650">
        <v>0</v>
      </c>
      <c r="BY650">
        <v>0</v>
      </c>
      <c r="BZ650">
        <v>0</v>
      </c>
      <c r="CA650">
        <v>0</v>
      </c>
      <c r="CB650">
        <v>0</v>
      </c>
      <c r="CC650">
        <v>0</v>
      </c>
      <c r="CD650">
        <v>0</v>
      </c>
      <c r="CE650">
        <v>0</v>
      </c>
      <c r="CF650">
        <v>0</v>
      </c>
      <c r="CG650">
        <v>0</v>
      </c>
      <c r="CH650">
        <v>0</v>
      </c>
      <c r="CI650">
        <v>0</v>
      </c>
      <c r="CJ650">
        <v>0</v>
      </c>
      <c r="CK650">
        <v>0</v>
      </c>
      <c r="CL650">
        <v>0</v>
      </c>
      <c r="CM650">
        <v>0</v>
      </c>
      <c r="CN650">
        <v>0</v>
      </c>
      <c r="CO650">
        <v>0</v>
      </c>
      <c r="CP650">
        <v>0</v>
      </c>
      <c r="CQ650">
        <v>0</v>
      </c>
      <c r="CR650">
        <v>0</v>
      </c>
      <c r="CS650">
        <v>0</v>
      </c>
      <c r="CT650">
        <v>0</v>
      </c>
      <c r="CU650">
        <v>0</v>
      </c>
      <c r="CV650">
        <v>0</v>
      </c>
      <c r="CW650">
        <v>0</v>
      </c>
      <c r="CX650">
        <v>0</v>
      </c>
      <c r="CY650">
        <v>0</v>
      </c>
      <c r="CZ650">
        <v>0</v>
      </c>
      <c r="DA650">
        <v>0</v>
      </c>
      <c r="DB650">
        <v>0</v>
      </c>
      <c r="DC650">
        <v>0</v>
      </c>
      <c r="DD650">
        <v>0</v>
      </c>
      <c r="DE650">
        <v>0</v>
      </c>
      <c r="DF650">
        <v>0</v>
      </c>
      <c r="DG650">
        <v>0</v>
      </c>
      <c r="DH650">
        <v>0</v>
      </c>
      <c r="DI650">
        <v>0</v>
      </c>
      <c r="DJ650">
        <v>0</v>
      </c>
      <c r="DK650">
        <v>0</v>
      </c>
      <c r="DL650">
        <v>0</v>
      </c>
      <c r="DM650">
        <v>0</v>
      </c>
      <c r="DN650">
        <v>0</v>
      </c>
      <c r="DO650">
        <v>0</v>
      </c>
      <c r="DP650">
        <v>0</v>
      </c>
      <c r="DQ650">
        <v>0</v>
      </c>
      <c r="DR650">
        <v>0</v>
      </c>
      <c r="DS650">
        <v>0</v>
      </c>
    </row>
    <row r="651" spans="1:123">
      <c r="A651" t="s">
        <v>564</v>
      </c>
      <c r="B651">
        <v>0</v>
      </c>
      <c r="C651">
        <v>0</v>
      </c>
      <c r="D651">
        <v>0</v>
      </c>
      <c r="E651">
        <v>0</v>
      </c>
      <c r="F651">
        <v>44070317358.7071</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c r="BN651">
        <v>0</v>
      </c>
      <c r="BO651">
        <v>44070317358.7071</v>
      </c>
      <c r="BP651">
        <v>0</v>
      </c>
      <c r="BQ651">
        <v>0</v>
      </c>
      <c r="BR651">
        <v>0</v>
      </c>
      <c r="BS651">
        <v>0</v>
      </c>
      <c r="BT651">
        <v>0</v>
      </c>
      <c r="BU651">
        <v>0</v>
      </c>
      <c r="BV651">
        <v>0</v>
      </c>
      <c r="BW651">
        <v>0</v>
      </c>
      <c r="BX651">
        <v>0</v>
      </c>
      <c r="BY651">
        <v>0</v>
      </c>
      <c r="BZ651">
        <v>0</v>
      </c>
      <c r="CA651">
        <v>0</v>
      </c>
      <c r="CB651">
        <v>0</v>
      </c>
      <c r="CC651">
        <v>0</v>
      </c>
      <c r="CD651">
        <v>0</v>
      </c>
      <c r="CE651">
        <v>0</v>
      </c>
      <c r="CF651">
        <v>0</v>
      </c>
      <c r="CG651">
        <v>0</v>
      </c>
      <c r="CH651">
        <v>0</v>
      </c>
      <c r="CI651">
        <v>0</v>
      </c>
      <c r="CJ651">
        <v>0</v>
      </c>
      <c r="CK651">
        <v>0</v>
      </c>
      <c r="CL651">
        <v>0</v>
      </c>
      <c r="CM651">
        <v>0</v>
      </c>
      <c r="CN651">
        <v>0</v>
      </c>
      <c r="CO651">
        <v>0</v>
      </c>
      <c r="CP651">
        <v>0</v>
      </c>
      <c r="CQ651">
        <v>0</v>
      </c>
      <c r="CR651">
        <v>0</v>
      </c>
      <c r="CS651">
        <v>0</v>
      </c>
      <c r="CT651">
        <v>0</v>
      </c>
      <c r="CU651">
        <v>0</v>
      </c>
      <c r="CV651">
        <v>0</v>
      </c>
      <c r="CW651">
        <v>0</v>
      </c>
      <c r="CX651">
        <v>0</v>
      </c>
      <c r="CY651">
        <v>0</v>
      </c>
      <c r="CZ651">
        <v>0</v>
      </c>
      <c r="DA651">
        <v>0</v>
      </c>
      <c r="DB651">
        <v>0</v>
      </c>
      <c r="DC651">
        <v>0</v>
      </c>
      <c r="DD651">
        <v>0</v>
      </c>
      <c r="DE651">
        <v>0</v>
      </c>
      <c r="DF651">
        <v>0</v>
      </c>
      <c r="DG651">
        <v>0</v>
      </c>
      <c r="DH651">
        <v>0</v>
      </c>
      <c r="DI651">
        <v>0</v>
      </c>
      <c r="DJ651">
        <v>0</v>
      </c>
      <c r="DK651">
        <v>0</v>
      </c>
      <c r="DL651">
        <v>0</v>
      </c>
      <c r="DM651">
        <v>0</v>
      </c>
      <c r="DN651">
        <v>0</v>
      </c>
      <c r="DO651">
        <v>0</v>
      </c>
      <c r="DP651">
        <v>0</v>
      </c>
      <c r="DQ651">
        <v>0</v>
      </c>
      <c r="DR651">
        <v>0</v>
      </c>
      <c r="DS651">
        <v>0</v>
      </c>
    </row>
    <row r="652" spans="1:123">
      <c r="A652" t="s">
        <v>565</v>
      </c>
      <c r="B652">
        <v>0</v>
      </c>
      <c r="C652">
        <v>0</v>
      </c>
      <c r="D652">
        <v>0</v>
      </c>
      <c r="E652">
        <v>0</v>
      </c>
      <c r="F652">
        <v>19401152381.195301</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19401152381.195301</v>
      </c>
      <c r="BP652">
        <v>0</v>
      </c>
      <c r="BQ652">
        <v>0</v>
      </c>
      <c r="BR652">
        <v>0</v>
      </c>
      <c r="BS652">
        <v>0</v>
      </c>
      <c r="BT652">
        <v>0</v>
      </c>
      <c r="BU652">
        <v>0</v>
      </c>
      <c r="BV652">
        <v>0</v>
      </c>
      <c r="BW652">
        <v>0</v>
      </c>
      <c r="BX652">
        <v>0</v>
      </c>
      <c r="BY652">
        <v>0</v>
      </c>
      <c r="BZ652">
        <v>0</v>
      </c>
      <c r="CA652">
        <v>0</v>
      </c>
      <c r="CB652">
        <v>0</v>
      </c>
      <c r="CC652">
        <v>0</v>
      </c>
      <c r="CD652">
        <v>0</v>
      </c>
      <c r="CE652">
        <v>0</v>
      </c>
      <c r="CF652">
        <v>0</v>
      </c>
      <c r="CG652">
        <v>0</v>
      </c>
      <c r="CH652">
        <v>0</v>
      </c>
      <c r="CI652">
        <v>0</v>
      </c>
      <c r="CJ652">
        <v>0</v>
      </c>
      <c r="CK652">
        <v>0</v>
      </c>
      <c r="CL652">
        <v>0</v>
      </c>
      <c r="CM652">
        <v>0</v>
      </c>
      <c r="CN652">
        <v>0</v>
      </c>
      <c r="CO652">
        <v>0</v>
      </c>
      <c r="CP652">
        <v>0</v>
      </c>
      <c r="CQ652">
        <v>0</v>
      </c>
      <c r="CR652">
        <v>0</v>
      </c>
      <c r="CS652">
        <v>0</v>
      </c>
      <c r="CT652">
        <v>0</v>
      </c>
      <c r="CU652">
        <v>0</v>
      </c>
      <c r="CV652">
        <v>0</v>
      </c>
      <c r="CW652">
        <v>0</v>
      </c>
      <c r="CX652">
        <v>0</v>
      </c>
      <c r="CY652">
        <v>0</v>
      </c>
      <c r="CZ652">
        <v>0</v>
      </c>
      <c r="DA652">
        <v>0</v>
      </c>
      <c r="DB652">
        <v>0</v>
      </c>
      <c r="DC652">
        <v>0</v>
      </c>
      <c r="DD652">
        <v>0</v>
      </c>
      <c r="DE652">
        <v>0</v>
      </c>
      <c r="DF652">
        <v>0</v>
      </c>
      <c r="DG652">
        <v>0</v>
      </c>
      <c r="DH652">
        <v>0</v>
      </c>
      <c r="DI652">
        <v>0</v>
      </c>
      <c r="DJ652">
        <v>0</v>
      </c>
      <c r="DK652">
        <v>0</v>
      </c>
      <c r="DL652">
        <v>0</v>
      </c>
      <c r="DM652">
        <v>0</v>
      </c>
      <c r="DN652">
        <v>0</v>
      </c>
      <c r="DO652">
        <v>0</v>
      </c>
      <c r="DP652">
        <v>0</v>
      </c>
      <c r="DQ652">
        <v>0</v>
      </c>
      <c r="DR652">
        <v>0</v>
      </c>
      <c r="DS652">
        <v>0</v>
      </c>
    </row>
    <row r="653" spans="1:123">
      <c r="A653" t="s">
        <v>566</v>
      </c>
      <c r="B653">
        <v>0</v>
      </c>
      <c r="C653">
        <v>0</v>
      </c>
      <c r="D653">
        <v>0</v>
      </c>
      <c r="E653">
        <v>0</v>
      </c>
      <c r="F653">
        <v>0</v>
      </c>
      <c r="G653">
        <v>0</v>
      </c>
      <c r="H653">
        <v>0</v>
      </c>
      <c r="I653">
        <v>0</v>
      </c>
      <c r="J653">
        <v>36452448215.273499</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36452448215.273499</v>
      </c>
      <c r="BN653">
        <v>0</v>
      </c>
      <c r="BO653">
        <v>0</v>
      </c>
      <c r="BP653">
        <v>0</v>
      </c>
      <c r="BQ653">
        <v>0</v>
      </c>
      <c r="BR653">
        <v>0</v>
      </c>
      <c r="BS653">
        <v>0</v>
      </c>
      <c r="BT653">
        <v>0</v>
      </c>
      <c r="BU653">
        <v>0</v>
      </c>
      <c r="BV653">
        <v>0</v>
      </c>
      <c r="BW653">
        <v>0</v>
      </c>
      <c r="BX653">
        <v>0</v>
      </c>
      <c r="BY653">
        <v>0</v>
      </c>
      <c r="BZ653">
        <v>0</v>
      </c>
      <c r="CA653">
        <v>0</v>
      </c>
      <c r="CB653">
        <v>0</v>
      </c>
      <c r="CC653">
        <v>0</v>
      </c>
      <c r="CD653">
        <v>0</v>
      </c>
      <c r="CE653">
        <v>0</v>
      </c>
      <c r="CF653">
        <v>0</v>
      </c>
      <c r="CG653">
        <v>0</v>
      </c>
      <c r="CH653">
        <v>0</v>
      </c>
      <c r="CI653">
        <v>0</v>
      </c>
      <c r="CJ653">
        <v>0</v>
      </c>
      <c r="CK653">
        <v>0</v>
      </c>
      <c r="CL653">
        <v>0</v>
      </c>
      <c r="CM653">
        <v>0</v>
      </c>
      <c r="CN653">
        <v>0</v>
      </c>
      <c r="CO653">
        <v>0</v>
      </c>
      <c r="CP653">
        <v>0</v>
      </c>
      <c r="CQ653">
        <v>0</v>
      </c>
      <c r="CR653">
        <v>0</v>
      </c>
      <c r="CS653">
        <v>0</v>
      </c>
      <c r="CT653">
        <v>0</v>
      </c>
      <c r="CU653">
        <v>0</v>
      </c>
      <c r="CV653">
        <v>0</v>
      </c>
      <c r="CW653">
        <v>0</v>
      </c>
      <c r="CX653">
        <v>0</v>
      </c>
      <c r="CY653">
        <v>0</v>
      </c>
      <c r="CZ653">
        <v>0</v>
      </c>
      <c r="DA653">
        <v>0</v>
      </c>
      <c r="DB653">
        <v>0</v>
      </c>
      <c r="DC653">
        <v>0</v>
      </c>
      <c r="DD653">
        <v>0</v>
      </c>
      <c r="DE653">
        <v>0</v>
      </c>
      <c r="DF653">
        <v>0</v>
      </c>
      <c r="DG653">
        <v>0</v>
      </c>
      <c r="DH653">
        <v>0</v>
      </c>
      <c r="DI653">
        <v>0</v>
      </c>
      <c r="DJ653">
        <v>0</v>
      </c>
      <c r="DK653">
        <v>0</v>
      </c>
      <c r="DL653">
        <v>0</v>
      </c>
      <c r="DM653">
        <v>0</v>
      </c>
      <c r="DN653">
        <v>0</v>
      </c>
      <c r="DO653">
        <v>0</v>
      </c>
      <c r="DP653">
        <v>0</v>
      </c>
      <c r="DQ653">
        <v>0</v>
      </c>
      <c r="DR653">
        <v>0</v>
      </c>
      <c r="DS653">
        <v>0</v>
      </c>
    </row>
    <row r="654" spans="1:123">
      <c r="A654" t="s">
        <v>567</v>
      </c>
      <c r="B654">
        <v>0</v>
      </c>
      <c r="C654">
        <v>0</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c r="BW654">
        <v>0</v>
      </c>
      <c r="BX654">
        <v>0</v>
      </c>
      <c r="BY654">
        <v>0</v>
      </c>
      <c r="BZ654">
        <v>0</v>
      </c>
      <c r="CA654">
        <v>0</v>
      </c>
      <c r="CB654">
        <v>0</v>
      </c>
      <c r="CC654">
        <v>0</v>
      </c>
      <c r="CD654">
        <v>0</v>
      </c>
      <c r="CE654">
        <v>0</v>
      </c>
      <c r="CF654">
        <v>0</v>
      </c>
      <c r="CG654">
        <v>0</v>
      </c>
      <c r="CH654">
        <v>0</v>
      </c>
      <c r="CI654">
        <v>0</v>
      </c>
      <c r="CJ654">
        <v>0</v>
      </c>
      <c r="CK654">
        <v>0</v>
      </c>
      <c r="CL654">
        <v>0</v>
      </c>
      <c r="CM654">
        <v>0</v>
      </c>
      <c r="CN654">
        <v>0</v>
      </c>
      <c r="CO654">
        <v>0</v>
      </c>
      <c r="CP654">
        <v>0</v>
      </c>
      <c r="CQ654">
        <v>0</v>
      </c>
      <c r="CR654">
        <v>0</v>
      </c>
      <c r="CS654">
        <v>0</v>
      </c>
      <c r="CT654">
        <v>0</v>
      </c>
      <c r="CU654">
        <v>0</v>
      </c>
      <c r="CV654">
        <v>0</v>
      </c>
      <c r="CW654">
        <v>0</v>
      </c>
      <c r="CX654">
        <v>0</v>
      </c>
      <c r="CY654">
        <v>0</v>
      </c>
      <c r="CZ654">
        <v>0</v>
      </c>
      <c r="DA654">
        <v>0</v>
      </c>
      <c r="DB654">
        <v>0</v>
      </c>
      <c r="DC654">
        <v>0</v>
      </c>
      <c r="DD654">
        <v>0</v>
      </c>
      <c r="DE654">
        <v>0</v>
      </c>
      <c r="DF654">
        <v>0</v>
      </c>
      <c r="DG654">
        <v>0</v>
      </c>
      <c r="DH654">
        <v>0</v>
      </c>
      <c r="DI654">
        <v>0</v>
      </c>
      <c r="DJ654">
        <v>0</v>
      </c>
      <c r="DK654">
        <v>0</v>
      </c>
      <c r="DL654">
        <v>0</v>
      </c>
      <c r="DM654">
        <v>0</v>
      </c>
      <c r="DN654">
        <v>0</v>
      </c>
      <c r="DO654">
        <v>0</v>
      </c>
      <c r="DP654">
        <v>0</v>
      </c>
      <c r="DQ654">
        <v>0</v>
      </c>
      <c r="DR654">
        <v>0</v>
      </c>
      <c r="DS654">
        <v>0</v>
      </c>
    </row>
    <row r="655" spans="1:123">
      <c r="A655" t="s">
        <v>568</v>
      </c>
      <c r="B655">
        <v>0</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BX655">
        <v>0</v>
      </c>
      <c r="BY655">
        <v>0</v>
      </c>
      <c r="BZ655">
        <v>0</v>
      </c>
      <c r="CA655">
        <v>0</v>
      </c>
      <c r="CB655">
        <v>0</v>
      </c>
      <c r="CC655">
        <v>0</v>
      </c>
      <c r="CD655">
        <v>0</v>
      </c>
      <c r="CE655">
        <v>0</v>
      </c>
      <c r="CF655">
        <v>0</v>
      </c>
      <c r="CG655">
        <v>0</v>
      </c>
      <c r="CH655">
        <v>0</v>
      </c>
      <c r="CI655">
        <v>0</v>
      </c>
      <c r="CJ655">
        <v>0</v>
      </c>
      <c r="CK655">
        <v>0</v>
      </c>
      <c r="CL655">
        <v>0</v>
      </c>
      <c r="CM655">
        <v>0</v>
      </c>
      <c r="CN655">
        <v>0</v>
      </c>
      <c r="CO655">
        <v>0</v>
      </c>
      <c r="CP655">
        <v>0</v>
      </c>
      <c r="CQ655">
        <v>0</v>
      </c>
      <c r="CR655">
        <v>0</v>
      </c>
      <c r="CS655">
        <v>0</v>
      </c>
      <c r="CT655">
        <v>0</v>
      </c>
      <c r="CU655">
        <v>0</v>
      </c>
      <c r="CV655">
        <v>0</v>
      </c>
      <c r="CW655">
        <v>0</v>
      </c>
      <c r="CX655">
        <v>0</v>
      </c>
      <c r="CY655">
        <v>0</v>
      </c>
      <c r="CZ655">
        <v>0</v>
      </c>
      <c r="DA655">
        <v>0</v>
      </c>
      <c r="DB655">
        <v>0</v>
      </c>
      <c r="DC655">
        <v>0</v>
      </c>
      <c r="DD655">
        <v>0</v>
      </c>
      <c r="DE655">
        <v>0</v>
      </c>
      <c r="DF655">
        <v>0</v>
      </c>
      <c r="DG655">
        <v>0</v>
      </c>
      <c r="DH655">
        <v>0</v>
      </c>
      <c r="DI655">
        <v>0</v>
      </c>
      <c r="DJ655">
        <v>0</v>
      </c>
      <c r="DK655">
        <v>0</v>
      </c>
      <c r="DL655">
        <v>0</v>
      </c>
      <c r="DM655">
        <v>0</v>
      </c>
      <c r="DN655">
        <v>0</v>
      </c>
      <c r="DO655">
        <v>0</v>
      </c>
      <c r="DP655">
        <v>0</v>
      </c>
      <c r="DQ655">
        <v>0</v>
      </c>
      <c r="DR655">
        <v>0</v>
      </c>
      <c r="DS655">
        <v>0</v>
      </c>
    </row>
    <row r="656" spans="1:123">
      <c r="A656" t="s">
        <v>569</v>
      </c>
      <c r="B656">
        <v>0</v>
      </c>
      <c r="C656">
        <v>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0</v>
      </c>
      <c r="BY656">
        <v>0</v>
      </c>
      <c r="BZ656">
        <v>0</v>
      </c>
      <c r="CA656">
        <v>0</v>
      </c>
      <c r="CB656">
        <v>0</v>
      </c>
      <c r="CC656">
        <v>0</v>
      </c>
      <c r="CD656">
        <v>0</v>
      </c>
      <c r="CE656">
        <v>0</v>
      </c>
      <c r="CF656">
        <v>0</v>
      </c>
      <c r="CG656">
        <v>0</v>
      </c>
      <c r="CH656">
        <v>0</v>
      </c>
      <c r="CI656">
        <v>0</v>
      </c>
      <c r="CJ656">
        <v>0</v>
      </c>
      <c r="CK656">
        <v>0</v>
      </c>
      <c r="CL656">
        <v>0</v>
      </c>
      <c r="CM656">
        <v>0</v>
      </c>
      <c r="CN656">
        <v>0</v>
      </c>
      <c r="CO656">
        <v>0</v>
      </c>
      <c r="CP656">
        <v>0</v>
      </c>
      <c r="CQ656">
        <v>0</v>
      </c>
      <c r="CR656">
        <v>0</v>
      </c>
      <c r="CS656">
        <v>0</v>
      </c>
      <c r="CT656">
        <v>0</v>
      </c>
      <c r="CU656">
        <v>0</v>
      </c>
      <c r="CV656">
        <v>0</v>
      </c>
      <c r="CW656">
        <v>0</v>
      </c>
      <c r="CX656">
        <v>0</v>
      </c>
      <c r="CY656">
        <v>0</v>
      </c>
      <c r="CZ656">
        <v>0</v>
      </c>
      <c r="DA656">
        <v>0</v>
      </c>
      <c r="DB656">
        <v>0</v>
      </c>
      <c r="DC656">
        <v>0</v>
      </c>
      <c r="DD656">
        <v>0</v>
      </c>
      <c r="DE656">
        <v>0</v>
      </c>
      <c r="DF656">
        <v>0</v>
      </c>
      <c r="DG656">
        <v>0</v>
      </c>
      <c r="DH656">
        <v>0</v>
      </c>
      <c r="DI656">
        <v>0</v>
      </c>
      <c r="DJ656">
        <v>0</v>
      </c>
      <c r="DK656">
        <v>0</v>
      </c>
      <c r="DL656">
        <v>0</v>
      </c>
      <c r="DM656">
        <v>0</v>
      </c>
      <c r="DN656">
        <v>0</v>
      </c>
      <c r="DO656">
        <v>0</v>
      </c>
      <c r="DP656">
        <v>0</v>
      </c>
      <c r="DQ656">
        <v>0</v>
      </c>
      <c r="DR656">
        <v>0</v>
      </c>
      <c r="DS656">
        <v>0</v>
      </c>
    </row>
    <row r="657" spans="1:123">
      <c r="A657" t="s">
        <v>570</v>
      </c>
      <c r="B657">
        <v>0</v>
      </c>
      <c r="C657">
        <v>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v>0</v>
      </c>
      <c r="BX657">
        <v>0</v>
      </c>
      <c r="BY657">
        <v>0</v>
      </c>
      <c r="BZ657">
        <v>0</v>
      </c>
      <c r="CA657">
        <v>0</v>
      </c>
      <c r="CB657">
        <v>0</v>
      </c>
      <c r="CC657">
        <v>0</v>
      </c>
      <c r="CD657">
        <v>0</v>
      </c>
      <c r="CE657">
        <v>0</v>
      </c>
      <c r="CF657">
        <v>0</v>
      </c>
      <c r="CG657">
        <v>0</v>
      </c>
      <c r="CH657">
        <v>0</v>
      </c>
      <c r="CI657">
        <v>0</v>
      </c>
      <c r="CJ657">
        <v>0</v>
      </c>
      <c r="CK657">
        <v>0</v>
      </c>
      <c r="CL657">
        <v>0</v>
      </c>
      <c r="CM657">
        <v>0</v>
      </c>
      <c r="CN657">
        <v>0</v>
      </c>
      <c r="CO657">
        <v>0</v>
      </c>
      <c r="CP657">
        <v>0</v>
      </c>
      <c r="CQ657">
        <v>0</v>
      </c>
      <c r="CR657">
        <v>0</v>
      </c>
      <c r="CS657">
        <v>0</v>
      </c>
      <c r="CT657">
        <v>0</v>
      </c>
      <c r="CU657">
        <v>0</v>
      </c>
      <c r="CV657">
        <v>0</v>
      </c>
      <c r="CW657">
        <v>0</v>
      </c>
      <c r="CX657">
        <v>0</v>
      </c>
      <c r="CY657">
        <v>0</v>
      </c>
      <c r="CZ657">
        <v>0</v>
      </c>
      <c r="DA657">
        <v>0</v>
      </c>
      <c r="DB657">
        <v>0</v>
      </c>
      <c r="DC657">
        <v>0</v>
      </c>
      <c r="DD657">
        <v>0</v>
      </c>
      <c r="DE657">
        <v>0</v>
      </c>
      <c r="DF657">
        <v>0</v>
      </c>
      <c r="DG657">
        <v>0</v>
      </c>
      <c r="DH657">
        <v>0</v>
      </c>
      <c r="DI657">
        <v>0</v>
      </c>
      <c r="DJ657">
        <v>0</v>
      </c>
      <c r="DK657">
        <v>0</v>
      </c>
      <c r="DL657">
        <v>0</v>
      </c>
      <c r="DM657">
        <v>0</v>
      </c>
      <c r="DN657">
        <v>0</v>
      </c>
      <c r="DO657">
        <v>0</v>
      </c>
      <c r="DP657">
        <v>0</v>
      </c>
      <c r="DQ657">
        <v>0</v>
      </c>
      <c r="DR657">
        <v>0</v>
      </c>
      <c r="DS657">
        <v>0</v>
      </c>
    </row>
    <row r="658" spans="1:123">
      <c r="A658" t="s">
        <v>571</v>
      </c>
      <c r="B658">
        <v>88680321483.244797</v>
      </c>
      <c r="C658">
        <v>0</v>
      </c>
      <c r="D658">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88680321483.244797</v>
      </c>
      <c r="BL658">
        <v>0</v>
      </c>
      <c r="BM658">
        <v>0</v>
      </c>
      <c r="BN658">
        <v>0</v>
      </c>
      <c r="BO658">
        <v>0</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v>
      </c>
      <c r="CK658">
        <v>0</v>
      </c>
      <c r="CL658">
        <v>0</v>
      </c>
      <c r="CM658">
        <v>0</v>
      </c>
      <c r="CN658">
        <v>0</v>
      </c>
      <c r="CO658">
        <v>0</v>
      </c>
      <c r="CP658">
        <v>0</v>
      </c>
      <c r="CQ658">
        <v>0</v>
      </c>
      <c r="CR658">
        <v>0</v>
      </c>
      <c r="CS658">
        <v>0</v>
      </c>
      <c r="CT658">
        <v>0</v>
      </c>
      <c r="CU658">
        <v>0</v>
      </c>
      <c r="CV658">
        <v>0</v>
      </c>
      <c r="CW658">
        <v>0</v>
      </c>
      <c r="CX658">
        <v>0</v>
      </c>
      <c r="CY658">
        <v>0</v>
      </c>
      <c r="CZ658">
        <v>0</v>
      </c>
      <c r="DA658">
        <v>0</v>
      </c>
      <c r="DB658">
        <v>0</v>
      </c>
      <c r="DC658">
        <v>0</v>
      </c>
      <c r="DD658">
        <v>0</v>
      </c>
      <c r="DE658">
        <v>0</v>
      </c>
      <c r="DF658">
        <v>0</v>
      </c>
      <c r="DG658">
        <v>0</v>
      </c>
      <c r="DH658">
        <v>0</v>
      </c>
      <c r="DI658">
        <v>0</v>
      </c>
      <c r="DJ658">
        <v>0</v>
      </c>
      <c r="DK658">
        <v>0</v>
      </c>
      <c r="DL658">
        <v>0</v>
      </c>
      <c r="DM658">
        <v>0</v>
      </c>
      <c r="DN658">
        <v>0</v>
      </c>
      <c r="DO658">
        <v>0</v>
      </c>
      <c r="DP658">
        <v>0</v>
      </c>
      <c r="DQ658">
        <v>0</v>
      </c>
      <c r="DR658">
        <v>0</v>
      </c>
      <c r="DS658">
        <v>0</v>
      </c>
    </row>
    <row r="659" spans="1:123">
      <c r="A659" t="s">
        <v>572</v>
      </c>
      <c r="B659">
        <v>0</v>
      </c>
      <c r="C659">
        <v>0</v>
      </c>
      <c r="D659">
        <v>0</v>
      </c>
      <c r="E659">
        <v>0</v>
      </c>
      <c r="F659">
        <v>0</v>
      </c>
      <c r="G659">
        <v>0</v>
      </c>
      <c r="H659">
        <v>0</v>
      </c>
      <c r="I659">
        <v>8594982579.9999695</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8594982579.9999695</v>
      </c>
      <c r="BS659">
        <v>0</v>
      </c>
      <c r="BT659">
        <v>0</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c r="CN659">
        <v>0</v>
      </c>
      <c r="CO659">
        <v>0</v>
      </c>
      <c r="CP659">
        <v>0</v>
      </c>
      <c r="CQ659">
        <v>0</v>
      </c>
      <c r="CR659">
        <v>0</v>
      </c>
      <c r="CS659">
        <v>0</v>
      </c>
      <c r="CT659">
        <v>0</v>
      </c>
      <c r="CU659">
        <v>0</v>
      </c>
      <c r="CV659">
        <v>0</v>
      </c>
      <c r="CW659">
        <v>0</v>
      </c>
      <c r="CX659">
        <v>0</v>
      </c>
      <c r="CY659">
        <v>0</v>
      </c>
      <c r="CZ659">
        <v>0</v>
      </c>
      <c r="DA659">
        <v>0</v>
      </c>
      <c r="DB659">
        <v>0</v>
      </c>
      <c r="DC659">
        <v>0</v>
      </c>
      <c r="DD659">
        <v>0</v>
      </c>
      <c r="DE659">
        <v>0</v>
      </c>
      <c r="DF659">
        <v>0</v>
      </c>
      <c r="DG659">
        <v>0</v>
      </c>
      <c r="DH659">
        <v>0</v>
      </c>
      <c r="DI659">
        <v>0</v>
      </c>
      <c r="DJ659">
        <v>0</v>
      </c>
      <c r="DK659">
        <v>0</v>
      </c>
      <c r="DL659">
        <v>0</v>
      </c>
      <c r="DM659">
        <v>0</v>
      </c>
      <c r="DN659">
        <v>0</v>
      </c>
      <c r="DO659">
        <v>0</v>
      </c>
      <c r="DP659">
        <v>0</v>
      </c>
      <c r="DQ659">
        <v>0</v>
      </c>
      <c r="DR659">
        <v>0</v>
      </c>
      <c r="DS659">
        <v>0</v>
      </c>
    </row>
    <row r="660" spans="1:123">
      <c r="A660" t="s">
        <v>573</v>
      </c>
      <c r="B660">
        <v>0</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BX660">
        <v>0</v>
      </c>
      <c r="BY660">
        <v>0</v>
      </c>
      <c r="BZ660">
        <v>0</v>
      </c>
      <c r="CA660">
        <v>0</v>
      </c>
      <c r="CB660">
        <v>0</v>
      </c>
      <c r="CC660">
        <v>0</v>
      </c>
      <c r="CD660">
        <v>0</v>
      </c>
      <c r="CE660">
        <v>0</v>
      </c>
      <c r="CF660">
        <v>0</v>
      </c>
      <c r="CG660">
        <v>0</v>
      </c>
      <c r="CH660">
        <v>0</v>
      </c>
      <c r="CI660">
        <v>0</v>
      </c>
      <c r="CJ660">
        <v>0</v>
      </c>
      <c r="CK660">
        <v>0</v>
      </c>
      <c r="CL660">
        <v>0</v>
      </c>
      <c r="CM660">
        <v>0</v>
      </c>
      <c r="CN660">
        <v>0</v>
      </c>
      <c r="CO660">
        <v>0</v>
      </c>
      <c r="CP660">
        <v>0</v>
      </c>
      <c r="CQ660">
        <v>0</v>
      </c>
      <c r="CR660">
        <v>0</v>
      </c>
      <c r="CS660">
        <v>0</v>
      </c>
      <c r="CT660">
        <v>0</v>
      </c>
      <c r="CU660">
        <v>0</v>
      </c>
      <c r="CV660">
        <v>0</v>
      </c>
      <c r="CW660">
        <v>0</v>
      </c>
      <c r="CX660">
        <v>0</v>
      </c>
      <c r="CY660">
        <v>0</v>
      </c>
      <c r="CZ660">
        <v>0</v>
      </c>
      <c r="DA660">
        <v>0</v>
      </c>
      <c r="DB660">
        <v>0</v>
      </c>
      <c r="DC660">
        <v>0</v>
      </c>
      <c r="DD660">
        <v>0</v>
      </c>
      <c r="DE660">
        <v>0</v>
      </c>
      <c r="DF660">
        <v>0</v>
      </c>
      <c r="DG660">
        <v>0</v>
      </c>
      <c r="DH660">
        <v>0</v>
      </c>
      <c r="DI660">
        <v>0</v>
      </c>
      <c r="DJ660">
        <v>0</v>
      </c>
      <c r="DK660">
        <v>0</v>
      </c>
      <c r="DL660">
        <v>0</v>
      </c>
      <c r="DM660">
        <v>0</v>
      </c>
      <c r="DN660">
        <v>0</v>
      </c>
      <c r="DO660">
        <v>0</v>
      </c>
      <c r="DP660">
        <v>0</v>
      </c>
      <c r="DQ660">
        <v>0</v>
      </c>
      <c r="DR660">
        <v>0</v>
      </c>
      <c r="DS660">
        <v>0</v>
      </c>
    </row>
    <row r="661" spans="1:123">
      <c r="A661" t="s">
        <v>574</v>
      </c>
      <c r="B661">
        <v>0</v>
      </c>
      <c r="C661">
        <v>0</v>
      </c>
      <c r="D661">
        <v>0</v>
      </c>
      <c r="E661">
        <v>0</v>
      </c>
      <c r="F661">
        <v>8285520700.09657</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8285520700.09657</v>
      </c>
      <c r="BP661">
        <v>0</v>
      </c>
      <c r="BQ661">
        <v>0</v>
      </c>
      <c r="BR661">
        <v>0</v>
      </c>
      <c r="BS661">
        <v>0</v>
      </c>
      <c r="BT661">
        <v>0</v>
      </c>
      <c r="BU661">
        <v>0</v>
      </c>
      <c r="BV661">
        <v>0</v>
      </c>
      <c r="BW661">
        <v>0</v>
      </c>
      <c r="BX661">
        <v>0</v>
      </c>
      <c r="BY661">
        <v>0</v>
      </c>
      <c r="BZ661">
        <v>0</v>
      </c>
      <c r="CA661">
        <v>0</v>
      </c>
      <c r="CB661">
        <v>0</v>
      </c>
      <c r="CC661">
        <v>0</v>
      </c>
      <c r="CD661">
        <v>0</v>
      </c>
      <c r="CE661">
        <v>0</v>
      </c>
      <c r="CF661">
        <v>0</v>
      </c>
      <c r="CG661">
        <v>0</v>
      </c>
      <c r="CH661">
        <v>0</v>
      </c>
      <c r="CI661">
        <v>0</v>
      </c>
      <c r="CJ661">
        <v>0</v>
      </c>
      <c r="CK661">
        <v>0</v>
      </c>
      <c r="CL661">
        <v>0</v>
      </c>
      <c r="CM661">
        <v>0</v>
      </c>
      <c r="CN661">
        <v>0</v>
      </c>
      <c r="CO661">
        <v>0</v>
      </c>
      <c r="CP661">
        <v>0</v>
      </c>
      <c r="CQ661">
        <v>0</v>
      </c>
      <c r="CR661">
        <v>0</v>
      </c>
      <c r="CS661">
        <v>0</v>
      </c>
      <c r="CT661">
        <v>0</v>
      </c>
      <c r="CU661">
        <v>0</v>
      </c>
      <c r="CV661">
        <v>0</v>
      </c>
      <c r="CW661">
        <v>0</v>
      </c>
      <c r="CX661">
        <v>0</v>
      </c>
      <c r="CY661">
        <v>0</v>
      </c>
      <c r="CZ661">
        <v>0</v>
      </c>
      <c r="DA661">
        <v>0</v>
      </c>
      <c r="DB661">
        <v>0</v>
      </c>
      <c r="DC661">
        <v>0</v>
      </c>
      <c r="DD661">
        <v>0</v>
      </c>
      <c r="DE661">
        <v>0</v>
      </c>
      <c r="DF661">
        <v>0</v>
      </c>
      <c r="DG661">
        <v>0</v>
      </c>
      <c r="DH661">
        <v>0</v>
      </c>
      <c r="DI661">
        <v>0</v>
      </c>
      <c r="DJ661">
        <v>0</v>
      </c>
      <c r="DK661">
        <v>0</v>
      </c>
      <c r="DL661">
        <v>0</v>
      </c>
      <c r="DM661">
        <v>0</v>
      </c>
      <c r="DN661">
        <v>0</v>
      </c>
      <c r="DO661">
        <v>0</v>
      </c>
      <c r="DP661">
        <v>0</v>
      </c>
      <c r="DQ661">
        <v>0</v>
      </c>
      <c r="DR661">
        <v>0</v>
      </c>
      <c r="DS661">
        <v>0</v>
      </c>
    </row>
    <row r="662" spans="1:123">
      <c r="A662" t="s">
        <v>575</v>
      </c>
      <c r="B662">
        <v>0</v>
      </c>
      <c r="C662">
        <v>0</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v>0</v>
      </c>
      <c r="BX662">
        <v>0</v>
      </c>
      <c r="BY662">
        <v>0</v>
      </c>
      <c r="BZ662">
        <v>0</v>
      </c>
      <c r="CA662">
        <v>0</v>
      </c>
      <c r="CB662">
        <v>0</v>
      </c>
      <c r="CC662">
        <v>0</v>
      </c>
      <c r="CD662">
        <v>0</v>
      </c>
      <c r="CE662">
        <v>0</v>
      </c>
      <c r="CF662">
        <v>0</v>
      </c>
      <c r="CG662">
        <v>0</v>
      </c>
      <c r="CH662">
        <v>0</v>
      </c>
      <c r="CI662">
        <v>0</v>
      </c>
      <c r="CJ662">
        <v>0</v>
      </c>
      <c r="CK662">
        <v>0</v>
      </c>
      <c r="CL662">
        <v>0</v>
      </c>
      <c r="CM662">
        <v>0</v>
      </c>
      <c r="CN662">
        <v>0</v>
      </c>
      <c r="CO662">
        <v>0</v>
      </c>
      <c r="CP662">
        <v>0</v>
      </c>
      <c r="CQ662">
        <v>0</v>
      </c>
      <c r="CR662">
        <v>0</v>
      </c>
      <c r="CS662">
        <v>0</v>
      </c>
      <c r="CT662">
        <v>0</v>
      </c>
      <c r="CU662">
        <v>0</v>
      </c>
      <c r="CV662">
        <v>0</v>
      </c>
      <c r="CW662">
        <v>0</v>
      </c>
      <c r="CX662">
        <v>0</v>
      </c>
      <c r="CY662">
        <v>0</v>
      </c>
      <c r="CZ662">
        <v>0</v>
      </c>
      <c r="DA662">
        <v>0</v>
      </c>
      <c r="DB662">
        <v>0</v>
      </c>
      <c r="DC662">
        <v>0</v>
      </c>
      <c r="DD662">
        <v>0</v>
      </c>
      <c r="DE662">
        <v>0</v>
      </c>
      <c r="DF662">
        <v>0</v>
      </c>
      <c r="DG662">
        <v>0</v>
      </c>
      <c r="DH662">
        <v>0</v>
      </c>
      <c r="DI662">
        <v>0</v>
      </c>
      <c r="DJ662">
        <v>0</v>
      </c>
      <c r="DK662">
        <v>0</v>
      </c>
      <c r="DL662">
        <v>0</v>
      </c>
      <c r="DM662">
        <v>0</v>
      </c>
      <c r="DN662">
        <v>0</v>
      </c>
      <c r="DO662">
        <v>0</v>
      </c>
      <c r="DP662">
        <v>0</v>
      </c>
      <c r="DQ662">
        <v>0</v>
      </c>
      <c r="DR662">
        <v>0</v>
      </c>
      <c r="DS662">
        <v>0</v>
      </c>
    </row>
    <row r="663" spans="1:123">
      <c r="A663" t="s">
        <v>576</v>
      </c>
      <c r="B663">
        <v>0</v>
      </c>
      <c r="C663">
        <v>0</v>
      </c>
      <c r="D663">
        <v>0</v>
      </c>
      <c r="E663">
        <v>0</v>
      </c>
      <c r="F663">
        <v>0</v>
      </c>
      <c r="G663">
        <v>0</v>
      </c>
      <c r="H663">
        <v>0</v>
      </c>
      <c r="I663">
        <v>0</v>
      </c>
      <c r="J663">
        <v>6667407245.7247696</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6667407245.7247696</v>
      </c>
      <c r="BN663">
        <v>0</v>
      </c>
      <c r="BO663">
        <v>0</v>
      </c>
      <c r="BP663">
        <v>0</v>
      </c>
      <c r="BQ663">
        <v>0</v>
      </c>
      <c r="BR663">
        <v>0</v>
      </c>
      <c r="BS663">
        <v>0</v>
      </c>
      <c r="BT663">
        <v>0</v>
      </c>
      <c r="BU663">
        <v>0</v>
      </c>
      <c r="BV663">
        <v>0</v>
      </c>
      <c r="BW663">
        <v>0</v>
      </c>
      <c r="BX663">
        <v>0</v>
      </c>
      <c r="BY663">
        <v>0</v>
      </c>
      <c r="BZ663">
        <v>0</v>
      </c>
      <c r="CA663">
        <v>0</v>
      </c>
      <c r="CB663">
        <v>0</v>
      </c>
      <c r="CC663">
        <v>0</v>
      </c>
      <c r="CD663">
        <v>0</v>
      </c>
      <c r="CE663">
        <v>0</v>
      </c>
      <c r="CF663">
        <v>0</v>
      </c>
      <c r="CG663">
        <v>0</v>
      </c>
      <c r="CH663">
        <v>0</v>
      </c>
      <c r="CI663">
        <v>0</v>
      </c>
      <c r="CJ663">
        <v>0</v>
      </c>
      <c r="CK663">
        <v>0</v>
      </c>
      <c r="CL663">
        <v>0</v>
      </c>
      <c r="CM663">
        <v>0</v>
      </c>
      <c r="CN663">
        <v>0</v>
      </c>
      <c r="CO663">
        <v>0</v>
      </c>
      <c r="CP663">
        <v>0</v>
      </c>
      <c r="CQ663">
        <v>0</v>
      </c>
      <c r="CR663">
        <v>0</v>
      </c>
      <c r="CS663">
        <v>0</v>
      </c>
      <c r="CT663">
        <v>0</v>
      </c>
      <c r="CU663">
        <v>0</v>
      </c>
      <c r="CV663">
        <v>0</v>
      </c>
      <c r="CW663">
        <v>0</v>
      </c>
      <c r="CX663">
        <v>0</v>
      </c>
      <c r="CY663">
        <v>0</v>
      </c>
      <c r="CZ663">
        <v>0</v>
      </c>
      <c r="DA663">
        <v>0</v>
      </c>
      <c r="DB663">
        <v>0</v>
      </c>
      <c r="DC663">
        <v>0</v>
      </c>
      <c r="DD663">
        <v>0</v>
      </c>
      <c r="DE663">
        <v>0</v>
      </c>
      <c r="DF663">
        <v>0</v>
      </c>
      <c r="DG663">
        <v>0</v>
      </c>
      <c r="DH663">
        <v>0</v>
      </c>
      <c r="DI663">
        <v>0</v>
      </c>
      <c r="DJ663">
        <v>0</v>
      </c>
      <c r="DK663">
        <v>0</v>
      </c>
      <c r="DL663">
        <v>0</v>
      </c>
      <c r="DM663">
        <v>0</v>
      </c>
      <c r="DN663">
        <v>0</v>
      </c>
      <c r="DO663">
        <v>0</v>
      </c>
      <c r="DP663">
        <v>0</v>
      </c>
      <c r="DQ663">
        <v>0</v>
      </c>
      <c r="DR663">
        <v>0</v>
      </c>
      <c r="DS663">
        <v>0</v>
      </c>
    </row>
    <row r="664" spans="1:123">
      <c r="A664" t="s">
        <v>577</v>
      </c>
      <c r="B664">
        <v>0</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0</v>
      </c>
      <c r="BX664">
        <v>0</v>
      </c>
      <c r="BY664">
        <v>0</v>
      </c>
      <c r="BZ664">
        <v>0</v>
      </c>
      <c r="CA664">
        <v>0</v>
      </c>
      <c r="CB664">
        <v>0</v>
      </c>
      <c r="CC664">
        <v>0</v>
      </c>
      <c r="CD664">
        <v>0</v>
      </c>
      <c r="CE664">
        <v>0</v>
      </c>
      <c r="CF664">
        <v>0</v>
      </c>
      <c r="CG664">
        <v>0</v>
      </c>
      <c r="CH664">
        <v>0</v>
      </c>
      <c r="CI664">
        <v>0</v>
      </c>
      <c r="CJ664">
        <v>0</v>
      </c>
      <c r="CK664">
        <v>0</v>
      </c>
      <c r="CL664">
        <v>0</v>
      </c>
      <c r="CM664">
        <v>0</v>
      </c>
      <c r="CN664">
        <v>0</v>
      </c>
      <c r="CO664">
        <v>0</v>
      </c>
      <c r="CP664">
        <v>0</v>
      </c>
      <c r="CQ664">
        <v>0</v>
      </c>
      <c r="CR664">
        <v>0</v>
      </c>
      <c r="CS664">
        <v>0</v>
      </c>
      <c r="CT664">
        <v>0</v>
      </c>
      <c r="CU664">
        <v>0</v>
      </c>
      <c r="CV664">
        <v>0</v>
      </c>
      <c r="CW664">
        <v>0</v>
      </c>
      <c r="CX664">
        <v>0</v>
      </c>
      <c r="CY664">
        <v>0</v>
      </c>
      <c r="CZ664">
        <v>0</v>
      </c>
      <c r="DA664">
        <v>0</v>
      </c>
      <c r="DB664">
        <v>0</v>
      </c>
      <c r="DC664">
        <v>0</v>
      </c>
      <c r="DD664">
        <v>0</v>
      </c>
      <c r="DE664">
        <v>0</v>
      </c>
      <c r="DF664">
        <v>0</v>
      </c>
      <c r="DG664">
        <v>0</v>
      </c>
      <c r="DH664">
        <v>0</v>
      </c>
      <c r="DI664">
        <v>0</v>
      </c>
      <c r="DJ664">
        <v>0</v>
      </c>
      <c r="DK664">
        <v>0</v>
      </c>
      <c r="DL664">
        <v>0</v>
      </c>
      <c r="DM664">
        <v>0</v>
      </c>
      <c r="DN664">
        <v>0</v>
      </c>
      <c r="DO664">
        <v>0</v>
      </c>
      <c r="DP664">
        <v>0</v>
      </c>
      <c r="DQ664">
        <v>0</v>
      </c>
      <c r="DR664">
        <v>0</v>
      </c>
      <c r="DS664">
        <v>0</v>
      </c>
    </row>
    <row r="665" spans="1:123">
      <c r="A665" t="s">
        <v>578</v>
      </c>
      <c r="B665">
        <v>0</v>
      </c>
      <c r="C665">
        <v>0</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BX665">
        <v>0</v>
      </c>
      <c r="BY665">
        <v>0</v>
      </c>
      <c r="BZ665">
        <v>0</v>
      </c>
      <c r="CA665">
        <v>0</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v>0</v>
      </c>
      <c r="CU665">
        <v>0</v>
      </c>
      <c r="CV665">
        <v>0</v>
      </c>
      <c r="CW665">
        <v>0</v>
      </c>
      <c r="CX665">
        <v>0</v>
      </c>
      <c r="CY665">
        <v>0</v>
      </c>
      <c r="CZ665">
        <v>0</v>
      </c>
      <c r="DA665">
        <v>0</v>
      </c>
      <c r="DB665">
        <v>0</v>
      </c>
      <c r="DC665">
        <v>0</v>
      </c>
      <c r="DD665">
        <v>0</v>
      </c>
      <c r="DE665">
        <v>0</v>
      </c>
      <c r="DF665">
        <v>0</v>
      </c>
      <c r="DG665">
        <v>0</v>
      </c>
      <c r="DH665">
        <v>0</v>
      </c>
      <c r="DI665">
        <v>0</v>
      </c>
      <c r="DJ665">
        <v>0</v>
      </c>
      <c r="DK665">
        <v>0</v>
      </c>
      <c r="DL665">
        <v>0</v>
      </c>
      <c r="DM665">
        <v>0</v>
      </c>
      <c r="DN665">
        <v>0</v>
      </c>
      <c r="DO665">
        <v>0</v>
      </c>
      <c r="DP665">
        <v>0</v>
      </c>
      <c r="DQ665">
        <v>0</v>
      </c>
      <c r="DR665">
        <v>0</v>
      </c>
      <c r="DS665">
        <v>0</v>
      </c>
    </row>
    <row r="666" spans="1:123">
      <c r="A666" t="s">
        <v>579</v>
      </c>
      <c r="B666">
        <v>0</v>
      </c>
      <c r="C666">
        <v>0</v>
      </c>
      <c r="D666">
        <v>0</v>
      </c>
      <c r="E666">
        <v>0</v>
      </c>
      <c r="F666">
        <v>0</v>
      </c>
      <c r="G666">
        <v>0</v>
      </c>
      <c r="H666">
        <v>0</v>
      </c>
      <c r="I666">
        <v>0</v>
      </c>
      <c r="J666">
        <v>44386015460.998299</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44386015460.998299</v>
      </c>
      <c r="BT666">
        <v>0</v>
      </c>
      <c r="BU666">
        <v>0</v>
      </c>
      <c r="BV666">
        <v>0</v>
      </c>
      <c r="BW666">
        <v>0</v>
      </c>
      <c r="BX666">
        <v>0</v>
      </c>
      <c r="BY666">
        <v>0</v>
      </c>
      <c r="BZ666">
        <v>0</v>
      </c>
      <c r="CA666">
        <v>0</v>
      </c>
      <c r="CB666">
        <v>0</v>
      </c>
      <c r="CC666">
        <v>0</v>
      </c>
      <c r="CD666">
        <v>0</v>
      </c>
      <c r="CE666">
        <v>0</v>
      </c>
      <c r="CF666">
        <v>0</v>
      </c>
      <c r="CG666">
        <v>0</v>
      </c>
      <c r="CH666">
        <v>0</v>
      </c>
      <c r="CI666">
        <v>0</v>
      </c>
      <c r="CJ666">
        <v>0</v>
      </c>
      <c r="CK666">
        <v>0</v>
      </c>
      <c r="CL666">
        <v>0</v>
      </c>
      <c r="CM666">
        <v>0</v>
      </c>
      <c r="CN666">
        <v>0</v>
      </c>
      <c r="CO666">
        <v>0</v>
      </c>
      <c r="CP666">
        <v>0</v>
      </c>
      <c r="CQ666">
        <v>0</v>
      </c>
      <c r="CR666">
        <v>0</v>
      </c>
      <c r="CS666">
        <v>0</v>
      </c>
      <c r="CT666">
        <v>0</v>
      </c>
      <c r="CU666">
        <v>0</v>
      </c>
      <c r="CV666">
        <v>0</v>
      </c>
      <c r="CW666">
        <v>0</v>
      </c>
      <c r="CX666">
        <v>0</v>
      </c>
      <c r="CY666">
        <v>0</v>
      </c>
      <c r="CZ666">
        <v>0</v>
      </c>
      <c r="DA666">
        <v>0</v>
      </c>
      <c r="DB666">
        <v>0</v>
      </c>
      <c r="DC666">
        <v>0</v>
      </c>
      <c r="DD666">
        <v>0</v>
      </c>
      <c r="DE666">
        <v>0</v>
      </c>
      <c r="DF666">
        <v>0</v>
      </c>
      <c r="DG666">
        <v>0</v>
      </c>
      <c r="DH666">
        <v>0</v>
      </c>
      <c r="DI666">
        <v>0</v>
      </c>
      <c r="DJ666">
        <v>0</v>
      </c>
      <c r="DK666">
        <v>0</v>
      </c>
      <c r="DL666">
        <v>0</v>
      </c>
      <c r="DM666">
        <v>0</v>
      </c>
      <c r="DN666">
        <v>0</v>
      </c>
      <c r="DO666">
        <v>0</v>
      </c>
      <c r="DP666">
        <v>0</v>
      </c>
      <c r="DQ666">
        <v>0</v>
      </c>
      <c r="DR666">
        <v>0</v>
      </c>
      <c r="DS666">
        <v>0</v>
      </c>
    </row>
    <row r="667" spans="1:123">
      <c r="A667" t="s">
        <v>580</v>
      </c>
      <c r="B667">
        <v>0</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BX667">
        <v>0</v>
      </c>
      <c r="BY667">
        <v>0</v>
      </c>
      <c r="BZ667">
        <v>0</v>
      </c>
      <c r="CA667">
        <v>0</v>
      </c>
      <c r="CB667">
        <v>0</v>
      </c>
      <c r="CC667">
        <v>0</v>
      </c>
      <c r="CD667">
        <v>0</v>
      </c>
      <c r="CE667">
        <v>0</v>
      </c>
      <c r="CF667">
        <v>0</v>
      </c>
      <c r="CG667">
        <v>0</v>
      </c>
      <c r="CH667">
        <v>0</v>
      </c>
      <c r="CI667">
        <v>0</v>
      </c>
      <c r="CJ667">
        <v>0</v>
      </c>
      <c r="CK667">
        <v>0</v>
      </c>
      <c r="CL667">
        <v>0</v>
      </c>
      <c r="CM667">
        <v>0</v>
      </c>
      <c r="CN667">
        <v>0</v>
      </c>
      <c r="CO667">
        <v>0</v>
      </c>
      <c r="CP667">
        <v>0</v>
      </c>
      <c r="CQ667">
        <v>0</v>
      </c>
      <c r="CR667">
        <v>0</v>
      </c>
      <c r="CS667">
        <v>0</v>
      </c>
      <c r="CT667">
        <v>0</v>
      </c>
      <c r="CU667">
        <v>0</v>
      </c>
      <c r="CV667">
        <v>0</v>
      </c>
      <c r="CW667">
        <v>0</v>
      </c>
      <c r="CX667">
        <v>0</v>
      </c>
      <c r="CY667">
        <v>0</v>
      </c>
      <c r="CZ667">
        <v>0</v>
      </c>
      <c r="DA667">
        <v>0</v>
      </c>
      <c r="DB667">
        <v>0</v>
      </c>
      <c r="DC667">
        <v>0</v>
      </c>
      <c r="DD667">
        <v>0</v>
      </c>
      <c r="DE667">
        <v>0</v>
      </c>
      <c r="DF667">
        <v>0</v>
      </c>
      <c r="DG667">
        <v>0</v>
      </c>
      <c r="DH667">
        <v>0</v>
      </c>
      <c r="DI667">
        <v>0</v>
      </c>
      <c r="DJ667">
        <v>0</v>
      </c>
      <c r="DK667">
        <v>0</v>
      </c>
      <c r="DL667">
        <v>0</v>
      </c>
      <c r="DM667">
        <v>0</v>
      </c>
      <c r="DN667">
        <v>0</v>
      </c>
      <c r="DO667">
        <v>0</v>
      </c>
      <c r="DP667">
        <v>0</v>
      </c>
      <c r="DQ667">
        <v>0</v>
      </c>
      <c r="DR667">
        <v>0</v>
      </c>
      <c r="DS667">
        <v>0</v>
      </c>
    </row>
    <row r="668" spans="1:123">
      <c r="A668" t="s">
        <v>581</v>
      </c>
      <c r="B668">
        <v>0</v>
      </c>
      <c r="C668">
        <v>0</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v>0</v>
      </c>
      <c r="BQ668">
        <v>0</v>
      </c>
      <c r="BR668">
        <v>0</v>
      </c>
      <c r="BS668">
        <v>0</v>
      </c>
      <c r="BT668">
        <v>0</v>
      </c>
      <c r="BU668">
        <v>0</v>
      </c>
      <c r="BV668">
        <v>0</v>
      </c>
      <c r="BW668">
        <v>0</v>
      </c>
      <c r="BX668">
        <v>0</v>
      </c>
      <c r="BY668">
        <v>0</v>
      </c>
      <c r="BZ668">
        <v>0</v>
      </c>
      <c r="CA668">
        <v>0</v>
      </c>
      <c r="CB668">
        <v>0</v>
      </c>
      <c r="CC668">
        <v>0</v>
      </c>
      <c r="CD668">
        <v>0</v>
      </c>
      <c r="CE668">
        <v>0</v>
      </c>
      <c r="CF668">
        <v>0</v>
      </c>
      <c r="CG668">
        <v>0</v>
      </c>
      <c r="CH668">
        <v>0</v>
      </c>
      <c r="CI668">
        <v>0</v>
      </c>
      <c r="CJ668">
        <v>0</v>
      </c>
      <c r="CK668">
        <v>0</v>
      </c>
      <c r="CL668">
        <v>0</v>
      </c>
      <c r="CM668">
        <v>0</v>
      </c>
      <c r="CN668">
        <v>0</v>
      </c>
      <c r="CO668">
        <v>0</v>
      </c>
      <c r="CP668">
        <v>0</v>
      </c>
      <c r="CQ668">
        <v>0</v>
      </c>
      <c r="CR668">
        <v>0</v>
      </c>
      <c r="CS668">
        <v>0</v>
      </c>
      <c r="CT668">
        <v>0</v>
      </c>
      <c r="CU668">
        <v>0</v>
      </c>
      <c r="CV668">
        <v>0</v>
      </c>
      <c r="CW668">
        <v>0</v>
      </c>
      <c r="CX668">
        <v>0</v>
      </c>
      <c r="CY668">
        <v>0</v>
      </c>
      <c r="CZ668">
        <v>0</v>
      </c>
      <c r="DA668">
        <v>0</v>
      </c>
      <c r="DB668">
        <v>0</v>
      </c>
      <c r="DC668">
        <v>0</v>
      </c>
      <c r="DD668">
        <v>0</v>
      </c>
      <c r="DE668">
        <v>0</v>
      </c>
      <c r="DF668">
        <v>0</v>
      </c>
      <c r="DG668">
        <v>0</v>
      </c>
      <c r="DH668">
        <v>0</v>
      </c>
      <c r="DI668">
        <v>0</v>
      </c>
      <c r="DJ668">
        <v>0</v>
      </c>
      <c r="DK668">
        <v>0</v>
      </c>
      <c r="DL668">
        <v>0</v>
      </c>
      <c r="DM668">
        <v>0</v>
      </c>
      <c r="DN668">
        <v>0</v>
      </c>
      <c r="DO668">
        <v>0</v>
      </c>
      <c r="DP668">
        <v>0</v>
      </c>
      <c r="DQ668">
        <v>0</v>
      </c>
      <c r="DR668">
        <v>0</v>
      </c>
      <c r="DS668">
        <v>0</v>
      </c>
    </row>
    <row r="669" spans="1:123">
      <c r="A669" t="s">
        <v>1638</v>
      </c>
      <c r="B669">
        <v>0</v>
      </c>
      <c r="C669">
        <v>0</v>
      </c>
      <c r="D669">
        <v>0</v>
      </c>
      <c r="E669">
        <v>0</v>
      </c>
      <c r="F669">
        <v>0</v>
      </c>
      <c r="G669">
        <v>0</v>
      </c>
      <c r="H669">
        <v>0</v>
      </c>
      <c r="I669">
        <v>5798643000.0000401</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0</v>
      </c>
      <c r="AZ669">
        <v>0</v>
      </c>
      <c r="BA669">
        <v>0</v>
      </c>
      <c r="BB669">
        <v>0</v>
      </c>
      <c r="BC669">
        <v>0</v>
      </c>
      <c r="BD669">
        <v>0</v>
      </c>
      <c r="BE669">
        <v>0</v>
      </c>
      <c r="BF669">
        <v>0</v>
      </c>
      <c r="BG669">
        <v>0</v>
      </c>
      <c r="BH669">
        <v>0</v>
      </c>
      <c r="BI669">
        <v>0</v>
      </c>
      <c r="BJ669">
        <v>0</v>
      </c>
      <c r="BK669">
        <v>0</v>
      </c>
      <c r="BL669">
        <v>0</v>
      </c>
      <c r="BM669">
        <v>0</v>
      </c>
      <c r="BN669">
        <v>0</v>
      </c>
      <c r="BO669">
        <v>0</v>
      </c>
      <c r="BP669">
        <v>0</v>
      </c>
      <c r="BQ669">
        <v>0</v>
      </c>
      <c r="BR669">
        <v>5798643000.0000401</v>
      </c>
      <c r="BS669">
        <v>0</v>
      </c>
      <c r="BT669">
        <v>0</v>
      </c>
      <c r="BU669">
        <v>0</v>
      </c>
      <c r="BV669">
        <v>0</v>
      </c>
      <c r="BW669">
        <v>0</v>
      </c>
      <c r="BX669">
        <v>0</v>
      </c>
      <c r="BY669">
        <v>0</v>
      </c>
      <c r="BZ669">
        <v>0</v>
      </c>
      <c r="CA669">
        <v>0</v>
      </c>
      <c r="CB669">
        <v>0</v>
      </c>
      <c r="CC669">
        <v>0</v>
      </c>
      <c r="CD669">
        <v>0</v>
      </c>
      <c r="CE669">
        <v>0</v>
      </c>
      <c r="CF669">
        <v>0</v>
      </c>
      <c r="CG669">
        <v>0</v>
      </c>
      <c r="CH669">
        <v>0</v>
      </c>
      <c r="CI669">
        <v>0</v>
      </c>
      <c r="CJ669">
        <v>0</v>
      </c>
      <c r="CK669">
        <v>0</v>
      </c>
      <c r="CL669">
        <v>0</v>
      </c>
      <c r="CM669">
        <v>0</v>
      </c>
      <c r="CN669">
        <v>0</v>
      </c>
      <c r="CO669">
        <v>0</v>
      </c>
      <c r="CP669">
        <v>0</v>
      </c>
      <c r="CQ669">
        <v>0</v>
      </c>
      <c r="CR669">
        <v>0</v>
      </c>
      <c r="CS669">
        <v>0</v>
      </c>
      <c r="CT669">
        <v>0</v>
      </c>
      <c r="CU669">
        <v>0</v>
      </c>
      <c r="CV669">
        <v>0</v>
      </c>
      <c r="CW669">
        <v>0</v>
      </c>
      <c r="CX669">
        <v>0</v>
      </c>
      <c r="CY669">
        <v>0</v>
      </c>
      <c r="CZ669">
        <v>0</v>
      </c>
      <c r="DA669">
        <v>0</v>
      </c>
      <c r="DB669">
        <v>0</v>
      </c>
      <c r="DC669">
        <v>0</v>
      </c>
      <c r="DD669">
        <v>0</v>
      </c>
      <c r="DE669">
        <v>0</v>
      </c>
      <c r="DF669">
        <v>0</v>
      </c>
      <c r="DG669">
        <v>0</v>
      </c>
      <c r="DH669">
        <v>0</v>
      </c>
      <c r="DI669">
        <v>0</v>
      </c>
      <c r="DJ669">
        <v>0</v>
      </c>
      <c r="DK669">
        <v>0</v>
      </c>
      <c r="DL669">
        <v>0</v>
      </c>
      <c r="DM669">
        <v>0</v>
      </c>
      <c r="DN669">
        <v>0</v>
      </c>
      <c r="DO669">
        <v>0</v>
      </c>
      <c r="DP669">
        <v>0</v>
      </c>
      <c r="DQ669">
        <v>0</v>
      </c>
      <c r="DR669">
        <v>0</v>
      </c>
      <c r="DS669">
        <v>0</v>
      </c>
    </row>
    <row r="670" spans="1:123">
      <c r="A670" t="s">
        <v>1639</v>
      </c>
      <c r="B670">
        <v>0</v>
      </c>
      <c r="C670">
        <v>0</v>
      </c>
      <c r="D670">
        <v>0</v>
      </c>
      <c r="E670">
        <v>0</v>
      </c>
      <c r="F670">
        <v>610000000.00000405</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610000000.00000405</v>
      </c>
      <c r="BP670">
        <v>0</v>
      </c>
      <c r="BQ670">
        <v>0</v>
      </c>
      <c r="BR670">
        <v>0</v>
      </c>
      <c r="BS670">
        <v>0</v>
      </c>
      <c r="BT670">
        <v>0</v>
      </c>
      <c r="BU670">
        <v>0</v>
      </c>
      <c r="BV670">
        <v>0</v>
      </c>
      <c r="BW670">
        <v>0</v>
      </c>
      <c r="BX670">
        <v>0</v>
      </c>
      <c r="BY670">
        <v>0</v>
      </c>
      <c r="BZ670">
        <v>0</v>
      </c>
      <c r="CA670">
        <v>0</v>
      </c>
      <c r="CB670">
        <v>0</v>
      </c>
      <c r="CC670">
        <v>0</v>
      </c>
      <c r="CD670">
        <v>0</v>
      </c>
      <c r="CE670">
        <v>0</v>
      </c>
      <c r="CF670">
        <v>0</v>
      </c>
      <c r="CG670">
        <v>0</v>
      </c>
      <c r="CH670">
        <v>0</v>
      </c>
      <c r="CI670">
        <v>0</v>
      </c>
      <c r="CJ670">
        <v>0</v>
      </c>
      <c r="CK670">
        <v>0</v>
      </c>
      <c r="CL670">
        <v>0</v>
      </c>
      <c r="CM670">
        <v>0</v>
      </c>
      <c r="CN670">
        <v>0</v>
      </c>
      <c r="CO670">
        <v>0</v>
      </c>
      <c r="CP670">
        <v>0</v>
      </c>
      <c r="CQ670">
        <v>0</v>
      </c>
      <c r="CR670">
        <v>0</v>
      </c>
      <c r="CS670">
        <v>0</v>
      </c>
      <c r="CT670">
        <v>0</v>
      </c>
      <c r="CU670">
        <v>0</v>
      </c>
      <c r="CV670">
        <v>0</v>
      </c>
      <c r="CW670">
        <v>0</v>
      </c>
      <c r="CX670">
        <v>0</v>
      </c>
      <c r="CY670">
        <v>0</v>
      </c>
      <c r="CZ670">
        <v>0</v>
      </c>
      <c r="DA670">
        <v>0</v>
      </c>
      <c r="DB670">
        <v>0</v>
      </c>
      <c r="DC670">
        <v>0</v>
      </c>
      <c r="DD670">
        <v>0</v>
      </c>
      <c r="DE670">
        <v>0</v>
      </c>
      <c r="DF670">
        <v>0</v>
      </c>
      <c r="DG670">
        <v>0</v>
      </c>
      <c r="DH670">
        <v>0</v>
      </c>
      <c r="DI670">
        <v>0</v>
      </c>
      <c r="DJ670">
        <v>0</v>
      </c>
      <c r="DK670">
        <v>0</v>
      </c>
      <c r="DL670">
        <v>0</v>
      </c>
      <c r="DM670">
        <v>0</v>
      </c>
      <c r="DN670">
        <v>0</v>
      </c>
      <c r="DO670">
        <v>0</v>
      </c>
      <c r="DP670">
        <v>0</v>
      </c>
      <c r="DQ670">
        <v>0</v>
      </c>
      <c r="DR670">
        <v>0</v>
      </c>
      <c r="DS670">
        <v>0</v>
      </c>
    </row>
    <row r="671" spans="1:123">
      <c r="A671" t="s">
        <v>582</v>
      </c>
      <c r="B671">
        <v>0</v>
      </c>
      <c r="C671">
        <v>0</v>
      </c>
      <c r="D671">
        <v>0</v>
      </c>
      <c r="E671">
        <v>0</v>
      </c>
      <c r="F671">
        <v>0</v>
      </c>
      <c r="G671">
        <v>0</v>
      </c>
      <c r="H671">
        <v>0</v>
      </c>
      <c r="I671">
        <v>0</v>
      </c>
      <c r="J671">
        <v>0</v>
      </c>
      <c r="K671">
        <v>0</v>
      </c>
      <c r="L671">
        <v>0</v>
      </c>
      <c r="M671">
        <v>0</v>
      </c>
      <c r="N671">
        <v>0</v>
      </c>
      <c r="O671">
        <v>0</v>
      </c>
      <c r="P671">
        <v>0</v>
      </c>
      <c r="Q671">
        <v>0</v>
      </c>
      <c r="R671">
        <v>0</v>
      </c>
      <c r="S671">
        <v>1665258025.4391201</v>
      </c>
      <c r="T671">
        <v>0</v>
      </c>
      <c r="U671">
        <v>0</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0</v>
      </c>
      <c r="BY671">
        <v>0</v>
      </c>
      <c r="BZ671">
        <v>0</v>
      </c>
      <c r="CA671">
        <v>0</v>
      </c>
      <c r="CB671">
        <v>1665258025.4391201</v>
      </c>
      <c r="CC671">
        <v>0</v>
      </c>
      <c r="CD671">
        <v>0</v>
      </c>
      <c r="CE671">
        <v>0</v>
      </c>
      <c r="CF671">
        <v>0</v>
      </c>
      <c r="CG671">
        <v>0</v>
      </c>
      <c r="CH671">
        <v>0</v>
      </c>
      <c r="CI671">
        <v>0</v>
      </c>
      <c r="CJ671">
        <v>0</v>
      </c>
      <c r="CK671">
        <v>0</v>
      </c>
      <c r="CL671">
        <v>0</v>
      </c>
      <c r="CM671">
        <v>0</v>
      </c>
      <c r="CN671">
        <v>0</v>
      </c>
      <c r="CO671">
        <v>0</v>
      </c>
      <c r="CP671">
        <v>0</v>
      </c>
      <c r="CQ671">
        <v>0</v>
      </c>
      <c r="CR671">
        <v>0</v>
      </c>
      <c r="CS671">
        <v>0</v>
      </c>
      <c r="CT671">
        <v>0</v>
      </c>
      <c r="CU671">
        <v>0</v>
      </c>
      <c r="CV671">
        <v>0</v>
      </c>
      <c r="CW671">
        <v>0</v>
      </c>
      <c r="CX671">
        <v>0</v>
      </c>
      <c r="CY671">
        <v>0</v>
      </c>
      <c r="CZ671">
        <v>0</v>
      </c>
      <c r="DA671">
        <v>0</v>
      </c>
      <c r="DB671">
        <v>0</v>
      </c>
      <c r="DC671">
        <v>0</v>
      </c>
      <c r="DD671">
        <v>0</v>
      </c>
      <c r="DE671">
        <v>0</v>
      </c>
      <c r="DF671">
        <v>0</v>
      </c>
      <c r="DG671">
        <v>0</v>
      </c>
      <c r="DH671">
        <v>0</v>
      </c>
      <c r="DI671">
        <v>0</v>
      </c>
      <c r="DJ671">
        <v>0</v>
      </c>
      <c r="DK671">
        <v>0</v>
      </c>
      <c r="DL671">
        <v>0</v>
      </c>
      <c r="DM671">
        <v>0</v>
      </c>
      <c r="DN671">
        <v>0</v>
      </c>
      <c r="DO671">
        <v>0</v>
      </c>
      <c r="DP671">
        <v>0</v>
      </c>
      <c r="DQ671">
        <v>0</v>
      </c>
      <c r="DR671">
        <v>0</v>
      </c>
      <c r="DS671">
        <v>0</v>
      </c>
    </row>
    <row r="672" spans="1:123">
      <c r="A672" t="s">
        <v>583</v>
      </c>
      <c r="B672">
        <v>0</v>
      </c>
      <c r="C672">
        <v>0</v>
      </c>
      <c r="D672">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20457423420.84</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BX672">
        <v>0</v>
      </c>
      <c r="BY672">
        <v>0</v>
      </c>
      <c r="BZ672">
        <v>0</v>
      </c>
      <c r="CA672">
        <v>0</v>
      </c>
      <c r="CB672">
        <v>0</v>
      </c>
      <c r="CC672">
        <v>0</v>
      </c>
      <c r="CD672">
        <v>0</v>
      </c>
      <c r="CE672">
        <v>0</v>
      </c>
      <c r="CF672">
        <v>0</v>
      </c>
      <c r="CG672">
        <v>0</v>
      </c>
      <c r="CH672">
        <v>0</v>
      </c>
      <c r="CI672">
        <v>0</v>
      </c>
      <c r="CJ672">
        <v>0</v>
      </c>
      <c r="CK672">
        <v>0</v>
      </c>
      <c r="CL672">
        <v>0</v>
      </c>
      <c r="CM672">
        <v>0</v>
      </c>
      <c r="CN672">
        <v>0</v>
      </c>
      <c r="CO672">
        <v>0</v>
      </c>
      <c r="CP672">
        <v>0</v>
      </c>
      <c r="CQ672">
        <v>20457423420.84</v>
      </c>
      <c r="CR672">
        <v>0</v>
      </c>
      <c r="CS672">
        <v>0</v>
      </c>
      <c r="CT672">
        <v>0</v>
      </c>
      <c r="CU672">
        <v>0</v>
      </c>
      <c r="CV672">
        <v>0</v>
      </c>
      <c r="CW672">
        <v>0</v>
      </c>
      <c r="CX672">
        <v>0</v>
      </c>
      <c r="CY672">
        <v>0</v>
      </c>
      <c r="CZ672">
        <v>0</v>
      </c>
      <c r="DA672">
        <v>0</v>
      </c>
      <c r="DB672">
        <v>0</v>
      </c>
      <c r="DC672">
        <v>0</v>
      </c>
      <c r="DD672">
        <v>0</v>
      </c>
      <c r="DE672">
        <v>0</v>
      </c>
      <c r="DF672">
        <v>0</v>
      </c>
      <c r="DG672">
        <v>0</v>
      </c>
      <c r="DH672">
        <v>0</v>
      </c>
      <c r="DI672">
        <v>0</v>
      </c>
      <c r="DJ672">
        <v>0</v>
      </c>
      <c r="DK672">
        <v>0</v>
      </c>
      <c r="DL672">
        <v>0</v>
      </c>
      <c r="DM672">
        <v>0</v>
      </c>
      <c r="DN672">
        <v>0</v>
      </c>
      <c r="DO672">
        <v>0</v>
      </c>
      <c r="DP672">
        <v>0</v>
      </c>
      <c r="DQ672">
        <v>0</v>
      </c>
      <c r="DR672">
        <v>0</v>
      </c>
      <c r="DS672">
        <v>0</v>
      </c>
    </row>
    <row r="673" spans="1:123">
      <c r="A673" t="s">
        <v>1640</v>
      </c>
      <c r="B673">
        <v>0</v>
      </c>
      <c r="C673">
        <v>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29721423.311999898</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0</v>
      </c>
      <c r="BX673">
        <v>0</v>
      </c>
      <c r="BY673">
        <v>0</v>
      </c>
      <c r="BZ673">
        <v>0</v>
      </c>
      <c r="CA673">
        <v>0</v>
      </c>
      <c r="CB673">
        <v>0</v>
      </c>
      <c r="CC673">
        <v>0</v>
      </c>
      <c r="CD673">
        <v>0</v>
      </c>
      <c r="CE673">
        <v>0</v>
      </c>
      <c r="CF673">
        <v>0</v>
      </c>
      <c r="CG673">
        <v>0</v>
      </c>
      <c r="CH673">
        <v>0</v>
      </c>
      <c r="CI673">
        <v>0</v>
      </c>
      <c r="CJ673">
        <v>0</v>
      </c>
      <c r="CK673">
        <v>0</v>
      </c>
      <c r="CL673">
        <v>0</v>
      </c>
      <c r="CM673">
        <v>0</v>
      </c>
      <c r="CN673">
        <v>0</v>
      </c>
      <c r="CO673">
        <v>0</v>
      </c>
      <c r="CP673">
        <v>29721423.311999898</v>
      </c>
      <c r="CQ673">
        <v>0</v>
      </c>
      <c r="CR673">
        <v>0</v>
      </c>
      <c r="CS673">
        <v>0</v>
      </c>
      <c r="CT673">
        <v>0</v>
      </c>
      <c r="CU673">
        <v>0</v>
      </c>
      <c r="CV673">
        <v>0</v>
      </c>
      <c r="CW673">
        <v>0</v>
      </c>
      <c r="CX673">
        <v>0</v>
      </c>
      <c r="CY673">
        <v>0</v>
      </c>
      <c r="CZ673">
        <v>0</v>
      </c>
      <c r="DA673">
        <v>0</v>
      </c>
      <c r="DB673">
        <v>0</v>
      </c>
      <c r="DC673">
        <v>0</v>
      </c>
      <c r="DD673">
        <v>0</v>
      </c>
      <c r="DE673">
        <v>0</v>
      </c>
      <c r="DF673">
        <v>0</v>
      </c>
      <c r="DG673">
        <v>0</v>
      </c>
      <c r="DH673">
        <v>0</v>
      </c>
      <c r="DI673">
        <v>0</v>
      </c>
      <c r="DJ673">
        <v>0</v>
      </c>
      <c r="DK673">
        <v>0</v>
      </c>
      <c r="DL673">
        <v>0</v>
      </c>
      <c r="DM673">
        <v>0</v>
      </c>
      <c r="DN673">
        <v>0</v>
      </c>
      <c r="DO673">
        <v>0</v>
      </c>
      <c r="DP673">
        <v>0</v>
      </c>
      <c r="DQ673">
        <v>0</v>
      </c>
      <c r="DR673">
        <v>0</v>
      </c>
      <c r="DS673">
        <v>0</v>
      </c>
    </row>
    <row r="674" spans="1:123">
      <c r="A674" t="s">
        <v>584</v>
      </c>
      <c r="B674">
        <v>0</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0</v>
      </c>
      <c r="BX674">
        <v>0</v>
      </c>
      <c r="BY674">
        <v>0</v>
      </c>
      <c r="BZ674">
        <v>0</v>
      </c>
      <c r="CA674">
        <v>0</v>
      </c>
      <c r="CB674">
        <v>0</v>
      </c>
      <c r="CC674">
        <v>0</v>
      </c>
      <c r="CD674">
        <v>0</v>
      </c>
      <c r="CE674">
        <v>0</v>
      </c>
      <c r="CF674">
        <v>0</v>
      </c>
      <c r="CG674">
        <v>0</v>
      </c>
      <c r="CH674">
        <v>0</v>
      </c>
      <c r="CI674">
        <v>0</v>
      </c>
      <c r="CJ674">
        <v>0</v>
      </c>
      <c r="CK674">
        <v>0</v>
      </c>
      <c r="CL674">
        <v>0</v>
      </c>
      <c r="CM674">
        <v>0</v>
      </c>
      <c r="CN674">
        <v>0</v>
      </c>
      <c r="CO674">
        <v>0</v>
      </c>
      <c r="CP674">
        <v>0</v>
      </c>
      <c r="CQ674">
        <v>0</v>
      </c>
      <c r="CR674">
        <v>0</v>
      </c>
      <c r="CS674">
        <v>0</v>
      </c>
      <c r="CT674">
        <v>0</v>
      </c>
      <c r="CU674">
        <v>0</v>
      </c>
      <c r="CV674">
        <v>0</v>
      </c>
      <c r="CW674">
        <v>0</v>
      </c>
      <c r="CX674">
        <v>0</v>
      </c>
      <c r="CY674">
        <v>0</v>
      </c>
      <c r="CZ674">
        <v>0</v>
      </c>
      <c r="DA674">
        <v>0</v>
      </c>
      <c r="DB674">
        <v>0</v>
      </c>
      <c r="DC674">
        <v>0</v>
      </c>
      <c r="DD674">
        <v>0</v>
      </c>
      <c r="DE674">
        <v>0</v>
      </c>
      <c r="DF674">
        <v>0</v>
      </c>
      <c r="DG674">
        <v>0</v>
      </c>
      <c r="DH674">
        <v>0</v>
      </c>
      <c r="DI674">
        <v>0</v>
      </c>
      <c r="DJ674">
        <v>0</v>
      </c>
      <c r="DK674">
        <v>0</v>
      </c>
      <c r="DL674">
        <v>0</v>
      </c>
      <c r="DM674">
        <v>0</v>
      </c>
      <c r="DN674">
        <v>0</v>
      </c>
      <c r="DO674">
        <v>0</v>
      </c>
      <c r="DP674">
        <v>0</v>
      </c>
      <c r="DQ674">
        <v>0</v>
      </c>
      <c r="DR674">
        <v>0</v>
      </c>
      <c r="DS674">
        <v>0</v>
      </c>
    </row>
    <row r="675" spans="1:123">
      <c r="A675" t="s">
        <v>2193</v>
      </c>
      <c r="B675">
        <v>0</v>
      </c>
      <c r="C675">
        <v>0</v>
      </c>
      <c r="D675">
        <v>0</v>
      </c>
      <c r="E675">
        <v>0</v>
      </c>
      <c r="F675">
        <v>0</v>
      </c>
      <c r="G675">
        <v>0</v>
      </c>
      <c r="H675">
        <v>0</v>
      </c>
      <c r="I675">
        <v>22184504791.332699</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v>0</v>
      </c>
      <c r="BN675">
        <v>0</v>
      </c>
      <c r="BO675">
        <v>0</v>
      </c>
      <c r="BP675">
        <v>0</v>
      </c>
      <c r="BQ675">
        <v>0</v>
      </c>
      <c r="BR675">
        <v>22184504791.332699</v>
      </c>
      <c r="BS675">
        <v>0</v>
      </c>
      <c r="BT675">
        <v>0</v>
      </c>
      <c r="BU675">
        <v>0</v>
      </c>
      <c r="BV675">
        <v>0</v>
      </c>
      <c r="BW675">
        <v>0</v>
      </c>
      <c r="BX675">
        <v>0</v>
      </c>
      <c r="BY675">
        <v>0</v>
      </c>
      <c r="BZ675">
        <v>0</v>
      </c>
      <c r="CA675">
        <v>0</v>
      </c>
      <c r="CB675">
        <v>0</v>
      </c>
      <c r="CC675">
        <v>0</v>
      </c>
      <c r="CD675">
        <v>0</v>
      </c>
      <c r="CE675">
        <v>0</v>
      </c>
      <c r="CF675">
        <v>0</v>
      </c>
      <c r="CG675">
        <v>0</v>
      </c>
      <c r="CH675">
        <v>0</v>
      </c>
      <c r="CI675">
        <v>0</v>
      </c>
      <c r="CJ675">
        <v>0</v>
      </c>
      <c r="CK675">
        <v>0</v>
      </c>
      <c r="CL675">
        <v>0</v>
      </c>
      <c r="CM675">
        <v>0</v>
      </c>
      <c r="CN675">
        <v>0</v>
      </c>
      <c r="CO675">
        <v>0</v>
      </c>
      <c r="CP675">
        <v>0</v>
      </c>
      <c r="CQ675">
        <v>0</v>
      </c>
      <c r="CR675">
        <v>0</v>
      </c>
      <c r="CS675">
        <v>0</v>
      </c>
      <c r="CT675">
        <v>0</v>
      </c>
      <c r="CU675">
        <v>0</v>
      </c>
      <c r="CV675">
        <v>0</v>
      </c>
      <c r="CW675">
        <v>0</v>
      </c>
      <c r="CX675">
        <v>0</v>
      </c>
      <c r="CY675">
        <v>0</v>
      </c>
      <c r="CZ675">
        <v>0</v>
      </c>
      <c r="DA675">
        <v>0</v>
      </c>
      <c r="DB675">
        <v>0</v>
      </c>
      <c r="DC675">
        <v>0</v>
      </c>
      <c r="DD675">
        <v>0</v>
      </c>
      <c r="DE675">
        <v>0</v>
      </c>
      <c r="DF675">
        <v>0</v>
      </c>
      <c r="DG675">
        <v>0</v>
      </c>
      <c r="DH675">
        <v>0</v>
      </c>
      <c r="DI675">
        <v>0</v>
      </c>
      <c r="DJ675">
        <v>0</v>
      </c>
      <c r="DK675">
        <v>0</v>
      </c>
      <c r="DL675">
        <v>0</v>
      </c>
      <c r="DM675">
        <v>0</v>
      </c>
      <c r="DN675">
        <v>0</v>
      </c>
      <c r="DO675">
        <v>0</v>
      </c>
      <c r="DP675">
        <v>0</v>
      </c>
      <c r="DQ675">
        <v>0</v>
      </c>
      <c r="DR675">
        <v>0</v>
      </c>
      <c r="DS675">
        <v>0</v>
      </c>
    </row>
    <row r="676" spans="1:123">
      <c r="A676" t="s">
        <v>2194</v>
      </c>
      <c r="B676">
        <v>0</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v>0</v>
      </c>
      <c r="BQ676">
        <v>0</v>
      </c>
      <c r="BR676">
        <v>0</v>
      </c>
      <c r="BS676">
        <v>0</v>
      </c>
      <c r="BT676">
        <v>0</v>
      </c>
      <c r="BU676">
        <v>0</v>
      </c>
      <c r="BV676">
        <v>0</v>
      </c>
      <c r="BW676">
        <v>0</v>
      </c>
      <c r="BX676">
        <v>0</v>
      </c>
      <c r="BY676">
        <v>0</v>
      </c>
      <c r="BZ676">
        <v>0</v>
      </c>
      <c r="CA676">
        <v>0</v>
      </c>
      <c r="CB676">
        <v>0</v>
      </c>
      <c r="CC676">
        <v>0</v>
      </c>
      <c r="CD676">
        <v>0</v>
      </c>
      <c r="CE676">
        <v>0</v>
      </c>
      <c r="CF676">
        <v>0</v>
      </c>
      <c r="CG676">
        <v>0</v>
      </c>
      <c r="CH676">
        <v>0</v>
      </c>
      <c r="CI676">
        <v>0</v>
      </c>
      <c r="CJ676">
        <v>0</v>
      </c>
      <c r="CK676">
        <v>0</v>
      </c>
      <c r="CL676">
        <v>0</v>
      </c>
      <c r="CM676">
        <v>0</v>
      </c>
      <c r="CN676">
        <v>0</v>
      </c>
      <c r="CO676">
        <v>0</v>
      </c>
      <c r="CP676">
        <v>0</v>
      </c>
      <c r="CQ676">
        <v>0</v>
      </c>
      <c r="CR676">
        <v>0</v>
      </c>
      <c r="CS676">
        <v>0</v>
      </c>
      <c r="CT676">
        <v>0</v>
      </c>
      <c r="CU676">
        <v>0</v>
      </c>
      <c r="CV676">
        <v>0</v>
      </c>
      <c r="CW676">
        <v>0</v>
      </c>
      <c r="CX676">
        <v>0</v>
      </c>
      <c r="CY676">
        <v>0</v>
      </c>
      <c r="CZ676">
        <v>0</v>
      </c>
      <c r="DA676">
        <v>0</v>
      </c>
      <c r="DB676">
        <v>0</v>
      </c>
      <c r="DC676">
        <v>0</v>
      </c>
      <c r="DD676">
        <v>0</v>
      </c>
      <c r="DE676">
        <v>0</v>
      </c>
      <c r="DF676">
        <v>0</v>
      </c>
      <c r="DG676">
        <v>0</v>
      </c>
      <c r="DH676">
        <v>0</v>
      </c>
      <c r="DI676">
        <v>0</v>
      </c>
      <c r="DJ676">
        <v>0</v>
      </c>
      <c r="DK676">
        <v>0</v>
      </c>
      <c r="DL676">
        <v>0</v>
      </c>
      <c r="DM676">
        <v>0</v>
      </c>
      <c r="DN676">
        <v>0</v>
      </c>
      <c r="DO676">
        <v>0</v>
      </c>
      <c r="DP676">
        <v>0</v>
      </c>
      <c r="DQ676">
        <v>0</v>
      </c>
      <c r="DR676">
        <v>0</v>
      </c>
      <c r="DS676">
        <v>0</v>
      </c>
    </row>
    <row r="677" spans="1:123">
      <c r="A677" t="s">
        <v>585</v>
      </c>
      <c r="B677">
        <v>0</v>
      </c>
      <c r="C677">
        <v>0</v>
      </c>
      <c r="D677">
        <v>0</v>
      </c>
      <c r="E677">
        <v>0</v>
      </c>
      <c r="F677">
        <v>0</v>
      </c>
      <c r="G677">
        <v>0</v>
      </c>
      <c r="H677">
        <v>0</v>
      </c>
      <c r="I677">
        <v>22184504791.332699</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v>0</v>
      </c>
      <c r="BR677">
        <v>22184504791.332699</v>
      </c>
      <c r="BS677">
        <v>0</v>
      </c>
      <c r="BT677">
        <v>0</v>
      </c>
      <c r="BU677">
        <v>0</v>
      </c>
      <c r="BV677">
        <v>0</v>
      </c>
      <c r="BW677">
        <v>0</v>
      </c>
      <c r="BX677">
        <v>0</v>
      </c>
      <c r="BY677">
        <v>0</v>
      </c>
      <c r="BZ677">
        <v>0</v>
      </c>
      <c r="CA677">
        <v>0</v>
      </c>
      <c r="CB677">
        <v>0</v>
      </c>
      <c r="CC677">
        <v>0</v>
      </c>
      <c r="CD677">
        <v>0</v>
      </c>
      <c r="CE677">
        <v>0</v>
      </c>
      <c r="CF677">
        <v>0</v>
      </c>
      <c r="CG677">
        <v>0</v>
      </c>
      <c r="CH677">
        <v>0</v>
      </c>
      <c r="CI677">
        <v>0</v>
      </c>
      <c r="CJ677">
        <v>0</v>
      </c>
      <c r="CK677">
        <v>0</v>
      </c>
      <c r="CL677">
        <v>0</v>
      </c>
      <c r="CM677">
        <v>0</v>
      </c>
      <c r="CN677">
        <v>0</v>
      </c>
      <c r="CO677">
        <v>0</v>
      </c>
      <c r="CP677">
        <v>0</v>
      </c>
      <c r="CQ677">
        <v>0</v>
      </c>
      <c r="CR677">
        <v>0</v>
      </c>
      <c r="CS677">
        <v>0</v>
      </c>
      <c r="CT677">
        <v>0</v>
      </c>
      <c r="CU677">
        <v>0</v>
      </c>
      <c r="CV677">
        <v>0</v>
      </c>
      <c r="CW677">
        <v>0</v>
      </c>
      <c r="CX677">
        <v>0</v>
      </c>
      <c r="CY677">
        <v>0</v>
      </c>
      <c r="CZ677">
        <v>0</v>
      </c>
      <c r="DA677">
        <v>0</v>
      </c>
      <c r="DB677">
        <v>0</v>
      </c>
      <c r="DC677">
        <v>0</v>
      </c>
      <c r="DD677">
        <v>0</v>
      </c>
      <c r="DE677">
        <v>0</v>
      </c>
      <c r="DF677">
        <v>0</v>
      </c>
      <c r="DG677">
        <v>0</v>
      </c>
      <c r="DH677">
        <v>0</v>
      </c>
      <c r="DI677">
        <v>0</v>
      </c>
      <c r="DJ677">
        <v>0</v>
      </c>
      <c r="DK677">
        <v>0</v>
      </c>
      <c r="DL677">
        <v>0</v>
      </c>
      <c r="DM677">
        <v>0</v>
      </c>
      <c r="DN677">
        <v>0</v>
      </c>
      <c r="DO677">
        <v>0</v>
      </c>
      <c r="DP677">
        <v>0</v>
      </c>
      <c r="DQ677">
        <v>0</v>
      </c>
      <c r="DR677">
        <v>0</v>
      </c>
      <c r="DS677">
        <v>0</v>
      </c>
    </row>
    <row r="678" spans="1:123">
      <c r="A678" t="s">
        <v>1641</v>
      </c>
      <c r="B678">
        <v>0</v>
      </c>
      <c r="C678">
        <v>0</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BX678">
        <v>0</v>
      </c>
      <c r="BY678">
        <v>0</v>
      </c>
      <c r="BZ678">
        <v>0</v>
      </c>
      <c r="CA678">
        <v>0</v>
      </c>
      <c r="CB678">
        <v>0</v>
      </c>
      <c r="CC678">
        <v>0</v>
      </c>
      <c r="CD678">
        <v>0</v>
      </c>
      <c r="CE678">
        <v>0</v>
      </c>
      <c r="CF678">
        <v>0</v>
      </c>
      <c r="CG678">
        <v>0</v>
      </c>
      <c r="CH678">
        <v>0</v>
      </c>
      <c r="CI678">
        <v>0</v>
      </c>
      <c r="CJ678">
        <v>0</v>
      </c>
      <c r="CK678">
        <v>0</v>
      </c>
      <c r="CL678">
        <v>0</v>
      </c>
      <c r="CM678">
        <v>0</v>
      </c>
      <c r="CN678">
        <v>0</v>
      </c>
      <c r="CO678">
        <v>0</v>
      </c>
      <c r="CP678">
        <v>0</v>
      </c>
      <c r="CQ678">
        <v>0</v>
      </c>
      <c r="CR678">
        <v>0</v>
      </c>
      <c r="CS678">
        <v>0</v>
      </c>
      <c r="CT678">
        <v>0</v>
      </c>
      <c r="CU678">
        <v>0</v>
      </c>
      <c r="CV678">
        <v>0</v>
      </c>
      <c r="CW678">
        <v>0</v>
      </c>
      <c r="CX678">
        <v>0</v>
      </c>
      <c r="CY678">
        <v>0</v>
      </c>
      <c r="CZ678">
        <v>0</v>
      </c>
      <c r="DA678">
        <v>0</v>
      </c>
      <c r="DB678">
        <v>0</v>
      </c>
      <c r="DC678">
        <v>0</v>
      </c>
      <c r="DD678">
        <v>0</v>
      </c>
      <c r="DE678">
        <v>0</v>
      </c>
      <c r="DF678">
        <v>0</v>
      </c>
      <c r="DG678">
        <v>0</v>
      </c>
      <c r="DH678">
        <v>0</v>
      </c>
      <c r="DI678">
        <v>0</v>
      </c>
      <c r="DJ678">
        <v>0</v>
      </c>
      <c r="DK678">
        <v>0</v>
      </c>
      <c r="DL678">
        <v>0</v>
      </c>
      <c r="DM678">
        <v>0</v>
      </c>
      <c r="DN678">
        <v>0</v>
      </c>
      <c r="DO678">
        <v>0</v>
      </c>
      <c r="DP678">
        <v>0</v>
      </c>
      <c r="DQ678">
        <v>0</v>
      </c>
      <c r="DR678">
        <v>0</v>
      </c>
      <c r="DS678">
        <v>0</v>
      </c>
    </row>
    <row r="679" spans="1:123">
      <c r="A679" t="s">
        <v>586</v>
      </c>
      <c r="B679">
        <v>0</v>
      </c>
      <c r="C679">
        <v>0</v>
      </c>
      <c r="D679">
        <v>0</v>
      </c>
      <c r="E679">
        <v>0</v>
      </c>
      <c r="F679">
        <v>31932396241.581299</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c r="BN679">
        <v>0</v>
      </c>
      <c r="BO679">
        <v>31932396241.581299</v>
      </c>
      <c r="BP679">
        <v>0</v>
      </c>
      <c r="BQ679">
        <v>0</v>
      </c>
      <c r="BR679">
        <v>0</v>
      </c>
      <c r="BS679">
        <v>0</v>
      </c>
      <c r="BT679">
        <v>0</v>
      </c>
      <c r="BU679">
        <v>0</v>
      </c>
      <c r="BV679">
        <v>0</v>
      </c>
      <c r="BW679">
        <v>0</v>
      </c>
      <c r="BX679">
        <v>0</v>
      </c>
      <c r="BY679">
        <v>0</v>
      </c>
      <c r="BZ679">
        <v>0</v>
      </c>
      <c r="CA679">
        <v>0</v>
      </c>
      <c r="CB679">
        <v>0</v>
      </c>
      <c r="CC679">
        <v>0</v>
      </c>
      <c r="CD679">
        <v>0</v>
      </c>
      <c r="CE679">
        <v>0</v>
      </c>
      <c r="CF679">
        <v>0</v>
      </c>
      <c r="CG679">
        <v>0</v>
      </c>
      <c r="CH679">
        <v>0</v>
      </c>
      <c r="CI679">
        <v>0</v>
      </c>
      <c r="CJ679">
        <v>0</v>
      </c>
      <c r="CK679">
        <v>0</v>
      </c>
      <c r="CL679">
        <v>0</v>
      </c>
      <c r="CM679">
        <v>0</v>
      </c>
      <c r="CN679">
        <v>0</v>
      </c>
      <c r="CO679">
        <v>0</v>
      </c>
      <c r="CP679">
        <v>0</v>
      </c>
      <c r="CQ679">
        <v>0</v>
      </c>
      <c r="CR679">
        <v>0</v>
      </c>
      <c r="CS679">
        <v>0</v>
      </c>
      <c r="CT679">
        <v>0</v>
      </c>
      <c r="CU679">
        <v>0</v>
      </c>
      <c r="CV679">
        <v>0</v>
      </c>
      <c r="CW679">
        <v>0</v>
      </c>
      <c r="CX679">
        <v>0</v>
      </c>
      <c r="CY679">
        <v>0</v>
      </c>
      <c r="CZ679">
        <v>0</v>
      </c>
      <c r="DA679">
        <v>0</v>
      </c>
      <c r="DB679">
        <v>0</v>
      </c>
      <c r="DC679">
        <v>0</v>
      </c>
      <c r="DD679">
        <v>0</v>
      </c>
      <c r="DE679">
        <v>0</v>
      </c>
      <c r="DF679">
        <v>0</v>
      </c>
      <c r="DG679">
        <v>0</v>
      </c>
      <c r="DH679">
        <v>0</v>
      </c>
      <c r="DI679">
        <v>0</v>
      </c>
      <c r="DJ679">
        <v>0</v>
      </c>
      <c r="DK679">
        <v>0</v>
      </c>
      <c r="DL679">
        <v>0</v>
      </c>
      <c r="DM679">
        <v>0</v>
      </c>
      <c r="DN679">
        <v>0</v>
      </c>
      <c r="DO679">
        <v>0</v>
      </c>
      <c r="DP679">
        <v>0</v>
      </c>
      <c r="DQ679">
        <v>0</v>
      </c>
      <c r="DR679">
        <v>0</v>
      </c>
      <c r="DS679">
        <v>0</v>
      </c>
    </row>
    <row r="680" spans="1:123">
      <c r="A680" t="s">
        <v>1642</v>
      </c>
      <c r="B680">
        <v>0</v>
      </c>
      <c r="C680">
        <v>0</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v>0</v>
      </c>
      <c r="BX680">
        <v>0</v>
      </c>
      <c r="BY680">
        <v>0</v>
      </c>
      <c r="BZ680">
        <v>0</v>
      </c>
      <c r="CA680">
        <v>0</v>
      </c>
      <c r="CB680">
        <v>0</v>
      </c>
      <c r="CC680">
        <v>0</v>
      </c>
      <c r="CD680">
        <v>0</v>
      </c>
      <c r="CE680">
        <v>0</v>
      </c>
      <c r="CF680">
        <v>0</v>
      </c>
      <c r="CG680">
        <v>0</v>
      </c>
      <c r="CH680">
        <v>0</v>
      </c>
      <c r="CI680">
        <v>0</v>
      </c>
      <c r="CJ680">
        <v>0</v>
      </c>
      <c r="CK680">
        <v>0</v>
      </c>
      <c r="CL680">
        <v>0</v>
      </c>
      <c r="CM680">
        <v>0</v>
      </c>
      <c r="CN680">
        <v>0</v>
      </c>
      <c r="CO680">
        <v>0</v>
      </c>
      <c r="CP680">
        <v>0</v>
      </c>
      <c r="CQ680">
        <v>0</v>
      </c>
      <c r="CR680">
        <v>0</v>
      </c>
      <c r="CS680">
        <v>0</v>
      </c>
      <c r="CT680">
        <v>0</v>
      </c>
      <c r="CU680">
        <v>0</v>
      </c>
      <c r="CV680">
        <v>0</v>
      </c>
      <c r="CW680">
        <v>0</v>
      </c>
      <c r="CX680">
        <v>0</v>
      </c>
      <c r="CY680">
        <v>0</v>
      </c>
      <c r="CZ680">
        <v>0</v>
      </c>
      <c r="DA680">
        <v>0</v>
      </c>
      <c r="DB680">
        <v>0</v>
      </c>
      <c r="DC680">
        <v>0</v>
      </c>
      <c r="DD680">
        <v>0</v>
      </c>
      <c r="DE680">
        <v>0</v>
      </c>
      <c r="DF680">
        <v>0</v>
      </c>
      <c r="DG680">
        <v>0</v>
      </c>
      <c r="DH680">
        <v>0</v>
      </c>
      <c r="DI680">
        <v>0</v>
      </c>
      <c r="DJ680">
        <v>0</v>
      </c>
      <c r="DK680">
        <v>0</v>
      </c>
      <c r="DL680">
        <v>0</v>
      </c>
      <c r="DM680">
        <v>0</v>
      </c>
      <c r="DN680">
        <v>0</v>
      </c>
      <c r="DO680">
        <v>0</v>
      </c>
      <c r="DP680">
        <v>0</v>
      </c>
      <c r="DQ680">
        <v>0</v>
      </c>
      <c r="DR680">
        <v>0</v>
      </c>
      <c r="DS680">
        <v>0</v>
      </c>
    </row>
    <row r="681" spans="1:123">
      <c r="A681" t="s">
        <v>1643</v>
      </c>
      <c r="B681">
        <v>0</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H681">
        <v>0</v>
      </c>
      <c r="CI681">
        <v>0</v>
      </c>
      <c r="CJ681">
        <v>0</v>
      </c>
      <c r="CK681">
        <v>0</v>
      </c>
      <c r="CL681">
        <v>0</v>
      </c>
      <c r="CM681">
        <v>0</v>
      </c>
      <c r="CN681">
        <v>0</v>
      </c>
      <c r="CO681">
        <v>0</v>
      </c>
      <c r="CP681">
        <v>0</v>
      </c>
      <c r="CQ681">
        <v>0</v>
      </c>
      <c r="CR681">
        <v>0</v>
      </c>
      <c r="CS681">
        <v>0</v>
      </c>
      <c r="CT681">
        <v>0</v>
      </c>
      <c r="CU681">
        <v>0</v>
      </c>
      <c r="CV681">
        <v>0</v>
      </c>
      <c r="CW681">
        <v>0</v>
      </c>
      <c r="CX681">
        <v>0</v>
      </c>
      <c r="CY681">
        <v>0</v>
      </c>
      <c r="CZ681">
        <v>0</v>
      </c>
      <c r="DA681">
        <v>0</v>
      </c>
      <c r="DB681">
        <v>0</v>
      </c>
      <c r="DC681">
        <v>0</v>
      </c>
      <c r="DD681">
        <v>0</v>
      </c>
      <c r="DE681">
        <v>0</v>
      </c>
      <c r="DF681">
        <v>0</v>
      </c>
      <c r="DG681">
        <v>0</v>
      </c>
      <c r="DH681">
        <v>0</v>
      </c>
      <c r="DI681">
        <v>0</v>
      </c>
      <c r="DJ681">
        <v>0</v>
      </c>
      <c r="DK681">
        <v>0</v>
      </c>
      <c r="DL681">
        <v>0</v>
      </c>
      <c r="DM681">
        <v>0</v>
      </c>
      <c r="DN681">
        <v>0</v>
      </c>
      <c r="DO681">
        <v>0</v>
      </c>
      <c r="DP681">
        <v>0</v>
      </c>
      <c r="DQ681">
        <v>0</v>
      </c>
      <c r="DR681">
        <v>0</v>
      </c>
      <c r="DS681">
        <v>0</v>
      </c>
    </row>
    <row r="682" spans="1:123">
      <c r="A682" t="s">
        <v>1644</v>
      </c>
      <c r="B682">
        <v>0</v>
      </c>
      <c r="C682">
        <v>0</v>
      </c>
      <c r="D682">
        <v>0</v>
      </c>
      <c r="E682">
        <v>0</v>
      </c>
      <c r="F682">
        <v>0</v>
      </c>
      <c r="G682">
        <v>0</v>
      </c>
      <c r="H682">
        <v>0</v>
      </c>
      <c r="I682">
        <v>3750727269.8080702</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v>0</v>
      </c>
      <c r="BR682">
        <v>3750727269.8080702</v>
      </c>
      <c r="BS682">
        <v>0</v>
      </c>
      <c r="BT682">
        <v>0</v>
      </c>
      <c r="BU682">
        <v>0</v>
      </c>
      <c r="BV682">
        <v>0</v>
      </c>
      <c r="BW682">
        <v>0</v>
      </c>
      <c r="BX682">
        <v>0</v>
      </c>
      <c r="BY682">
        <v>0</v>
      </c>
      <c r="BZ682">
        <v>0</v>
      </c>
      <c r="CA682">
        <v>0</v>
      </c>
      <c r="CB682">
        <v>0</v>
      </c>
      <c r="CC682">
        <v>0</v>
      </c>
      <c r="CD682">
        <v>0</v>
      </c>
      <c r="CE682">
        <v>0</v>
      </c>
      <c r="CF682">
        <v>0</v>
      </c>
      <c r="CG682">
        <v>0</v>
      </c>
      <c r="CH682">
        <v>0</v>
      </c>
      <c r="CI682">
        <v>0</v>
      </c>
      <c r="CJ682">
        <v>0</v>
      </c>
      <c r="CK682">
        <v>0</v>
      </c>
      <c r="CL682">
        <v>0</v>
      </c>
      <c r="CM682">
        <v>0</v>
      </c>
      <c r="CN682">
        <v>0</v>
      </c>
      <c r="CO682">
        <v>0</v>
      </c>
      <c r="CP682">
        <v>0</v>
      </c>
      <c r="CQ682">
        <v>0</v>
      </c>
      <c r="CR682">
        <v>0</v>
      </c>
      <c r="CS682">
        <v>0</v>
      </c>
      <c r="CT682">
        <v>0</v>
      </c>
      <c r="CU682">
        <v>0</v>
      </c>
      <c r="CV682">
        <v>0</v>
      </c>
      <c r="CW682">
        <v>0</v>
      </c>
      <c r="CX682">
        <v>0</v>
      </c>
      <c r="CY682">
        <v>0</v>
      </c>
      <c r="CZ682">
        <v>0</v>
      </c>
      <c r="DA682">
        <v>0</v>
      </c>
      <c r="DB682">
        <v>0</v>
      </c>
      <c r="DC682">
        <v>0</v>
      </c>
      <c r="DD682">
        <v>0</v>
      </c>
      <c r="DE682">
        <v>0</v>
      </c>
      <c r="DF682">
        <v>0</v>
      </c>
      <c r="DG682">
        <v>0</v>
      </c>
      <c r="DH682">
        <v>0</v>
      </c>
      <c r="DI682">
        <v>0</v>
      </c>
      <c r="DJ682">
        <v>0</v>
      </c>
      <c r="DK682">
        <v>0</v>
      </c>
      <c r="DL682">
        <v>0</v>
      </c>
      <c r="DM682">
        <v>0</v>
      </c>
      <c r="DN682">
        <v>0</v>
      </c>
      <c r="DO682">
        <v>0</v>
      </c>
      <c r="DP682">
        <v>0</v>
      </c>
      <c r="DQ682">
        <v>0</v>
      </c>
      <c r="DR682">
        <v>0</v>
      </c>
      <c r="DS682">
        <v>0</v>
      </c>
    </row>
    <row r="683" spans="1:123">
      <c r="A683" t="s">
        <v>1645</v>
      </c>
      <c r="B683">
        <v>0</v>
      </c>
      <c r="C683">
        <v>0</v>
      </c>
      <c r="D683">
        <v>0</v>
      </c>
      <c r="E683">
        <v>0</v>
      </c>
      <c r="F683">
        <v>2161632671.2326002</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2161632671.2326002</v>
      </c>
      <c r="BP683">
        <v>0</v>
      </c>
      <c r="BQ683">
        <v>0</v>
      </c>
      <c r="BR683">
        <v>0</v>
      </c>
      <c r="BS683">
        <v>0</v>
      </c>
      <c r="BT683">
        <v>0</v>
      </c>
      <c r="BU683">
        <v>0</v>
      </c>
      <c r="BV683">
        <v>0</v>
      </c>
      <c r="BW683">
        <v>0</v>
      </c>
      <c r="BX683">
        <v>0</v>
      </c>
      <c r="BY683">
        <v>0</v>
      </c>
      <c r="BZ683">
        <v>0</v>
      </c>
      <c r="CA683">
        <v>0</v>
      </c>
      <c r="CB683">
        <v>0</v>
      </c>
      <c r="CC683">
        <v>0</v>
      </c>
      <c r="CD683">
        <v>0</v>
      </c>
      <c r="CE683">
        <v>0</v>
      </c>
      <c r="CF683">
        <v>0</v>
      </c>
      <c r="CG683">
        <v>0</v>
      </c>
      <c r="CH683">
        <v>0</v>
      </c>
      <c r="CI683">
        <v>0</v>
      </c>
      <c r="CJ683">
        <v>0</v>
      </c>
      <c r="CK683">
        <v>0</v>
      </c>
      <c r="CL683">
        <v>0</v>
      </c>
      <c r="CM683">
        <v>0</v>
      </c>
      <c r="CN683">
        <v>0</v>
      </c>
      <c r="CO683">
        <v>0</v>
      </c>
      <c r="CP683">
        <v>0</v>
      </c>
      <c r="CQ683">
        <v>0</v>
      </c>
      <c r="CR683">
        <v>0</v>
      </c>
      <c r="CS683">
        <v>0</v>
      </c>
      <c r="CT683">
        <v>0</v>
      </c>
      <c r="CU683">
        <v>0</v>
      </c>
      <c r="CV683">
        <v>0</v>
      </c>
      <c r="CW683">
        <v>0</v>
      </c>
      <c r="CX683">
        <v>0</v>
      </c>
      <c r="CY683">
        <v>0</v>
      </c>
      <c r="CZ683">
        <v>0</v>
      </c>
      <c r="DA683">
        <v>0</v>
      </c>
      <c r="DB683">
        <v>0</v>
      </c>
      <c r="DC683">
        <v>0</v>
      </c>
      <c r="DD683">
        <v>0</v>
      </c>
      <c r="DE683">
        <v>0</v>
      </c>
      <c r="DF683">
        <v>0</v>
      </c>
      <c r="DG683">
        <v>0</v>
      </c>
      <c r="DH683">
        <v>0</v>
      </c>
      <c r="DI683">
        <v>0</v>
      </c>
      <c r="DJ683">
        <v>0</v>
      </c>
      <c r="DK683">
        <v>0</v>
      </c>
      <c r="DL683">
        <v>0</v>
      </c>
      <c r="DM683">
        <v>0</v>
      </c>
      <c r="DN683">
        <v>0</v>
      </c>
      <c r="DO683">
        <v>0</v>
      </c>
      <c r="DP683">
        <v>0</v>
      </c>
      <c r="DQ683">
        <v>0</v>
      </c>
      <c r="DR683">
        <v>0</v>
      </c>
      <c r="DS683">
        <v>0</v>
      </c>
    </row>
    <row r="684" spans="1:123">
      <c r="A684" t="s">
        <v>1646</v>
      </c>
      <c r="B684">
        <v>0</v>
      </c>
      <c r="C684">
        <v>0</v>
      </c>
      <c r="D684">
        <v>0</v>
      </c>
      <c r="E684">
        <v>0</v>
      </c>
      <c r="F684">
        <v>0</v>
      </c>
      <c r="G684">
        <v>0</v>
      </c>
      <c r="H684">
        <v>0</v>
      </c>
      <c r="I684">
        <v>0</v>
      </c>
      <c r="J684">
        <v>40069.264857745096</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40069.264857745096</v>
      </c>
      <c r="BN684">
        <v>0</v>
      </c>
      <c r="BO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H684">
        <v>0</v>
      </c>
      <c r="CI684">
        <v>0</v>
      </c>
      <c r="CJ684">
        <v>0</v>
      </c>
      <c r="CK684">
        <v>0</v>
      </c>
      <c r="CL684">
        <v>0</v>
      </c>
      <c r="CM684">
        <v>0</v>
      </c>
      <c r="CN684">
        <v>0</v>
      </c>
      <c r="CO684">
        <v>0</v>
      </c>
      <c r="CP684">
        <v>0</v>
      </c>
      <c r="CQ684">
        <v>0</v>
      </c>
      <c r="CR684">
        <v>0</v>
      </c>
      <c r="CS684">
        <v>0</v>
      </c>
      <c r="CT684">
        <v>0</v>
      </c>
      <c r="CU684">
        <v>0</v>
      </c>
      <c r="CV684">
        <v>0</v>
      </c>
      <c r="CW684">
        <v>0</v>
      </c>
      <c r="CX684">
        <v>0</v>
      </c>
      <c r="CY684">
        <v>0</v>
      </c>
      <c r="CZ684">
        <v>0</v>
      </c>
      <c r="DA684">
        <v>0</v>
      </c>
      <c r="DB684">
        <v>0</v>
      </c>
      <c r="DC684">
        <v>0</v>
      </c>
      <c r="DD684">
        <v>0</v>
      </c>
      <c r="DE684">
        <v>0</v>
      </c>
      <c r="DF684">
        <v>0</v>
      </c>
      <c r="DG684">
        <v>0</v>
      </c>
      <c r="DH684">
        <v>0</v>
      </c>
      <c r="DI684">
        <v>0</v>
      </c>
      <c r="DJ684">
        <v>0</v>
      </c>
      <c r="DK684">
        <v>0</v>
      </c>
      <c r="DL684">
        <v>0</v>
      </c>
      <c r="DM684">
        <v>0</v>
      </c>
      <c r="DN684">
        <v>0</v>
      </c>
      <c r="DO684">
        <v>0</v>
      </c>
      <c r="DP684">
        <v>0</v>
      </c>
      <c r="DQ684">
        <v>0</v>
      </c>
      <c r="DR684">
        <v>0</v>
      </c>
      <c r="DS684">
        <v>0</v>
      </c>
    </row>
    <row r="685" spans="1:123">
      <c r="A685" t="s">
        <v>587</v>
      </c>
      <c r="B685">
        <v>0</v>
      </c>
      <c r="C685">
        <v>0</v>
      </c>
      <c r="D685">
        <v>0</v>
      </c>
      <c r="E685">
        <v>0</v>
      </c>
      <c r="F685">
        <v>0</v>
      </c>
      <c r="G685">
        <v>0</v>
      </c>
      <c r="H685">
        <v>0</v>
      </c>
      <c r="I685">
        <v>0</v>
      </c>
      <c r="J685">
        <v>164001751.498164</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c r="AS685">
        <v>0</v>
      </c>
      <c r="AT685">
        <v>0</v>
      </c>
      <c r="AU685">
        <v>0</v>
      </c>
      <c r="AV685">
        <v>0</v>
      </c>
      <c r="AW685">
        <v>0</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v>0</v>
      </c>
      <c r="BQ685">
        <v>0</v>
      </c>
      <c r="BR685">
        <v>0</v>
      </c>
      <c r="BS685">
        <v>164001751.498164</v>
      </c>
      <c r="BT685">
        <v>0</v>
      </c>
      <c r="BU685">
        <v>0</v>
      </c>
      <c r="BV685">
        <v>0</v>
      </c>
      <c r="BW685">
        <v>0</v>
      </c>
      <c r="BX685">
        <v>0</v>
      </c>
      <c r="BY685">
        <v>0</v>
      </c>
      <c r="BZ685">
        <v>0</v>
      </c>
      <c r="CA685">
        <v>0</v>
      </c>
      <c r="CB685">
        <v>0</v>
      </c>
      <c r="CC685">
        <v>0</v>
      </c>
      <c r="CD685">
        <v>0</v>
      </c>
      <c r="CE685">
        <v>0</v>
      </c>
      <c r="CF685">
        <v>0</v>
      </c>
      <c r="CG685">
        <v>0</v>
      </c>
      <c r="CH685">
        <v>0</v>
      </c>
      <c r="CI685">
        <v>0</v>
      </c>
      <c r="CJ685">
        <v>0</v>
      </c>
      <c r="CK685">
        <v>0</v>
      </c>
      <c r="CL685">
        <v>0</v>
      </c>
      <c r="CM685">
        <v>0</v>
      </c>
      <c r="CN685">
        <v>0</v>
      </c>
      <c r="CO685">
        <v>0</v>
      </c>
      <c r="CP685">
        <v>0</v>
      </c>
      <c r="CQ685">
        <v>0</v>
      </c>
      <c r="CR685">
        <v>0</v>
      </c>
      <c r="CS685">
        <v>0</v>
      </c>
      <c r="CT685">
        <v>0</v>
      </c>
      <c r="CU685">
        <v>0</v>
      </c>
      <c r="CV685">
        <v>0</v>
      </c>
      <c r="CW685">
        <v>0</v>
      </c>
      <c r="CX685">
        <v>0</v>
      </c>
      <c r="CY685">
        <v>0</v>
      </c>
      <c r="CZ685">
        <v>0</v>
      </c>
      <c r="DA685">
        <v>0</v>
      </c>
      <c r="DB685">
        <v>0</v>
      </c>
      <c r="DC685">
        <v>0</v>
      </c>
      <c r="DD685">
        <v>0</v>
      </c>
      <c r="DE685">
        <v>0</v>
      </c>
      <c r="DF685">
        <v>0</v>
      </c>
      <c r="DG685">
        <v>0</v>
      </c>
      <c r="DH685">
        <v>0</v>
      </c>
      <c r="DI685">
        <v>0</v>
      </c>
      <c r="DJ685">
        <v>0</v>
      </c>
      <c r="DK685">
        <v>0</v>
      </c>
      <c r="DL685">
        <v>0</v>
      </c>
      <c r="DM685">
        <v>0</v>
      </c>
      <c r="DN685">
        <v>0</v>
      </c>
      <c r="DO685">
        <v>0</v>
      </c>
      <c r="DP685">
        <v>0</v>
      </c>
      <c r="DQ685">
        <v>0</v>
      </c>
      <c r="DR685">
        <v>0</v>
      </c>
      <c r="DS685">
        <v>0</v>
      </c>
    </row>
    <row r="686" spans="1:123">
      <c r="A686" t="s">
        <v>1647</v>
      </c>
      <c r="B686">
        <v>0</v>
      </c>
      <c r="C686">
        <v>0</v>
      </c>
      <c r="D686">
        <v>0</v>
      </c>
      <c r="E686">
        <v>0</v>
      </c>
      <c r="F686">
        <v>0</v>
      </c>
      <c r="G686">
        <v>0</v>
      </c>
      <c r="H686">
        <v>0</v>
      </c>
      <c r="I686">
        <v>0</v>
      </c>
      <c r="J686">
        <v>0</v>
      </c>
      <c r="K686">
        <v>0</v>
      </c>
      <c r="L686">
        <v>0</v>
      </c>
      <c r="M686">
        <v>0</v>
      </c>
      <c r="N686">
        <v>0</v>
      </c>
      <c r="O686">
        <v>0</v>
      </c>
      <c r="P686">
        <v>0</v>
      </c>
      <c r="Q686">
        <v>0</v>
      </c>
      <c r="R686">
        <v>0</v>
      </c>
      <c r="S686">
        <v>1665258025.4391201</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v>0</v>
      </c>
      <c r="BX686">
        <v>0</v>
      </c>
      <c r="BY686">
        <v>0</v>
      </c>
      <c r="BZ686">
        <v>0</v>
      </c>
      <c r="CA686">
        <v>0</v>
      </c>
      <c r="CB686">
        <v>1665258025.4391201</v>
      </c>
      <c r="CC686">
        <v>0</v>
      </c>
      <c r="CD686">
        <v>0</v>
      </c>
      <c r="CE686">
        <v>0</v>
      </c>
      <c r="CF686">
        <v>0</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v>0</v>
      </c>
      <c r="CZ686">
        <v>0</v>
      </c>
      <c r="DA686">
        <v>0</v>
      </c>
      <c r="DB686">
        <v>0</v>
      </c>
      <c r="DC686">
        <v>0</v>
      </c>
      <c r="DD686">
        <v>0</v>
      </c>
      <c r="DE686">
        <v>0</v>
      </c>
      <c r="DF686">
        <v>0</v>
      </c>
      <c r="DG686">
        <v>0</v>
      </c>
      <c r="DH686">
        <v>0</v>
      </c>
      <c r="DI686">
        <v>0</v>
      </c>
      <c r="DJ686">
        <v>0</v>
      </c>
      <c r="DK686">
        <v>0</v>
      </c>
      <c r="DL686">
        <v>0</v>
      </c>
      <c r="DM686">
        <v>0</v>
      </c>
      <c r="DN686">
        <v>0</v>
      </c>
      <c r="DO686">
        <v>0</v>
      </c>
      <c r="DP686">
        <v>0</v>
      </c>
      <c r="DQ686">
        <v>0</v>
      </c>
      <c r="DR686">
        <v>0</v>
      </c>
      <c r="DS686">
        <v>0</v>
      </c>
    </row>
    <row r="687" spans="1:123">
      <c r="A687" t="s">
        <v>1648</v>
      </c>
      <c r="B687">
        <v>0</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20457423420.84</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c r="CN687">
        <v>0</v>
      </c>
      <c r="CO687">
        <v>0</v>
      </c>
      <c r="CP687">
        <v>0</v>
      </c>
      <c r="CQ687">
        <v>20457423420.84</v>
      </c>
      <c r="CR687">
        <v>0</v>
      </c>
      <c r="CS687">
        <v>0</v>
      </c>
      <c r="CT687">
        <v>0</v>
      </c>
      <c r="CU687">
        <v>0</v>
      </c>
      <c r="CV687">
        <v>0</v>
      </c>
      <c r="CW687">
        <v>0</v>
      </c>
      <c r="CX687">
        <v>0</v>
      </c>
      <c r="CY687">
        <v>0</v>
      </c>
      <c r="CZ687">
        <v>0</v>
      </c>
      <c r="DA687">
        <v>0</v>
      </c>
      <c r="DB687">
        <v>0</v>
      </c>
      <c r="DC687">
        <v>0</v>
      </c>
      <c r="DD687">
        <v>0</v>
      </c>
      <c r="DE687">
        <v>0</v>
      </c>
      <c r="DF687">
        <v>0</v>
      </c>
      <c r="DG687">
        <v>0</v>
      </c>
      <c r="DH687">
        <v>0</v>
      </c>
      <c r="DI687">
        <v>0</v>
      </c>
      <c r="DJ687">
        <v>0</v>
      </c>
      <c r="DK687">
        <v>0</v>
      </c>
      <c r="DL687">
        <v>0</v>
      </c>
      <c r="DM687">
        <v>0</v>
      </c>
      <c r="DN687">
        <v>0</v>
      </c>
      <c r="DO687">
        <v>0</v>
      </c>
      <c r="DP687">
        <v>0</v>
      </c>
      <c r="DQ687">
        <v>0</v>
      </c>
      <c r="DR687">
        <v>0</v>
      </c>
      <c r="DS687">
        <v>0</v>
      </c>
    </row>
    <row r="688" spans="1:123">
      <c r="A688" t="s">
        <v>1649</v>
      </c>
      <c r="B688">
        <v>0</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29721423.311999898</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c r="CN688">
        <v>0</v>
      </c>
      <c r="CO688">
        <v>0</v>
      </c>
      <c r="CP688">
        <v>29721423.311999898</v>
      </c>
      <c r="CQ688">
        <v>0</v>
      </c>
      <c r="CR688">
        <v>0</v>
      </c>
      <c r="CS688">
        <v>0</v>
      </c>
      <c r="CT688">
        <v>0</v>
      </c>
      <c r="CU688">
        <v>0</v>
      </c>
      <c r="CV688">
        <v>0</v>
      </c>
      <c r="CW688">
        <v>0</v>
      </c>
      <c r="CX688">
        <v>0</v>
      </c>
      <c r="CY688">
        <v>0</v>
      </c>
      <c r="CZ688">
        <v>0</v>
      </c>
      <c r="DA688">
        <v>0</v>
      </c>
      <c r="DB688">
        <v>0</v>
      </c>
      <c r="DC688">
        <v>0</v>
      </c>
      <c r="DD688">
        <v>0</v>
      </c>
      <c r="DE688">
        <v>0</v>
      </c>
      <c r="DF688">
        <v>0</v>
      </c>
      <c r="DG688">
        <v>0</v>
      </c>
      <c r="DH688">
        <v>0</v>
      </c>
      <c r="DI688">
        <v>0</v>
      </c>
      <c r="DJ688">
        <v>0</v>
      </c>
      <c r="DK688">
        <v>0</v>
      </c>
      <c r="DL688">
        <v>0</v>
      </c>
      <c r="DM688">
        <v>0</v>
      </c>
      <c r="DN688">
        <v>0</v>
      </c>
      <c r="DO688">
        <v>0</v>
      </c>
      <c r="DP688">
        <v>0</v>
      </c>
      <c r="DQ688">
        <v>0</v>
      </c>
      <c r="DR688">
        <v>0</v>
      </c>
      <c r="DS688">
        <v>0</v>
      </c>
    </row>
    <row r="689" spans="1:123">
      <c r="A689" t="s">
        <v>1650</v>
      </c>
      <c r="B689">
        <v>0</v>
      </c>
      <c r="C689">
        <v>0</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0</v>
      </c>
      <c r="BY689">
        <v>0</v>
      </c>
      <c r="BZ689">
        <v>0</v>
      </c>
      <c r="CA689">
        <v>0</v>
      </c>
      <c r="CB689">
        <v>0</v>
      </c>
      <c r="CC689">
        <v>0</v>
      </c>
      <c r="CD689">
        <v>0</v>
      </c>
      <c r="CE689">
        <v>0</v>
      </c>
      <c r="CF689">
        <v>0</v>
      </c>
      <c r="CG689">
        <v>0</v>
      </c>
      <c r="CH689">
        <v>0</v>
      </c>
      <c r="CI689">
        <v>0</v>
      </c>
      <c r="CJ689">
        <v>0</v>
      </c>
      <c r="CK689">
        <v>0</v>
      </c>
      <c r="CL689">
        <v>0</v>
      </c>
      <c r="CM689">
        <v>0</v>
      </c>
      <c r="CN689">
        <v>0</v>
      </c>
      <c r="CO689">
        <v>0</v>
      </c>
      <c r="CP689">
        <v>0</v>
      </c>
      <c r="CQ689">
        <v>0</v>
      </c>
      <c r="CR689">
        <v>0</v>
      </c>
      <c r="CS689">
        <v>0</v>
      </c>
      <c r="CT689">
        <v>0</v>
      </c>
      <c r="CU689">
        <v>0</v>
      </c>
      <c r="CV689">
        <v>0</v>
      </c>
      <c r="CW689">
        <v>0</v>
      </c>
      <c r="CX689">
        <v>0</v>
      </c>
      <c r="CY689">
        <v>0</v>
      </c>
      <c r="CZ689">
        <v>0</v>
      </c>
      <c r="DA689">
        <v>0</v>
      </c>
      <c r="DB689">
        <v>0</v>
      </c>
      <c r="DC689">
        <v>0</v>
      </c>
      <c r="DD689">
        <v>0</v>
      </c>
      <c r="DE689">
        <v>0</v>
      </c>
      <c r="DF689">
        <v>0</v>
      </c>
      <c r="DG689">
        <v>0</v>
      </c>
      <c r="DH689">
        <v>0</v>
      </c>
      <c r="DI689">
        <v>0</v>
      </c>
      <c r="DJ689">
        <v>0</v>
      </c>
      <c r="DK689">
        <v>0</v>
      </c>
      <c r="DL689">
        <v>0</v>
      </c>
      <c r="DM689">
        <v>0</v>
      </c>
      <c r="DN689">
        <v>0</v>
      </c>
      <c r="DO689">
        <v>0</v>
      </c>
      <c r="DP689">
        <v>0</v>
      </c>
      <c r="DQ689">
        <v>0</v>
      </c>
      <c r="DR689">
        <v>0</v>
      </c>
      <c r="DS689">
        <v>0</v>
      </c>
    </row>
    <row r="690" spans="1:123">
      <c r="A690" t="s">
        <v>1651</v>
      </c>
      <c r="B690">
        <v>0</v>
      </c>
      <c r="C690">
        <v>0</v>
      </c>
      <c r="D690">
        <v>0</v>
      </c>
      <c r="E690">
        <v>0</v>
      </c>
      <c r="F690">
        <v>0</v>
      </c>
      <c r="G690">
        <v>0</v>
      </c>
      <c r="H690">
        <v>0</v>
      </c>
      <c r="I690">
        <v>12635134521.5245</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12635134521.5245</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0</v>
      </c>
      <c r="CL690">
        <v>0</v>
      </c>
      <c r="CM690">
        <v>0</v>
      </c>
      <c r="CN690">
        <v>0</v>
      </c>
      <c r="CO690">
        <v>0</v>
      </c>
      <c r="CP690">
        <v>0</v>
      </c>
      <c r="CQ690">
        <v>0</v>
      </c>
      <c r="CR690">
        <v>0</v>
      </c>
      <c r="CS690">
        <v>0</v>
      </c>
      <c r="CT690">
        <v>0</v>
      </c>
      <c r="CU690">
        <v>0</v>
      </c>
      <c r="CV690">
        <v>0</v>
      </c>
      <c r="CW690">
        <v>0</v>
      </c>
      <c r="CX690">
        <v>0</v>
      </c>
      <c r="CY690">
        <v>0</v>
      </c>
      <c r="CZ690">
        <v>0</v>
      </c>
      <c r="DA690">
        <v>0</v>
      </c>
      <c r="DB690">
        <v>0</v>
      </c>
      <c r="DC690">
        <v>0</v>
      </c>
      <c r="DD690">
        <v>0</v>
      </c>
      <c r="DE690">
        <v>0</v>
      </c>
      <c r="DF690">
        <v>0</v>
      </c>
      <c r="DG690">
        <v>0</v>
      </c>
      <c r="DH690">
        <v>0</v>
      </c>
      <c r="DI690">
        <v>0</v>
      </c>
      <c r="DJ690">
        <v>0</v>
      </c>
      <c r="DK690">
        <v>0</v>
      </c>
      <c r="DL690">
        <v>0</v>
      </c>
      <c r="DM690">
        <v>0</v>
      </c>
      <c r="DN690">
        <v>0</v>
      </c>
      <c r="DO690">
        <v>0</v>
      </c>
      <c r="DP690">
        <v>0</v>
      </c>
      <c r="DQ690">
        <v>0</v>
      </c>
      <c r="DR690">
        <v>0</v>
      </c>
      <c r="DS690">
        <v>0</v>
      </c>
    </row>
    <row r="691" spans="1:123">
      <c r="A691" t="s">
        <v>1652</v>
      </c>
      <c r="B691">
        <v>0</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c r="AS691">
        <v>0</v>
      </c>
      <c r="AT691">
        <v>0</v>
      </c>
      <c r="AU691">
        <v>0</v>
      </c>
      <c r="AV691">
        <v>0</v>
      </c>
      <c r="AW691">
        <v>0</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0</v>
      </c>
      <c r="BX691">
        <v>0</v>
      </c>
      <c r="BY691">
        <v>0</v>
      </c>
      <c r="BZ691">
        <v>0</v>
      </c>
      <c r="CA691">
        <v>0</v>
      </c>
      <c r="CB691">
        <v>0</v>
      </c>
      <c r="CC691">
        <v>0</v>
      </c>
      <c r="CD691">
        <v>0</v>
      </c>
      <c r="CE691">
        <v>0</v>
      </c>
      <c r="CF691">
        <v>0</v>
      </c>
      <c r="CG691">
        <v>0</v>
      </c>
      <c r="CH691">
        <v>0</v>
      </c>
      <c r="CI691">
        <v>0</v>
      </c>
      <c r="CJ691">
        <v>0</v>
      </c>
      <c r="CK691">
        <v>0</v>
      </c>
      <c r="CL691">
        <v>0</v>
      </c>
      <c r="CM691">
        <v>0</v>
      </c>
      <c r="CN691">
        <v>0</v>
      </c>
      <c r="CO691">
        <v>0</v>
      </c>
      <c r="CP691">
        <v>0</v>
      </c>
      <c r="CQ691">
        <v>0</v>
      </c>
      <c r="CR691">
        <v>0</v>
      </c>
      <c r="CS691">
        <v>0</v>
      </c>
      <c r="CT691">
        <v>0</v>
      </c>
      <c r="CU691">
        <v>0</v>
      </c>
      <c r="CV691">
        <v>0</v>
      </c>
      <c r="CW691">
        <v>0</v>
      </c>
      <c r="CX691">
        <v>0</v>
      </c>
      <c r="CY691">
        <v>0</v>
      </c>
      <c r="CZ691">
        <v>0</v>
      </c>
      <c r="DA691">
        <v>0</v>
      </c>
      <c r="DB691">
        <v>0</v>
      </c>
      <c r="DC691">
        <v>0</v>
      </c>
      <c r="DD691">
        <v>0</v>
      </c>
      <c r="DE691">
        <v>0</v>
      </c>
      <c r="DF691">
        <v>0</v>
      </c>
      <c r="DG691">
        <v>0</v>
      </c>
      <c r="DH691">
        <v>0</v>
      </c>
      <c r="DI691">
        <v>0</v>
      </c>
      <c r="DJ691">
        <v>0</v>
      </c>
      <c r="DK691">
        <v>0</v>
      </c>
      <c r="DL691">
        <v>0</v>
      </c>
      <c r="DM691">
        <v>0</v>
      </c>
      <c r="DN691">
        <v>0</v>
      </c>
      <c r="DO691">
        <v>0</v>
      </c>
      <c r="DP691">
        <v>0</v>
      </c>
      <c r="DQ691">
        <v>0</v>
      </c>
      <c r="DR691">
        <v>0</v>
      </c>
      <c r="DS691">
        <v>0</v>
      </c>
    </row>
    <row r="692" spans="1:123">
      <c r="A692" t="s">
        <v>1653</v>
      </c>
      <c r="B692">
        <v>0</v>
      </c>
      <c r="C692">
        <v>0</v>
      </c>
      <c r="D692">
        <v>0</v>
      </c>
      <c r="E692">
        <v>0</v>
      </c>
      <c r="F692">
        <v>29160763570.348701</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29160763570.348701</v>
      </c>
      <c r="BP692">
        <v>0</v>
      </c>
      <c r="BQ692">
        <v>0</v>
      </c>
      <c r="BR692">
        <v>0</v>
      </c>
      <c r="BS692">
        <v>0</v>
      </c>
      <c r="BT692">
        <v>0</v>
      </c>
      <c r="BU692">
        <v>0</v>
      </c>
      <c r="BV692">
        <v>0</v>
      </c>
      <c r="BW692">
        <v>0</v>
      </c>
      <c r="BX692">
        <v>0</v>
      </c>
      <c r="BY692">
        <v>0</v>
      </c>
      <c r="BZ692">
        <v>0</v>
      </c>
      <c r="CA692">
        <v>0</v>
      </c>
      <c r="CB692">
        <v>0</v>
      </c>
      <c r="CC692">
        <v>0</v>
      </c>
      <c r="CD692">
        <v>0</v>
      </c>
      <c r="CE692">
        <v>0</v>
      </c>
      <c r="CF692">
        <v>0</v>
      </c>
      <c r="CG692">
        <v>0</v>
      </c>
      <c r="CH692">
        <v>0</v>
      </c>
      <c r="CI692">
        <v>0</v>
      </c>
      <c r="CJ692">
        <v>0</v>
      </c>
      <c r="CK692">
        <v>0</v>
      </c>
      <c r="CL692">
        <v>0</v>
      </c>
      <c r="CM692">
        <v>0</v>
      </c>
      <c r="CN692">
        <v>0</v>
      </c>
      <c r="CO692">
        <v>0</v>
      </c>
      <c r="CP692">
        <v>0</v>
      </c>
      <c r="CQ692">
        <v>0</v>
      </c>
      <c r="CR692">
        <v>0</v>
      </c>
      <c r="CS692">
        <v>0</v>
      </c>
      <c r="CT692">
        <v>0</v>
      </c>
      <c r="CU692">
        <v>0</v>
      </c>
      <c r="CV692">
        <v>0</v>
      </c>
      <c r="CW692">
        <v>0</v>
      </c>
      <c r="CX692">
        <v>0</v>
      </c>
      <c r="CY692">
        <v>0</v>
      </c>
      <c r="CZ692">
        <v>0</v>
      </c>
      <c r="DA692">
        <v>0</v>
      </c>
      <c r="DB692">
        <v>0</v>
      </c>
      <c r="DC692">
        <v>0</v>
      </c>
      <c r="DD692">
        <v>0</v>
      </c>
      <c r="DE692">
        <v>0</v>
      </c>
      <c r="DF692">
        <v>0</v>
      </c>
      <c r="DG692">
        <v>0</v>
      </c>
      <c r="DH692">
        <v>0</v>
      </c>
      <c r="DI692">
        <v>0</v>
      </c>
      <c r="DJ692">
        <v>0</v>
      </c>
      <c r="DK692">
        <v>0</v>
      </c>
      <c r="DL692">
        <v>0</v>
      </c>
      <c r="DM692">
        <v>0</v>
      </c>
      <c r="DN692">
        <v>0</v>
      </c>
      <c r="DO692">
        <v>0</v>
      </c>
      <c r="DP692">
        <v>0</v>
      </c>
      <c r="DQ692">
        <v>0</v>
      </c>
      <c r="DR692">
        <v>0</v>
      </c>
      <c r="DS692">
        <v>0</v>
      </c>
    </row>
    <row r="693" spans="1:123">
      <c r="A693" t="s">
        <v>1654</v>
      </c>
      <c r="B693">
        <v>0</v>
      </c>
      <c r="C693">
        <v>0</v>
      </c>
      <c r="D693">
        <v>0</v>
      </c>
      <c r="E693">
        <v>0</v>
      </c>
      <c r="F693">
        <v>0</v>
      </c>
      <c r="G693">
        <v>0</v>
      </c>
      <c r="H693">
        <v>0</v>
      </c>
      <c r="I693">
        <v>0</v>
      </c>
      <c r="J693">
        <v>163961682.23330599</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v>0</v>
      </c>
      <c r="BR693">
        <v>0</v>
      </c>
      <c r="BS693">
        <v>163961682.23330599</v>
      </c>
      <c r="BT693">
        <v>0</v>
      </c>
      <c r="BU693">
        <v>0</v>
      </c>
      <c r="BV693">
        <v>0</v>
      </c>
      <c r="BW693">
        <v>0</v>
      </c>
      <c r="BX693">
        <v>0</v>
      </c>
      <c r="BY693">
        <v>0</v>
      </c>
      <c r="BZ693">
        <v>0</v>
      </c>
      <c r="CA693">
        <v>0</v>
      </c>
      <c r="CB693">
        <v>0</v>
      </c>
      <c r="CC693">
        <v>0</v>
      </c>
      <c r="CD693">
        <v>0</v>
      </c>
      <c r="CE693">
        <v>0</v>
      </c>
      <c r="CF693">
        <v>0</v>
      </c>
      <c r="CG693">
        <v>0</v>
      </c>
      <c r="CH693">
        <v>0</v>
      </c>
      <c r="CI693">
        <v>0</v>
      </c>
      <c r="CJ693">
        <v>0</v>
      </c>
      <c r="CK693">
        <v>0</v>
      </c>
      <c r="CL693">
        <v>0</v>
      </c>
      <c r="CM693">
        <v>0</v>
      </c>
      <c r="CN693">
        <v>0</v>
      </c>
      <c r="CO693">
        <v>0</v>
      </c>
      <c r="CP693">
        <v>0</v>
      </c>
      <c r="CQ693">
        <v>0</v>
      </c>
      <c r="CR693">
        <v>0</v>
      </c>
      <c r="CS693">
        <v>0</v>
      </c>
      <c r="CT693">
        <v>0</v>
      </c>
      <c r="CU693">
        <v>0</v>
      </c>
      <c r="CV693">
        <v>0</v>
      </c>
      <c r="CW693">
        <v>0</v>
      </c>
      <c r="CX693">
        <v>0</v>
      </c>
      <c r="CY693">
        <v>0</v>
      </c>
      <c r="CZ693">
        <v>0</v>
      </c>
      <c r="DA693">
        <v>0</v>
      </c>
      <c r="DB693">
        <v>0</v>
      </c>
      <c r="DC693">
        <v>0</v>
      </c>
      <c r="DD693">
        <v>0</v>
      </c>
      <c r="DE693">
        <v>0</v>
      </c>
      <c r="DF693">
        <v>0</v>
      </c>
      <c r="DG693">
        <v>0</v>
      </c>
      <c r="DH693">
        <v>0</v>
      </c>
      <c r="DI693">
        <v>0</v>
      </c>
      <c r="DJ693">
        <v>0</v>
      </c>
      <c r="DK693">
        <v>0</v>
      </c>
      <c r="DL693">
        <v>0</v>
      </c>
      <c r="DM693">
        <v>0</v>
      </c>
      <c r="DN693">
        <v>0</v>
      </c>
      <c r="DO693">
        <v>0</v>
      </c>
      <c r="DP693">
        <v>0</v>
      </c>
      <c r="DQ693">
        <v>0</v>
      </c>
      <c r="DR693">
        <v>0</v>
      </c>
      <c r="DS693">
        <v>0</v>
      </c>
    </row>
    <row r="694" spans="1:123">
      <c r="A694" t="s">
        <v>1655</v>
      </c>
      <c r="B694">
        <v>0</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H694">
        <v>0</v>
      </c>
      <c r="CI694">
        <v>0</v>
      </c>
      <c r="CJ694">
        <v>0</v>
      </c>
      <c r="CK694">
        <v>0</v>
      </c>
      <c r="CL694">
        <v>0</v>
      </c>
      <c r="CM694">
        <v>0</v>
      </c>
      <c r="CN694">
        <v>0</v>
      </c>
      <c r="CO694">
        <v>0</v>
      </c>
      <c r="CP694">
        <v>0</v>
      </c>
      <c r="CQ694">
        <v>0</v>
      </c>
      <c r="CR694">
        <v>0</v>
      </c>
      <c r="CS694">
        <v>0</v>
      </c>
      <c r="CT694">
        <v>0</v>
      </c>
      <c r="CU694">
        <v>0</v>
      </c>
      <c r="CV694">
        <v>0</v>
      </c>
      <c r="CW694">
        <v>0</v>
      </c>
      <c r="CX694">
        <v>0</v>
      </c>
      <c r="CY694">
        <v>0</v>
      </c>
      <c r="CZ694">
        <v>0</v>
      </c>
      <c r="DA694">
        <v>0</v>
      </c>
      <c r="DB694">
        <v>0</v>
      </c>
      <c r="DC694">
        <v>0</v>
      </c>
      <c r="DD694">
        <v>0</v>
      </c>
      <c r="DE694">
        <v>0</v>
      </c>
      <c r="DF694">
        <v>0</v>
      </c>
      <c r="DG694">
        <v>0</v>
      </c>
      <c r="DH694">
        <v>0</v>
      </c>
      <c r="DI694">
        <v>0</v>
      </c>
      <c r="DJ694">
        <v>0</v>
      </c>
      <c r="DK694">
        <v>0</v>
      </c>
      <c r="DL694">
        <v>0</v>
      </c>
      <c r="DM694">
        <v>0</v>
      </c>
      <c r="DN694">
        <v>0</v>
      </c>
      <c r="DO694">
        <v>0</v>
      </c>
      <c r="DP694">
        <v>0</v>
      </c>
      <c r="DQ694">
        <v>0</v>
      </c>
      <c r="DR694">
        <v>0</v>
      </c>
      <c r="DS694">
        <v>0</v>
      </c>
    </row>
    <row r="695" spans="1:123">
      <c r="A695" t="s">
        <v>588</v>
      </c>
      <c r="B695">
        <v>0</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v>0</v>
      </c>
      <c r="BX695">
        <v>0</v>
      </c>
      <c r="BY695">
        <v>0</v>
      </c>
      <c r="BZ695">
        <v>0</v>
      </c>
      <c r="CA695">
        <v>0</v>
      </c>
      <c r="CB695">
        <v>0</v>
      </c>
      <c r="CC695">
        <v>0</v>
      </c>
      <c r="CD695">
        <v>0</v>
      </c>
      <c r="CE695">
        <v>0</v>
      </c>
      <c r="CF695">
        <v>0</v>
      </c>
      <c r="CG695">
        <v>0</v>
      </c>
      <c r="CH695">
        <v>0</v>
      </c>
      <c r="CI695">
        <v>0</v>
      </c>
      <c r="CJ695">
        <v>0</v>
      </c>
      <c r="CK695">
        <v>0</v>
      </c>
      <c r="CL695">
        <v>0</v>
      </c>
      <c r="CM695">
        <v>0</v>
      </c>
      <c r="CN695">
        <v>0</v>
      </c>
      <c r="CO695">
        <v>0</v>
      </c>
      <c r="CP695">
        <v>0</v>
      </c>
      <c r="CQ695">
        <v>0</v>
      </c>
      <c r="CR695">
        <v>0</v>
      </c>
      <c r="CS695">
        <v>0</v>
      </c>
      <c r="CT695">
        <v>0</v>
      </c>
      <c r="CU695">
        <v>0</v>
      </c>
      <c r="CV695">
        <v>0</v>
      </c>
      <c r="CW695">
        <v>0</v>
      </c>
      <c r="CX695">
        <v>0</v>
      </c>
      <c r="CY695">
        <v>0</v>
      </c>
      <c r="CZ695">
        <v>0</v>
      </c>
      <c r="DA695">
        <v>0</v>
      </c>
      <c r="DB695">
        <v>0</v>
      </c>
      <c r="DC695">
        <v>0</v>
      </c>
      <c r="DD695">
        <v>0</v>
      </c>
      <c r="DE695">
        <v>0</v>
      </c>
      <c r="DF695">
        <v>0</v>
      </c>
      <c r="DG695">
        <v>0</v>
      </c>
      <c r="DH695">
        <v>0</v>
      </c>
      <c r="DI695">
        <v>0</v>
      </c>
      <c r="DJ695">
        <v>0</v>
      </c>
      <c r="DK695">
        <v>0</v>
      </c>
      <c r="DL695">
        <v>0</v>
      </c>
      <c r="DM695">
        <v>0</v>
      </c>
      <c r="DN695">
        <v>0</v>
      </c>
      <c r="DO695">
        <v>0</v>
      </c>
      <c r="DP695">
        <v>0</v>
      </c>
      <c r="DQ695">
        <v>0</v>
      </c>
      <c r="DR695">
        <v>0</v>
      </c>
      <c r="DS695">
        <v>0</v>
      </c>
    </row>
    <row r="696" spans="1:123">
      <c r="A696" t="s">
        <v>589</v>
      </c>
      <c r="B696">
        <v>0</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K696">
        <v>0</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0</v>
      </c>
      <c r="BX696">
        <v>0</v>
      </c>
      <c r="BY696">
        <v>0</v>
      </c>
      <c r="BZ696">
        <v>0</v>
      </c>
      <c r="CA696">
        <v>0</v>
      </c>
      <c r="CB696">
        <v>0</v>
      </c>
      <c r="CC696">
        <v>0</v>
      </c>
      <c r="CD696">
        <v>0</v>
      </c>
      <c r="CE696">
        <v>0</v>
      </c>
      <c r="CF696">
        <v>0</v>
      </c>
      <c r="CG696">
        <v>0</v>
      </c>
      <c r="CH696">
        <v>0</v>
      </c>
      <c r="CI696">
        <v>0</v>
      </c>
      <c r="CJ696">
        <v>0</v>
      </c>
      <c r="CK696">
        <v>0</v>
      </c>
      <c r="CL696">
        <v>0</v>
      </c>
      <c r="CM696">
        <v>0</v>
      </c>
      <c r="CN696">
        <v>0</v>
      </c>
      <c r="CO696">
        <v>0</v>
      </c>
      <c r="CP696">
        <v>0</v>
      </c>
      <c r="CQ696">
        <v>0</v>
      </c>
      <c r="CR696">
        <v>0</v>
      </c>
      <c r="CS696">
        <v>0</v>
      </c>
      <c r="CT696">
        <v>0</v>
      </c>
      <c r="CU696">
        <v>0</v>
      </c>
      <c r="CV696">
        <v>0</v>
      </c>
      <c r="CW696">
        <v>0</v>
      </c>
      <c r="CX696">
        <v>0</v>
      </c>
      <c r="CY696">
        <v>0</v>
      </c>
      <c r="CZ696">
        <v>0</v>
      </c>
      <c r="DA696">
        <v>0</v>
      </c>
      <c r="DB696">
        <v>0</v>
      </c>
      <c r="DC696">
        <v>0</v>
      </c>
      <c r="DD696">
        <v>0</v>
      </c>
      <c r="DE696">
        <v>0</v>
      </c>
      <c r="DF696">
        <v>0</v>
      </c>
      <c r="DG696">
        <v>0</v>
      </c>
      <c r="DH696">
        <v>0</v>
      </c>
      <c r="DI696">
        <v>0</v>
      </c>
      <c r="DJ696">
        <v>0</v>
      </c>
      <c r="DK696">
        <v>0</v>
      </c>
      <c r="DL696">
        <v>0</v>
      </c>
      <c r="DM696">
        <v>0</v>
      </c>
      <c r="DN696">
        <v>0</v>
      </c>
      <c r="DO696">
        <v>0</v>
      </c>
      <c r="DP696">
        <v>0</v>
      </c>
      <c r="DQ696">
        <v>0</v>
      </c>
      <c r="DR696">
        <v>0</v>
      </c>
      <c r="DS696">
        <v>0</v>
      </c>
    </row>
    <row r="697" spans="1:123">
      <c r="A697" t="s">
        <v>590</v>
      </c>
      <c r="B697">
        <v>0</v>
      </c>
      <c r="C697">
        <v>0</v>
      </c>
      <c r="D697">
        <v>0</v>
      </c>
      <c r="E697">
        <v>0</v>
      </c>
      <c r="F697">
        <v>0</v>
      </c>
      <c r="G697">
        <v>0</v>
      </c>
      <c r="H697">
        <v>0</v>
      </c>
      <c r="I697">
        <v>0</v>
      </c>
      <c r="J697">
        <v>0</v>
      </c>
      <c r="K697">
        <v>0</v>
      </c>
      <c r="L697">
        <v>0</v>
      </c>
      <c r="M697">
        <v>0</v>
      </c>
      <c r="N697">
        <v>0</v>
      </c>
      <c r="O697">
        <v>0</v>
      </c>
      <c r="P697">
        <v>0</v>
      </c>
      <c r="Q697">
        <v>0</v>
      </c>
      <c r="R697">
        <v>0</v>
      </c>
      <c r="S697">
        <v>2176704759.5999999</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0</v>
      </c>
      <c r="AR697">
        <v>0</v>
      </c>
      <c r="AS697">
        <v>0</v>
      </c>
      <c r="AT697">
        <v>0</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0</v>
      </c>
      <c r="BV697">
        <v>0</v>
      </c>
      <c r="BW697">
        <v>0</v>
      </c>
      <c r="BX697">
        <v>0</v>
      </c>
      <c r="BY697">
        <v>0</v>
      </c>
      <c r="BZ697">
        <v>0</v>
      </c>
      <c r="CA697">
        <v>0</v>
      </c>
      <c r="CB697">
        <v>2176704759.5999999</v>
      </c>
      <c r="CC697">
        <v>0</v>
      </c>
      <c r="CD697">
        <v>0</v>
      </c>
      <c r="CE697">
        <v>0</v>
      </c>
      <c r="CF697">
        <v>0</v>
      </c>
      <c r="CG697">
        <v>0</v>
      </c>
      <c r="CH697">
        <v>0</v>
      </c>
      <c r="CI697">
        <v>0</v>
      </c>
      <c r="CJ697">
        <v>0</v>
      </c>
      <c r="CK697">
        <v>0</v>
      </c>
      <c r="CL697">
        <v>0</v>
      </c>
      <c r="CM697">
        <v>0</v>
      </c>
      <c r="CN697">
        <v>0</v>
      </c>
      <c r="CO697">
        <v>0</v>
      </c>
      <c r="CP697">
        <v>0</v>
      </c>
      <c r="CQ697">
        <v>0</v>
      </c>
      <c r="CR697">
        <v>0</v>
      </c>
      <c r="CS697">
        <v>0</v>
      </c>
      <c r="CT697">
        <v>0</v>
      </c>
      <c r="CU697">
        <v>0</v>
      </c>
      <c r="CV697">
        <v>0</v>
      </c>
      <c r="CW697">
        <v>0</v>
      </c>
      <c r="CX697">
        <v>0</v>
      </c>
      <c r="CY697">
        <v>0</v>
      </c>
      <c r="CZ697">
        <v>0</v>
      </c>
      <c r="DA697">
        <v>0</v>
      </c>
      <c r="DB697">
        <v>0</v>
      </c>
      <c r="DC697">
        <v>0</v>
      </c>
      <c r="DD697">
        <v>0</v>
      </c>
      <c r="DE697">
        <v>0</v>
      </c>
      <c r="DF697">
        <v>0</v>
      </c>
      <c r="DG697">
        <v>0</v>
      </c>
      <c r="DH697">
        <v>0</v>
      </c>
      <c r="DI697">
        <v>0</v>
      </c>
      <c r="DJ697">
        <v>0</v>
      </c>
      <c r="DK697">
        <v>0</v>
      </c>
      <c r="DL697">
        <v>0</v>
      </c>
      <c r="DM697">
        <v>0</v>
      </c>
      <c r="DN697">
        <v>0</v>
      </c>
      <c r="DO697">
        <v>0</v>
      </c>
      <c r="DP697">
        <v>0</v>
      </c>
      <c r="DQ697">
        <v>0</v>
      </c>
      <c r="DR697">
        <v>0</v>
      </c>
      <c r="DS697">
        <v>0</v>
      </c>
    </row>
    <row r="698" spans="1:123">
      <c r="A698" t="s">
        <v>1656</v>
      </c>
      <c r="B698">
        <v>0</v>
      </c>
      <c r="C698">
        <v>0</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1017394493.4</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BW698">
        <v>0</v>
      </c>
      <c r="BX698">
        <v>0</v>
      </c>
      <c r="BY698">
        <v>0</v>
      </c>
      <c r="BZ698">
        <v>0</v>
      </c>
      <c r="CA698">
        <v>0</v>
      </c>
      <c r="CB698">
        <v>0</v>
      </c>
      <c r="CC698">
        <v>0</v>
      </c>
      <c r="CD698">
        <v>0</v>
      </c>
      <c r="CE698">
        <v>0</v>
      </c>
      <c r="CF698">
        <v>0</v>
      </c>
      <c r="CG698">
        <v>0</v>
      </c>
      <c r="CH698">
        <v>0</v>
      </c>
      <c r="CI698">
        <v>0</v>
      </c>
      <c r="CJ698">
        <v>0</v>
      </c>
      <c r="CK698">
        <v>0</v>
      </c>
      <c r="CL698">
        <v>0</v>
      </c>
      <c r="CM698">
        <v>0</v>
      </c>
      <c r="CN698">
        <v>0</v>
      </c>
      <c r="CO698">
        <v>0</v>
      </c>
      <c r="CP698">
        <v>1017394493.4</v>
      </c>
      <c r="CQ698">
        <v>0</v>
      </c>
      <c r="CR698">
        <v>0</v>
      </c>
      <c r="CS698">
        <v>0</v>
      </c>
      <c r="CT698">
        <v>0</v>
      </c>
      <c r="CU698">
        <v>0</v>
      </c>
      <c r="CV698">
        <v>0</v>
      </c>
      <c r="CW698">
        <v>0</v>
      </c>
      <c r="CX698">
        <v>0</v>
      </c>
      <c r="CY698">
        <v>0</v>
      </c>
      <c r="CZ698">
        <v>0</v>
      </c>
      <c r="DA698">
        <v>0</v>
      </c>
      <c r="DB698">
        <v>0</v>
      </c>
      <c r="DC698">
        <v>0</v>
      </c>
      <c r="DD698">
        <v>0</v>
      </c>
      <c r="DE698">
        <v>0</v>
      </c>
      <c r="DF698">
        <v>0</v>
      </c>
      <c r="DG698">
        <v>0</v>
      </c>
      <c r="DH698">
        <v>0</v>
      </c>
      <c r="DI698">
        <v>0</v>
      </c>
      <c r="DJ698">
        <v>0</v>
      </c>
      <c r="DK698">
        <v>0</v>
      </c>
      <c r="DL698">
        <v>0</v>
      </c>
      <c r="DM698">
        <v>0</v>
      </c>
      <c r="DN698">
        <v>0</v>
      </c>
      <c r="DO698">
        <v>0</v>
      </c>
      <c r="DP698">
        <v>0</v>
      </c>
      <c r="DQ698">
        <v>0</v>
      </c>
      <c r="DR698">
        <v>0</v>
      </c>
      <c r="DS698">
        <v>0</v>
      </c>
    </row>
    <row r="699" spans="1:123">
      <c r="A699" t="s">
        <v>1657</v>
      </c>
      <c r="B699">
        <v>0</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145853458.19999999</v>
      </c>
      <c r="AH699">
        <v>0</v>
      </c>
      <c r="AI699">
        <v>0</v>
      </c>
      <c r="AJ699">
        <v>0</v>
      </c>
      <c r="AK699">
        <v>0</v>
      </c>
      <c r="AL699">
        <v>0</v>
      </c>
      <c r="AM699">
        <v>0</v>
      </c>
      <c r="AN699">
        <v>0</v>
      </c>
      <c r="AO699">
        <v>0</v>
      </c>
      <c r="AP699">
        <v>0</v>
      </c>
      <c r="AQ699">
        <v>0</v>
      </c>
      <c r="AR699">
        <v>0</v>
      </c>
      <c r="AS699">
        <v>0</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BW699">
        <v>0</v>
      </c>
      <c r="BX699">
        <v>0</v>
      </c>
      <c r="BY699">
        <v>0</v>
      </c>
      <c r="BZ699">
        <v>0</v>
      </c>
      <c r="CA699">
        <v>0</v>
      </c>
      <c r="CB699">
        <v>0</v>
      </c>
      <c r="CC699">
        <v>0</v>
      </c>
      <c r="CD699">
        <v>0</v>
      </c>
      <c r="CE699">
        <v>0</v>
      </c>
      <c r="CF699">
        <v>0</v>
      </c>
      <c r="CG699">
        <v>0</v>
      </c>
      <c r="CH699">
        <v>0</v>
      </c>
      <c r="CI699">
        <v>0</v>
      </c>
      <c r="CJ699">
        <v>0</v>
      </c>
      <c r="CK699">
        <v>0</v>
      </c>
      <c r="CL699">
        <v>0</v>
      </c>
      <c r="CM699">
        <v>0</v>
      </c>
      <c r="CN699">
        <v>0</v>
      </c>
      <c r="CO699">
        <v>0</v>
      </c>
      <c r="CP699">
        <v>145853458.19999999</v>
      </c>
      <c r="CQ699">
        <v>0</v>
      </c>
      <c r="CR699">
        <v>0</v>
      </c>
      <c r="CS699">
        <v>0</v>
      </c>
      <c r="CT699">
        <v>0</v>
      </c>
      <c r="CU699">
        <v>0</v>
      </c>
      <c r="CV699">
        <v>0</v>
      </c>
      <c r="CW699">
        <v>0</v>
      </c>
      <c r="CX699">
        <v>0</v>
      </c>
      <c r="CY699">
        <v>0</v>
      </c>
      <c r="CZ699">
        <v>0</v>
      </c>
      <c r="DA699">
        <v>0</v>
      </c>
      <c r="DB699">
        <v>0</v>
      </c>
      <c r="DC699">
        <v>0</v>
      </c>
      <c r="DD699">
        <v>0</v>
      </c>
      <c r="DE699">
        <v>0</v>
      </c>
      <c r="DF699">
        <v>0</v>
      </c>
      <c r="DG699">
        <v>0</v>
      </c>
      <c r="DH699">
        <v>0</v>
      </c>
      <c r="DI699">
        <v>0</v>
      </c>
      <c r="DJ699">
        <v>0</v>
      </c>
      <c r="DK699">
        <v>0</v>
      </c>
      <c r="DL699">
        <v>0</v>
      </c>
      <c r="DM699">
        <v>0</v>
      </c>
      <c r="DN699">
        <v>0</v>
      </c>
      <c r="DO699">
        <v>0</v>
      </c>
      <c r="DP699">
        <v>0</v>
      </c>
      <c r="DQ699">
        <v>0</v>
      </c>
      <c r="DR699">
        <v>0</v>
      </c>
      <c r="DS699">
        <v>0</v>
      </c>
    </row>
    <row r="700" spans="1:123">
      <c r="A700" t="s">
        <v>591</v>
      </c>
      <c r="B700">
        <v>4534451038.0514202</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0</v>
      </c>
      <c r="AK700">
        <v>0</v>
      </c>
      <c r="AL700">
        <v>0</v>
      </c>
      <c r="AM700">
        <v>0</v>
      </c>
      <c r="AN700">
        <v>0</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v>0</v>
      </c>
      <c r="BK700">
        <v>4534451038.0514202</v>
      </c>
      <c r="BL700">
        <v>0</v>
      </c>
      <c r="BM700">
        <v>0</v>
      </c>
      <c r="BN700">
        <v>0</v>
      </c>
      <c r="BO700">
        <v>0</v>
      </c>
      <c r="BP700">
        <v>0</v>
      </c>
      <c r="BQ700">
        <v>0</v>
      </c>
      <c r="BR700">
        <v>0</v>
      </c>
      <c r="BS700">
        <v>0</v>
      </c>
      <c r="BT700">
        <v>0</v>
      </c>
      <c r="BU700">
        <v>0</v>
      </c>
      <c r="BV700">
        <v>0</v>
      </c>
      <c r="BW700">
        <v>0</v>
      </c>
      <c r="BX700">
        <v>0</v>
      </c>
      <c r="BY700">
        <v>0</v>
      </c>
      <c r="BZ700">
        <v>0</v>
      </c>
      <c r="CA700">
        <v>0</v>
      </c>
      <c r="CB700">
        <v>0</v>
      </c>
      <c r="CC700">
        <v>0</v>
      </c>
      <c r="CD700">
        <v>0</v>
      </c>
      <c r="CE700">
        <v>0</v>
      </c>
      <c r="CF700">
        <v>0</v>
      </c>
      <c r="CG700">
        <v>0</v>
      </c>
      <c r="CH700">
        <v>0</v>
      </c>
      <c r="CI700">
        <v>0</v>
      </c>
      <c r="CJ700">
        <v>0</v>
      </c>
      <c r="CK700">
        <v>0</v>
      </c>
      <c r="CL700">
        <v>0</v>
      </c>
      <c r="CM700">
        <v>0</v>
      </c>
      <c r="CN700">
        <v>0</v>
      </c>
      <c r="CO700">
        <v>0</v>
      </c>
      <c r="CP700">
        <v>0</v>
      </c>
      <c r="CQ700">
        <v>0</v>
      </c>
      <c r="CR700">
        <v>0</v>
      </c>
      <c r="CS700">
        <v>0</v>
      </c>
      <c r="CT700">
        <v>0</v>
      </c>
      <c r="CU700">
        <v>0</v>
      </c>
      <c r="CV700">
        <v>0</v>
      </c>
      <c r="CW700">
        <v>0</v>
      </c>
      <c r="CX700">
        <v>0</v>
      </c>
      <c r="CY700">
        <v>0</v>
      </c>
      <c r="CZ700">
        <v>0</v>
      </c>
      <c r="DA700">
        <v>0</v>
      </c>
      <c r="DB700">
        <v>0</v>
      </c>
      <c r="DC700">
        <v>0</v>
      </c>
      <c r="DD700">
        <v>0</v>
      </c>
      <c r="DE700">
        <v>0</v>
      </c>
      <c r="DF700">
        <v>0</v>
      </c>
      <c r="DG700">
        <v>0</v>
      </c>
      <c r="DH700">
        <v>0</v>
      </c>
      <c r="DI700">
        <v>0</v>
      </c>
      <c r="DJ700">
        <v>0</v>
      </c>
      <c r="DK700">
        <v>0</v>
      </c>
      <c r="DL700">
        <v>0</v>
      </c>
      <c r="DM700">
        <v>0</v>
      </c>
      <c r="DN700">
        <v>0</v>
      </c>
      <c r="DO700">
        <v>0</v>
      </c>
      <c r="DP700">
        <v>0</v>
      </c>
      <c r="DQ700">
        <v>0</v>
      </c>
      <c r="DR700">
        <v>0</v>
      </c>
      <c r="DS700">
        <v>0</v>
      </c>
    </row>
    <row r="701" spans="1:123">
      <c r="A701" t="s">
        <v>592</v>
      </c>
      <c r="B701">
        <v>16038576981.6565</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0</v>
      </c>
      <c r="BJ701">
        <v>0</v>
      </c>
      <c r="BK701">
        <v>16038576981.6565</v>
      </c>
      <c r="BL701">
        <v>0</v>
      </c>
      <c r="BM701">
        <v>0</v>
      </c>
      <c r="BN701">
        <v>0</v>
      </c>
      <c r="BO701">
        <v>0</v>
      </c>
      <c r="BP701">
        <v>0</v>
      </c>
      <c r="BQ701">
        <v>0</v>
      </c>
      <c r="BR701">
        <v>0</v>
      </c>
      <c r="BS701">
        <v>0</v>
      </c>
      <c r="BT701">
        <v>0</v>
      </c>
      <c r="BU701">
        <v>0</v>
      </c>
      <c r="BV701">
        <v>0</v>
      </c>
      <c r="BW701">
        <v>0</v>
      </c>
      <c r="BX701">
        <v>0</v>
      </c>
      <c r="BY701">
        <v>0</v>
      </c>
      <c r="BZ701">
        <v>0</v>
      </c>
      <c r="CA701">
        <v>0</v>
      </c>
      <c r="CB701">
        <v>0</v>
      </c>
      <c r="CC701">
        <v>0</v>
      </c>
      <c r="CD701">
        <v>0</v>
      </c>
      <c r="CE701">
        <v>0</v>
      </c>
      <c r="CF701">
        <v>0</v>
      </c>
      <c r="CG701">
        <v>0</v>
      </c>
      <c r="CH701">
        <v>0</v>
      </c>
      <c r="CI701">
        <v>0</v>
      </c>
      <c r="CJ701">
        <v>0</v>
      </c>
      <c r="CK701">
        <v>0</v>
      </c>
      <c r="CL701">
        <v>0</v>
      </c>
      <c r="CM701">
        <v>0</v>
      </c>
      <c r="CN701">
        <v>0</v>
      </c>
      <c r="CO701">
        <v>0</v>
      </c>
      <c r="CP701">
        <v>0</v>
      </c>
      <c r="CQ701">
        <v>0</v>
      </c>
      <c r="CR701">
        <v>0</v>
      </c>
      <c r="CS701">
        <v>0</v>
      </c>
      <c r="CT701">
        <v>0</v>
      </c>
      <c r="CU701">
        <v>0</v>
      </c>
      <c r="CV701">
        <v>0</v>
      </c>
      <c r="CW701">
        <v>0</v>
      </c>
      <c r="CX701">
        <v>0</v>
      </c>
      <c r="CY701">
        <v>0</v>
      </c>
      <c r="CZ701">
        <v>0</v>
      </c>
      <c r="DA701">
        <v>0</v>
      </c>
      <c r="DB701">
        <v>0</v>
      </c>
      <c r="DC701">
        <v>0</v>
      </c>
      <c r="DD701">
        <v>0</v>
      </c>
      <c r="DE701">
        <v>0</v>
      </c>
      <c r="DF701">
        <v>0</v>
      </c>
      <c r="DG701">
        <v>0</v>
      </c>
      <c r="DH701">
        <v>0</v>
      </c>
      <c r="DI701">
        <v>0</v>
      </c>
      <c r="DJ701">
        <v>0</v>
      </c>
      <c r="DK701">
        <v>0</v>
      </c>
      <c r="DL701">
        <v>0</v>
      </c>
      <c r="DM701">
        <v>0</v>
      </c>
      <c r="DN701">
        <v>0</v>
      </c>
      <c r="DO701">
        <v>0</v>
      </c>
      <c r="DP701">
        <v>0</v>
      </c>
      <c r="DQ701">
        <v>0</v>
      </c>
      <c r="DR701">
        <v>0</v>
      </c>
      <c r="DS701">
        <v>0</v>
      </c>
    </row>
    <row r="702" spans="1:123">
      <c r="A702" t="s">
        <v>2195</v>
      </c>
      <c r="B702">
        <v>0</v>
      </c>
      <c r="C702">
        <v>0</v>
      </c>
      <c r="D702">
        <v>0</v>
      </c>
      <c r="E702">
        <v>0</v>
      </c>
      <c r="F702">
        <v>0</v>
      </c>
      <c r="G702">
        <v>0</v>
      </c>
      <c r="H702">
        <v>0</v>
      </c>
      <c r="I702">
        <v>70466157388.313599</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0</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70466157388.313599</v>
      </c>
      <c r="BS702">
        <v>0</v>
      </c>
      <c r="BT702">
        <v>0</v>
      </c>
      <c r="BU702">
        <v>0</v>
      </c>
      <c r="BV702">
        <v>0</v>
      </c>
      <c r="BW702">
        <v>0</v>
      </c>
      <c r="BX702">
        <v>0</v>
      </c>
      <c r="BY702">
        <v>0</v>
      </c>
      <c r="BZ702">
        <v>0</v>
      </c>
      <c r="CA702">
        <v>0</v>
      </c>
      <c r="CB702">
        <v>0</v>
      </c>
      <c r="CC702">
        <v>0</v>
      </c>
      <c r="CD702">
        <v>0</v>
      </c>
      <c r="CE702">
        <v>0</v>
      </c>
      <c r="CF702">
        <v>0</v>
      </c>
      <c r="CG702">
        <v>0</v>
      </c>
      <c r="CH702">
        <v>0</v>
      </c>
      <c r="CI702">
        <v>0</v>
      </c>
      <c r="CJ702">
        <v>0</v>
      </c>
      <c r="CK702">
        <v>0</v>
      </c>
      <c r="CL702">
        <v>0</v>
      </c>
      <c r="CM702">
        <v>0</v>
      </c>
      <c r="CN702">
        <v>0</v>
      </c>
      <c r="CO702">
        <v>0</v>
      </c>
      <c r="CP702">
        <v>0</v>
      </c>
      <c r="CQ702">
        <v>0</v>
      </c>
      <c r="CR702">
        <v>0</v>
      </c>
      <c r="CS702">
        <v>0</v>
      </c>
      <c r="CT702">
        <v>0</v>
      </c>
      <c r="CU702">
        <v>0</v>
      </c>
      <c r="CV702">
        <v>0</v>
      </c>
      <c r="CW702">
        <v>0</v>
      </c>
      <c r="CX702">
        <v>0</v>
      </c>
      <c r="CY702">
        <v>0</v>
      </c>
      <c r="CZ702">
        <v>0</v>
      </c>
      <c r="DA702">
        <v>0</v>
      </c>
      <c r="DB702">
        <v>0</v>
      </c>
      <c r="DC702">
        <v>0</v>
      </c>
      <c r="DD702">
        <v>0</v>
      </c>
      <c r="DE702">
        <v>0</v>
      </c>
      <c r="DF702">
        <v>0</v>
      </c>
      <c r="DG702">
        <v>0</v>
      </c>
      <c r="DH702">
        <v>0</v>
      </c>
      <c r="DI702">
        <v>0</v>
      </c>
      <c r="DJ702">
        <v>0</v>
      </c>
      <c r="DK702">
        <v>0</v>
      </c>
      <c r="DL702">
        <v>0</v>
      </c>
      <c r="DM702">
        <v>0</v>
      </c>
      <c r="DN702">
        <v>0</v>
      </c>
      <c r="DO702">
        <v>0</v>
      </c>
      <c r="DP702">
        <v>0</v>
      </c>
      <c r="DQ702">
        <v>0</v>
      </c>
      <c r="DR702">
        <v>0</v>
      </c>
      <c r="DS702">
        <v>0</v>
      </c>
    </row>
    <row r="703" spans="1:123">
      <c r="A703" t="s">
        <v>2196</v>
      </c>
      <c r="B703">
        <v>0</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BX703">
        <v>0</v>
      </c>
      <c r="BY703">
        <v>0</v>
      </c>
      <c r="BZ703">
        <v>0</v>
      </c>
      <c r="CA703">
        <v>0</v>
      </c>
      <c r="CB703">
        <v>0</v>
      </c>
      <c r="CC703">
        <v>0</v>
      </c>
      <c r="CD703">
        <v>0</v>
      </c>
      <c r="CE703">
        <v>0</v>
      </c>
      <c r="CF703">
        <v>0</v>
      </c>
      <c r="CG703">
        <v>0</v>
      </c>
      <c r="CH703">
        <v>0</v>
      </c>
      <c r="CI703">
        <v>0</v>
      </c>
      <c r="CJ703">
        <v>0</v>
      </c>
      <c r="CK703">
        <v>0</v>
      </c>
      <c r="CL703">
        <v>0</v>
      </c>
      <c r="CM703">
        <v>0</v>
      </c>
      <c r="CN703">
        <v>0</v>
      </c>
      <c r="CO703">
        <v>0</v>
      </c>
      <c r="CP703">
        <v>0</v>
      </c>
      <c r="CQ703">
        <v>0</v>
      </c>
      <c r="CR703">
        <v>0</v>
      </c>
      <c r="CS703">
        <v>0</v>
      </c>
      <c r="CT703">
        <v>0</v>
      </c>
      <c r="CU703">
        <v>0</v>
      </c>
      <c r="CV703">
        <v>0</v>
      </c>
      <c r="CW703">
        <v>0</v>
      </c>
      <c r="CX703">
        <v>0</v>
      </c>
      <c r="CY703">
        <v>0</v>
      </c>
      <c r="CZ703">
        <v>0</v>
      </c>
      <c r="DA703">
        <v>0</v>
      </c>
      <c r="DB703">
        <v>0</v>
      </c>
      <c r="DC703">
        <v>0</v>
      </c>
      <c r="DD703">
        <v>0</v>
      </c>
      <c r="DE703">
        <v>0</v>
      </c>
      <c r="DF703">
        <v>0</v>
      </c>
      <c r="DG703">
        <v>0</v>
      </c>
      <c r="DH703">
        <v>0</v>
      </c>
      <c r="DI703">
        <v>0</v>
      </c>
      <c r="DJ703">
        <v>0</v>
      </c>
      <c r="DK703">
        <v>0</v>
      </c>
      <c r="DL703">
        <v>0</v>
      </c>
      <c r="DM703">
        <v>0</v>
      </c>
      <c r="DN703">
        <v>0</v>
      </c>
      <c r="DO703">
        <v>0</v>
      </c>
      <c r="DP703">
        <v>0</v>
      </c>
      <c r="DQ703">
        <v>0</v>
      </c>
      <c r="DR703">
        <v>0</v>
      </c>
      <c r="DS703">
        <v>0</v>
      </c>
    </row>
    <row r="704" spans="1:123">
      <c r="A704" t="s">
        <v>593</v>
      </c>
      <c r="B704">
        <v>0</v>
      </c>
      <c r="C704">
        <v>0</v>
      </c>
      <c r="D704">
        <v>0</v>
      </c>
      <c r="E704">
        <v>0</v>
      </c>
      <c r="F704">
        <v>0</v>
      </c>
      <c r="G704">
        <v>0</v>
      </c>
      <c r="H704">
        <v>0</v>
      </c>
      <c r="I704">
        <v>70466157388.313599</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70466157388.313599</v>
      </c>
      <c r="BS704">
        <v>0</v>
      </c>
      <c r="BT704">
        <v>0</v>
      </c>
      <c r="BU704">
        <v>0</v>
      </c>
      <c r="BV704">
        <v>0</v>
      </c>
      <c r="BW704">
        <v>0</v>
      </c>
      <c r="BX704">
        <v>0</v>
      </c>
      <c r="BY704">
        <v>0</v>
      </c>
      <c r="BZ704">
        <v>0</v>
      </c>
      <c r="CA704">
        <v>0</v>
      </c>
      <c r="CB704">
        <v>0</v>
      </c>
      <c r="CC704">
        <v>0</v>
      </c>
      <c r="CD704">
        <v>0</v>
      </c>
      <c r="CE704">
        <v>0</v>
      </c>
      <c r="CF704">
        <v>0</v>
      </c>
      <c r="CG704">
        <v>0</v>
      </c>
      <c r="CH704">
        <v>0</v>
      </c>
      <c r="CI704">
        <v>0</v>
      </c>
      <c r="CJ704">
        <v>0</v>
      </c>
      <c r="CK704">
        <v>0</v>
      </c>
      <c r="CL704">
        <v>0</v>
      </c>
      <c r="CM704">
        <v>0</v>
      </c>
      <c r="CN704">
        <v>0</v>
      </c>
      <c r="CO704">
        <v>0</v>
      </c>
      <c r="CP704">
        <v>0</v>
      </c>
      <c r="CQ704">
        <v>0</v>
      </c>
      <c r="CR704">
        <v>0</v>
      </c>
      <c r="CS704">
        <v>0</v>
      </c>
      <c r="CT704">
        <v>0</v>
      </c>
      <c r="CU704">
        <v>0</v>
      </c>
      <c r="CV704">
        <v>0</v>
      </c>
      <c r="CW704">
        <v>0</v>
      </c>
      <c r="CX704">
        <v>0</v>
      </c>
      <c r="CY704">
        <v>0</v>
      </c>
      <c r="CZ704">
        <v>0</v>
      </c>
      <c r="DA704">
        <v>0</v>
      </c>
      <c r="DB704">
        <v>0</v>
      </c>
      <c r="DC704">
        <v>0</v>
      </c>
      <c r="DD704">
        <v>0</v>
      </c>
      <c r="DE704">
        <v>0</v>
      </c>
      <c r="DF704">
        <v>0</v>
      </c>
      <c r="DG704">
        <v>0</v>
      </c>
      <c r="DH704">
        <v>0</v>
      </c>
      <c r="DI704">
        <v>0</v>
      </c>
      <c r="DJ704">
        <v>0</v>
      </c>
      <c r="DK704">
        <v>0</v>
      </c>
      <c r="DL704">
        <v>0</v>
      </c>
      <c r="DM704">
        <v>0</v>
      </c>
      <c r="DN704">
        <v>0</v>
      </c>
      <c r="DO704">
        <v>0</v>
      </c>
      <c r="DP704">
        <v>0</v>
      </c>
      <c r="DQ704">
        <v>0</v>
      </c>
      <c r="DR704">
        <v>0</v>
      </c>
      <c r="DS704">
        <v>0</v>
      </c>
    </row>
    <row r="705" spans="1:123">
      <c r="A705" t="s">
        <v>594</v>
      </c>
      <c r="B705">
        <v>0</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v>0</v>
      </c>
      <c r="BX705">
        <v>0</v>
      </c>
      <c r="BY705">
        <v>0</v>
      </c>
      <c r="BZ705">
        <v>0</v>
      </c>
      <c r="CA705">
        <v>0</v>
      </c>
      <c r="CB705">
        <v>0</v>
      </c>
      <c r="CC705">
        <v>0</v>
      </c>
      <c r="CD705">
        <v>0</v>
      </c>
      <c r="CE705">
        <v>0</v>
      </c>
      <c r="CF705">
        <v>0</v>
      </c>
      <c r="CG705">
        <v>0</v>
      </c>
      <c r="CH705">
        <v>0</v>
      </c>
      <c r="CI705">
        <v>0</v>
      </c>
      <c r="CJ705">
        <v>0</v>
      </c>
      <c r="CK705">
        <v>0</v>
      </c>
      <c r="CL705">
        <v>0</v>
      </c>
      <c r="CM705">
        <v>0</v>
      </c>
      <c r="CN705">
        <v>0</v>
      </c>
      <c r="CO705">
        <v>0</v>
      </c>
      <c r="CP705">
        <v>0</v>
      </c>
      <c r="CQ705">
        <v>0</v>
      </c>
      <c r="CR705">
        <v>0</v>
      </c>
      <c r="CS705">
        <v>0</v>
      </c>
      <c r="CT705">
        <v>0</v>
      </c>
      <c r="CU705">
        <v>0</v>
      </c>
      <c r="CV705">
        <v>0</v>
      </c>
      <c r="CW705">
        <v>0</v>
      </c>
      <c r="CX705">
        <v>0</v>
      </c>
      <c r="CY705">
        <v>0</v>
      </c>
      <c r="CZ705">
        <v>0</v>
      </c>
      <c r="DA705">
        <v>0</v>
      </c>
      <c r="DB705">
        <v>0</v>
      </c>
      <c r="DC705">
        <v>0</v>
      </c>
      <c r="DD705">
        <v>0</v>
      </c>
      <c r="DE705">
        <v>0</v>
      </c>
      <c r="DF705">
        <v>0</v>
      </c>
      <c r="DG705">
        <v>0</v>
      </c>
      <c r="DH705">
        <v>0</v>
      </c>
      <c r="DI705">
        <v>0</v>
      </c>
      <c r="DJ705">
        <v>0</v>
      </c>
      <c r="DK705">
        <v>0</v>
      </c>
      <c r="DL705">
        <v>0</v>
      </c>
      <c r="DM705">
        <v>0</v>
      </c>
      <c r="DN705">
        <v>0</v>
      </c>
      <c r="DO705">
        <v>0</v>
      </c>
      <c r="DP705">
        <v>0</v>
      </c>
      <c r="DQ705">
        <v>0</v>
      </c>
      <c r="DR705">
        <v>0</v>
      </c>
      <c r="DS705">
        <v>0</v>
      </c>
    </row>
    <row r="706" spans="1:123">
      <c r="A706" t="s">
        <v>595</v>
      </c>
      <c r="B706">
        <v>0</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0</v>
      </c>
      <c r="BX706">
        <v>0</v>
      </c>
      <c r="BY706">
        <v>0</v>
      </c>
      <c r="BZ706">
        <v>0</v>
      </c>
      <c r="CA706">
        <v>0</v>
      </c>
      <c r="CB706">
        <v>0</v>
      </c>
      <c r="CC706">
        <v>0</v>
      </c>
      <c r="CD706">
        <v>0</v>
      </c>
      <c r="CE706">
        <v>0</v>
      </c>
      <c r="CF706">
        <v>0</v>
      </c>
      <c r="CG706">
        <v>0</v>
      </c>
      <c r="CH706">
        <v>0</v>
      </c>
      <c r="CI706">
        <v>0</v>
      </c>
      <c r="CJ706">
        <v>0</v>
      </c>
      <c r="CK706">
        <v>0</v>
      </c>
      <c r="CL706">
        <v>0</v>
      </c>
      <c r="CM706">
        <v>0</v>
      </c>
      <c r="CN706">
        <v>0</v>
      </c>
      <c r="CO706">
        <v>0</v>
      </c>
      <c r="CP706">
        <v>0</v>
      </c>
      <c r="CQ706">
        <v>0</v>
      </c>
      <c r="CR706">
        <v>0</v>
      </c>
      <c r="CS706">
        <v>0</v>
      </c>
      <c r="CT706">
        <v>0</v>
      </c>
      <c r="CU706">
        <v>0</v>
      </c>
      <c r="CV706">
        <v>0</v>
      </c>
      <c r="CW706">
        <v>0</v>
      </c>
      <c r="CX706">
        <v>0</v>
      </c>
      <c r="CY706">
        <v>0</v>
      </c>
      <c r="CZ706">
        <v>0</v>
      </c>
      <c r="DA706">
        <v>0</v>
      </c>
      <c r="DB706">
        <v>0</v>
      </c>
      <c r="DC706">
        <v>0</v>
      </c>
      <c r="DD706">
        <v>0</v>
      </c>
      <c r="DE706">
        <v>0</v>
      </c>
      <c r="DF706">
        <v>0</v>
      </c>
      <c r="DG706">
        <v>0</v>
      </c>
      <c r="DH706">
        <v>0</v>
      </c>
      <c r="DI706">
        <v>0</v>
      </c>
      <c r="DJ706">
        <v>0</v>
      </c>
      <c r="DK706">
        <v>0</v>
      </c>
      <c r="DL706">
        <v>0</v>
      </c>
      <c r="DM706">
        <v>0</v>
      </c>
      <c r="DN706">
        <v>0</v>
      </c>
      <c r="DO706">
        <v>0</v>
      </c>
      <c r="DP706">
        <v>0</v>
      </c>
      <c r="DQ706">
        <v>0</v>
      </c>
      <c r="DR706">
        <v>0</v>
      </c>
      <c r="DS706">
        <v>0</v>
      </c>
    </row>
    <row r="707" spans="1:123">
      <c r="A707" t="s">
        <v>596</v>
      </c>
      <c r="B707">
        <v>0</v>
      </c>
      <c r="C707">
        <v>0</v>
      </c>
      <c r="D707">
        <v>0</v>
      </c>
      <c r="E707">
        <v>0</v>
      </c>
      <c r="F707">
        <v>0</v>
      </c>
      <c r="G707">
        <v>0</v>
      </c>
      <c r="H707">
        <v>0</v>
      </c>
      <c r="I707">
        <v>28029752110.566299</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28029752110.566299</v>
      </c>
      <c r="BS707">
        <v>0</v>
      </c>
      <c r="BT707">
        <v>0</v>
      </c>
      <c r="BU707">
        <v>0</v>
      </c>
      <c r="BV707">
        <v>0</v>
      </c>
      <c r="BW707">
        <v>0</v>
      </c>
      <c r="BX707">
        <v>0</v>
      </c>
      <c r="BY707">
        <v>0</v>
      </c>
      <c r="BZ707">
        <v>0</v>
      </c>
      <c r="CA707">
        <v>0</v>
      </c>
      <c r="CB707">
        <v>0</v>
      </c>
      <c r="CC707">
        <v>0</v>
      </c>
      <c r="CD707">
        <v>0</v>
      </c>
      <c r="CE707">
        <v>0</v>
      </c>
      <c r="CF707">
        <v>0</v>
      </c>
      <c r="CG707">
        <v>0</v>
      </c>
      <c r="CH707">
        <v>0</v>
      </c>
      <c r="CI707">
        <v>0</v>
      </c>
      <c r="CJ707">
        <v>0</v>
      </c>
      <c r="CK707">
        <v>0</v>
      </c>
      <c r="CL707">
        <v>0</v>
      </c>
      <c r="CM707">
        <v>0</v>
      </c>
      <c r="CN707">
        <v>0</v>
      </c>
      <c r="CO707">
        <v>0</v>
      </c>
      <c r="CP707">
        <v>0</v>
      </c>
      <c r="CQ707">
        <v>0</v>
      </c>
      <c r="CR707">
        <v>0</v>
      </c>
      <c r="CS707">
        <v>0</v>
      </c>
      <c r="CT707">
        <v>0</v>
      </c>
      <c r="CU707">
        <v>0</v>
      </c>
      <c r="CV707">
        <v>0</v>
      </c>
      <c r="CW707">
        <v>0</v>
      </c>
      <c r="CX707">
        <v>0</v>
      </c>
      <c r="CY707">
        <v>0</v>
      </c>
      <c r="CZ707">
        <v>0</v>
      </c>
      <c r="DA707">
        <v>0</v>
      </c>
      <c r="DB707">
        <v>0</v>
      </c>
      <c r="DC707">
        <v>0</v>
      </c>
      <c r="DD707">
        <v>0</v>
      </c>
      <c r="DE707">
        <v>0</v>
      </c>
      <c r="DF707">
        <v>0</v>
      </c>
      <c r="DG707">
        <v>0</v>
      </c>
      <c r="DH707">
        <v>0</v>
      </c>
      <c r="DI707">
        <v>0</v>
      </c>
      <c r="DJ707">
        <v>0</v>
      </c>
      <c r="DK707">
        <v>0</v>
      </c>
      <c r="DL707">
        <v>0</v>
      </c>
      <c r="DM707">
        <v>0</v>
      </c>
      <c r="DN707">
        <v>0</v>
      </c>
      <c r="DO707">
        <v>0</v>
      </c>
      <c r="DP707">
        <v>0</v>
      </c>
      <c r="DQ707">
        <v>0</v>
      </c>
      <c r="DR707">
        <v>0</v>
      </c>
      <c r="DS707">
        <v>0</v>
      </c>
    </row>
    <row r="708" spans="1:123">
      <c r="A708" t="s">
        <v>597</v>
      </c>
      <c r="B708">
        <v>0</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c r="CN708">
        <v>0</v>
      </c>
      <c r="CO708">
        <v>0</v>
      </c>
      <c r="CP708">
        <v>0</v>
      </c>
      <c r="CQ708">
        <v>0</v>
      </c>
      <c r="CR708">
        <v>0</v>
      </c>
      <c r="CS708">
        <v>0</v>
      </c>
      <c r="CT708">
        <v>0</v>
      </c>
      <c r="CU708">
        <v>0</v>
      </c>
      <c r="CV708">
        <v>0</v>
      </c>
      <c r="CW708">
        <v>0</v>
      </c>
      <c r="CX708">
        <v>0</v>
      </c>
      <c r="CY708">
        <v>0</v>
      </c>
      <c r="CZ708">
        <v>0</v>
      </c>
      <c r="DA708">
        <v>0</v>
      </c>
      <c r="DB708">
        <v>0</v>
      </c>
      <c r="DC708">
        <v>0</v>
      </c>
      <c r="DD708">
        <v>0</v>
      </c>
      <c r="DE708">
        <v>0</v>
      </c>
      <c r="DF708">
        <v>0</v>
      </c>
      <c r="DG708">
        <v>0</v>
      </c>
      <c r="DH708">
        <v>0</v>
      </c>
      <c r="DI708">
        <v>0</v>
      </c>
      <c r="DJ708">
        <v>0</v>
      </c>
      <c r="DK708">
        <v>0</v>
      </c>
      <c r="DL708">
        <v>0</v>
      </c>
      <c r="DM708">
        <v>0</v>
      </c>
      <c r="DN708">
        <v>0</v>
      </c>
      <c r="DO708">
        <v>0</v>
      </c>
      <c r="DP708">
        <v>0</v>
      </c>
      <c r="DQ708">
        <v>0</v>
      </c>
      <c r="DR708">
        <v>0</v>
      </c>
      <c r="DS708">
        <v>0</v>
      </c>
    </row>
    <row r="709" spans="1:123">
      <c r="A709" t="s">
        <v>598</v>
      </c>
      <c r="B709">
        <v>0</v>
      </c>
      <c r="C709">
        <v>0</v>
      </c>
      <c r="D709">
        <v>0</v>
      </c>
      <c r="E709">
        <v>0</v>
      </c>
      <c r="F709">
        <v>34181986174.997501</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34181986174.997501</v>
      </c>
      <c r="BP709">
        <v>0</v>
      </c>
      <c r="BQ709">
        <v>0</v>
      </c>
      <c r="BR709">
        <v>0</v>
      </c>
      <c r="BS709">
        <v>0</v>
      </c>
      <c r="BT709">
        <v>0</v>
      </c>
      <c r="BU709">
        <v>0</v>
      </c>
      <c r="BV709">
        <v>0</v>
      </c>
      <c r="BW709">
        <v>0</v>
      </c>
      <c r="BX709">
        <v>0</v>
      </c>
      <c r="BY709">
        <v>0</v>
      </c>
      <c r="BZ709">
        <v>0</v>
      </c>
      <c r="CA709">
        <v>0</v>
      </c>
      <c r="CB709">
        <v>0</v>
      </c>
      <c r="CC709">
        <v>0</v>
      </c>
      <c r="CD709">
        <v>0</v>
      </c>
      <c r="CE709">
        <v>0</v>
      </c>
      <c r="CF709">
        <v>0</v>
      </c>
      <c r="CG709">
        <v>0</v>
      </c>
      <c r="CH709">
        <v>0</v>
      </c>
      <c r="CI709">
        <v>0</v>
      </c>
      <c r="CJ709">
        <v>0</v>
      </c>
      <c r="CK709">
        <v>0</v>
      </c>
      <c r="CL709">
        <v>0</v>
      </c>
      <c r="CM709">
        <v>0</v>
      </c>
      <c r="CN709">
        <v>0</v>
      </c>
      <c r="CO709">
        <v>0</v>
      </c>
      <c r="CP709">
        <v>0</v>
      </c>
      <c r="CQ709">
        <v>0</v>
      </c>
      <c r="CR709">
        <v>0</v>
      </c>
      <c r="CS709">
        <v>0</v>
      </c>
      <c r="CT709">
        <v>0</v>
      </c>
      <c r="CU709">
        <v>0</v>
      </c>
      <c r="CV709">
        <v>0</v>
      </c>
      <c r="CW709">
        <v>0</v>
      </c>
      <c r="CX709">
        <v>0</v>
      </c>
      <c r="CY709">
        <v>0</v>
      </c>
      <c r="CZ709">
        <v>0</v>
      </c>
      <c r="DA709">
        <v>0</v>
      </c>
      <c r="DB709">
        <v>0</v>
      </c>
      <c r="DC709">
        <v>0</v>
      </c>
      <c r="DD709">
        <v>0</v>
      </c>
      <c r="DE709">
        <v>0</v>
      </c>
      <c r="DF709">
        <v>0</v>
      </c>
      <c r="DG709">
        <v>0</v>
      </c>
      <c r="DH709">
        <v>0</v>
      </c>
      <c r="DI709">
        <v>0</v>
      </c>
      <c r="DJ709">
        <v>0</v>
      </c>
      <c r="DK709">
        <v>0</v>
      </c>
      <c r="DL709">
        <v>0</v>
      </c>
      <c r="DM709">
        <v>0</v>
      </c>
      <c r="DN709">
        <v>0</v>
      </c>
      <c r="DO709">
        <v>0</v>
      </c>
      <c r="DP709">
        <v>0</v>
      </c>
      <c r="DQ709">
        <v>0</v>
      </c>
      <c r="DR709">
        <v>0</v>
      </c>
      <c r="DS709">
        <v>0</v>
      </c>
    </row>
    <row r="710" spans="1:123">
      <c r="A710" t="s">
        <v>599</v>
      </c>
      <c r="B710">
        <v>0</v>
      </c>
      <c r="C710">
        <v>0</v>
      </c>
      <c r="D710">
        <v>0</v>
      </c>
      <c r="E710">
        <v>0</v>
      </c>
      <c r="F710">
        <v>0</v>
      </c>
      <c r="G710">
        <v>0</v>
      </c>
      <c r="H710">
        <v>0</v>
      </c>
      <c r="I710">
        <v>0</v>
      </c>
      <c r="J710">
        <v>5350223923.0430899</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5350223923.0430899</v>
      </c>
      <c r="BN710">
        <v>0</v>
      </c>
      <c r="BO710">
        <v>0</v>
      </c>
      <c r="BP710">
        <v>0</v>
      </c>
      <c r="BQ710">
        <v>0</v>
      </c>
      <c r="BR710">
        <v>0</v>
      </c>
      <c r="BS710">
        <v>0</v>
      </c>
      <c r="BT710">
        <v>0</v>
      </c>
      <c r="BU710">
        <v>0</v>
      </c>
      <c r="BV710">
        <v>0</v>
      </c>
      <c r="BW710">
        <v>0</v>
      </c>
      <c r="BX710">
        <v>0</v>
      </c>
      <c r="BY710">
        <v>0</v>
      </c>
      <c r="BZ710">
        <v>0</v>
      </c>
      <c r="CA710">
        <v>0</v>
      </c>
      <c r="CB710">
        <v>0</v>
      </c>
      <c r="CC710">
        <v>0</v>
      </c>
      <c r="CD710">
        <v>0</v>
      </c>
      <c r="CE710">
        <v>0</v>
      </c>
      <c r="CF710">
        <v>0</v>
      </c>
      <c r="CG710">
        <v>0</v>
      </c>
      <c r="CH710">
        <v>0</v>
      </c>
      <c r="CI710">
        <v>0</v>
      </c>
      <c r="CJ710">
        <v>0</v>
      </c>
      <c r="CK710">
        <v>0</v>
      </c>
      <c r="CL710">
        <v>0</v>
      </c>
      <c r="CM710">
        <v>0</v>
      </c>
      <c r="CN710">
        <v>0</v>
      </c>
      <c r="CO710">
        <v>0</v>
      </c>
      <c r="CP710">
        <v>0</v>
      </c>
      <c r="CQ710">
        <v>0</v>
      </c>
      <c r="CR710">
        <v>0</v>
      </c>
      <c r="CS710">
        <v>0</v>
      </c>
      <c r="CT710">
        <v>0</v>
      </c>
      <c r="CU710">
        <v>0</v>
      </c>
      <c r="CV710">
        <v>0</v>
      </c>
      <c r="CW710">
        <v>0</v>
      </c>
      <c r="CX710">
        <v>0</v>
      </c>
      <c r="CY710">
        <v>0</v>
      </c>
      <c r="CZ710">
        <v>0</v>
      </c>
      <c r="DA710">
        <v>0</v>
      </c>
      <c r="DB710">
        <v>0</v>
      </c>
      <c r="DC710">
        <v>0</v>
      </c>
      <c r="DD710">
        <v>0</v>
      </c>
      <c r="DE710">
        <v>0</v>
      </c>
      <c r="DF710">
        <v>0</v>
      </c>
      <c r="DG710">
        <v>0</v>
      </c>
      <c r="DH710">
        <v>0</v>
      </c>
      <c r="DI710">
        <v>0</v>
      </c>
      <c r="DJ710">
        <v>0</v>
      </c>
      <c r="DK710">
        <v>0</v>
      </c>
      <c r="DL710">
        <v>0</v>
      </c>
      <c r="DM710">
        <v>0</v>
      </c>
      <c r="DN710">
        <v>0</v>
      </c>
      <c r="DO710">
        <v>0</v>
      </c>
      <c r="DP710">
        <v>0</v>
      </c>
      <c r="DQ710">
        <v>0</v>
      </c>
      <c r="DR710">
        <v>0</v>
      </c>
      <c r="DS710">
        <v>0</v>
      </c>
    </row>
    <row r="711" spans="1:123">
      <c r="A711" t="s">
        <v>600</v>
      </c>
      <c r="B711">
        <v>0</v>
      </c>
      <c r="C711">
        <v>0</v>
      </c>
      <c r="D711">
        <v>0</v>
      </c>
      <c r="E711">
        <v>0</v>
      </c>
      <c r="F711">
        <v>0</v>
      </c>
      <c r="G711">
        <v>1114629983.96731</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1114629983.96731</v>
      </c>
      <c r="BQ711">
        <v>0</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v>
      </c>
      <c r="CL711">
        <v>0</v>
      </c>
      <c r="CM711">
        <v>0</v>
      </c>
      <c r="CN711">
        <v>0</v>
      </c>
      <c r="CO711">
        <v>0</v>
      </c>
      <c r="CP711">
        <v>0</v>
      </c>
      <c r="CQ711">
        <v>0</v>
      </c>
      <c r="CR711">
        <v>0</v>
      </c>
      <c r="CS711">
        <v>0</v>
      </c>
      <c r="CT711">
        <v>0</v>
      </c>
      <c r="CU711">
        <v>0</v>
      </c>
      <c r="CV711">
        <v>0</v>
      </c>
      <c r="CW711">
        <v>0</v>
      </c>
      <c r="CX711">
        <v>0</v>
      </c>
      <c r="CY711">
        <v>0</v>
      </c>
      <c r="CZ711">
        <v>0</v>
      </c>
      <c r="DA711">
        <v>0</v>
      </c>
      <c r="DB711">
        <v>0</v>
      </c>
      <c r="DC711">
        <v>0</v>
      </c>
      <c r="DD711">
        <v>0</v>
      </c>
      <c r="DE711">
        <v>0</v>
      </c>
      <c r="DF711">
        <v>0</v>
      </c>
      <c r="DG711">
        <v>0</v>
      </c>
      <c r="DH711">
        <v>0</v>
      </c>
      <c r="DI711">
        <v>0</v>
      </c>
      <c r="DJ711">
        <v>0</v>
      </c>
      <c r="DK711">
        <v>0</v>
      </c>
      <c r="DL711">
        <v>0</v>
      </c>
      <c r="DM711">
        <v>0</v>
      </c>
      <c r="DN711">
        <v>0</v>
      </c>
      <c r="DO711">
        <v>0</v>
      </c>
      <c r="DP711">
        <v>0</v>
      </c>
      <c r="DQ711">
        <v>0</v>
      </c>
      <c r="DR711">
        <v>0</v>
      </c>
      <c r="DS711">
        <v>0</v>
      </c>
    </row>
    <row r="712" spans="1:123">
      <c r="A712" t="s">
        <v>601</v>
      </c>
      <c r="B712">
        <v>0</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BX712">
        <v>0</v>
      </c>
      <c r="BY712">
        <v>0</v>
      </c>
      <c r="BZ712">
        <v>0</v>
      </c>
      <c r="CA712">
        <v>0</v>
      </c>
      <c r="CB712">
        <v>0</v>
      </c>
      <c r="CC712">
        <v>0</v>
      </c>
      <c r="CD712">
        <v>0</v>
      </c>
      <c r="CE712">
        <v>0</v>
      </c>
      <c r="CF712">
        <v>0</v>
      </c>
      <c r="CG712">
        <v>0</v>
      </c>
      <c r="CH712">
        <v>0</v>
      </c>
      <c r="CI712">
        <v>0</v>
      </c>
      <c r="CJ712">
        <v>0</v>
      </c>
      <c r="CK712">
        <v>0</v>
      </c>
      <c r="CL712">
        <v>0</v>
      </c>
      <c r="CM712">
        <v>0</v>
      </c>
      <c r="CN712">
        <v>0</v>
      </c>
      <c r="CO712">
        <v>0</v>
      </c>
      <c r="CP712">
        <v>0</v>
      </c>
      <c r="CQ712">
        <v>0</v>
      </c>
      <c r="CR712">
        <v>0</v>
      </c>
      <c r="CS712">
        <v>0</v>
      </c>
      <c r="CT712">
        <v>0</v>
      </c>
      <c r="CU712">
        <v>0</v>
      </c>
      <c r="CV712">
        <v>0</v>
      </c>
      <c r="CW712">
        <v>0</v>
      </c>
      <c r="CX712">
        <v>0</v>
      </c>
      <c r="CY712">
        <v>0</v>
      </c>
      <c r="CZ712">
        <v>0</v>
      </c>
      <c r="DA712">
        <v>0</v>
      </c>
      <c r="DB712">
        <v>0</v>
      </c>
      <c r="DC712">
        <v>0</v>
      </c>
      <c r="DD712">
        <v>0</v>
      </c>
      <c r="DE712">
        <v>0</v>
      </c>
      <c r="DF712">
        <v>0</v>
      </c>
      <c r="DG712">
        <v>0</v>
      </c>
      <c r="DH712">
        <v>0</v>
      </c>
      <c r="DI712">
        <v>0</v>
      </c>
      <c r="DJ712">
        <v>0</v>
      </c>
      <c r="DK712">
        <v>0</v>
      </c>
      <c r="DL712">
        <v>0</v>
      </c>
      <c r="DM712">
        <v>0</v>
      </c>
      <c r="DN712">
        <v>0</v>
      </c>
      <c r="DO712">
        <v>0</v>
      </c>
      <c r="DP712">
        <v>0</v>
      </c>
      <c r="DQ712">
        <v>0</v>
      </c>
      <c r="DR712">
        <v>0</v>
      </c>
      <c r="DS712">
        <v>0</v>
      </c>
    </row>
    <row r="713" spans="1:123">
      <c r="A713" t="s">
        <v>2644</v>
      </c>
      <c r="B713">
        <v>0</v>
      </c>
      <c r="C713">
        <v>0</v>
      </c>
      <c r="D713">
        <v>0</v>
      </c>
      <c r="E713">
        <v>0</v>
      </c>
      <c r="F713">
        <v>0</v>
      </c>
      <c r="G713">
        <v>0</v>
      </c>
      <c r="H713">
        <v>0</v>
      </c>
      <c r="I713">
        <v>18460566748.799999</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0</v>
      </c>
      <c r="BR713">
        <v>18460566748.799999</v>
      </c>
      <c r="BS713">
        <v>0</v>
      </c>
      <c r="BT713">
        <v>0</v>
      </c>
      <c r="BU713">
        <v>0</v>
      </c>
      <c r="BV713">
        <v>0</v>
      </c>
      <c r="BW713">
        <v>0</v>
      </c>
      <c r="BX713">
        <v>0</v>
      </c>
      <c r="BY713">
        <v>0</v>
      </c>
      <c r="BZ713">
        <v>0</v>
      </c>
      <c r="CA713">
        <v>0</v>
      </c>
      <c r="CB713">
        <v>0</v>
      </c>
      <c r="CC713">
        <v>0</v>
      </c>
      <c r="CD713">
        <v>0</v>
      </c>
      <c r="CE713">
        <v>0</v>
      </c>
      <c r="CF713">
        <v>0</v>
      </c>
      <c r="CG713">
        <v>0</v>
      </c>
      <c r="CH713">
        <v>0</v>
      </c>
      <c r="CI713">
        <v>0</v>
      </c>
      <c r="CJ713">
        <v>0</v>
      </c>
      <c r="CK713">
        <v>0</v>
      </c>
      <c r="CL713">
        <v>0</v>
      </c>
      <c r="CM713">
        <v>0</v>
      </c>
      <c r="CN713">
        <v>0</v>
      </c>
      <c r="CO713">
        <v>0</v>
      </c>
      <c r="CP713">
        <v>0</v>
      </c>
      <c r="CQ713">
        <v>0</v>
      </c>
      <c r="CR713">
        <v>0</v>
      </c>
      <c r="CS713">
        <v>0</v>
      </c>
      <c r="CT713">
        <v>0</v>
      </c>
      <c r="CU713">
        <v>0</v>
      </c>
      <c r="CV713">
        <v>0</v>
      </c>
      <c r="CW713">
        <v>0</v>
      </c>
      <c r="CX713">
        <v>0</v>
      </c>
      <c r="CY713">
        <v>0</v>
      </c>
      <c r="CZ713">
        <v>0</v>
      </c>
      <c r="DA713">
        <v>0</v>
      </c>
      <c r="DB713">
        <v>0</v>
      </c>
      <c r="DC713">
        <v>0</v>
      </c>
      <c r="DD713">
        <v>0</v>
      </c>
      <c r="DE713">
        <v>0</v>
      </c>
      <c r="DF713">
        <v>0</v>
      </c>
      <c r="DG713">
        <v>0</v>
      </c>
      <c r="DH713">
        <v>0</v>
      </c>
      <c r="DI713">
        <v>0</v>
      </c>
      <c r="DJ713">
        <v>0</v>
      </c>
      <c r="DK713">
        <v>0</v>
      </c>
      <c r="DL713">
        <v>0</v>
      </c>
      <c r="DM713">
        <v>0</v>
      </c>
      <c r="DN713">
        <v>0</v>
      </c>
      <c r="DO713">
        <v>0</v>
      </c>
      <c r="DP713">
        <v>0</v>
      </c>
      <c r="DQ713">
        <v>0</v>
      </c>
      <c r="DR713">
        <v>0</v>
      </c>
      <c r="DS713">
        <v>0</v>
      </c>
    </row>
    <row r="714" spans="1:123">
      <c r="A714" t="s">
        <v>2645</v>
      </c>
      <c r="B714">
        <v>0</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v>0</v>
      </c>
      <c r="BX714">
        <v>0</v>
      </c>
      <c r="BY714">
        <v>0</v>
      </c>
      <c r="BZ714">
        <v>0</v>
      </c>
      <c r="CA714">
        <v>0</v>
      </c>
      <c r="CB714">
        <v>0</v>
      </c>
      <c r="CC714">
        <v>0</v>
      </c>
      <c r="CD714">
        <v>0</v>
      </c>
      <c r="CE714">
        <v>0</v>
      </c>
      <c r="CF714">
        <v>0</v>
      </c>
      <c r="CG714">
        <v>0</v>
      </c>
      <c r="CH714">
        <v>0</v>
      </c>
      <c r="CI714">
        <v>0</v>
      </c>
      <c r="CJ714">
        <v>0</v>
      </c>
      <c r="CK714">
        <v>0</v>
      </c>
      <c r="CL714">
        <v>0</v>
      </c>
      <c r="CM714">
        <v>0</v>
      </c>
      <c r="CN714">
        <v>0</v>
      </c>
      <c r="CO714">
        <v>0</v>
      </c>
      <c r="CP714">
        <v>0</v>
      </c>
      <c r="CQ714">
        <v>0</v>
      </c>
      <c r="CR714">
        <v>0</v>
      </c>
      <c r="CS714">
        <v>0</v>
      </c>
      <c r="CT714">
        <v>0</v>
      </c>
      <c r="CU714">
        <v>0</v>
      </c>
      <c r="CV714">
        <v>0</v>
      </c>
      <c r="CW714">
        <v>0</v>
      </c>
      <c r="CX714">
        <v>0</v>
      </c>
      <c r="CY714">
        <v>0</v>
      </c>
      <c r="CZ714">
        <v>0</v>
      </c>
      <c r="DA714">
        <v>0</v>
      </c>
      <c r="DB714">
        <v>0</v>
      </c>
      <c r="DC714">
        <v>0</v>
      </c>
      <c r="DD714">
        <v>0</v>
      </c>
      <c r="DE714">
        <v>0</v>
      </c>
      <c r="DF714">
        <v>0</v>
      </c>
      <c r="DG714">
        <v>0</v>
      </c>
      <c r="DH714">
        <v>0</v>
      </c>
      <c r="DI714">
        <v>0</v>
      </c>
      <c r="DJ714">
        <v>0</v>
      </c>
      <c r="DK714">
        <v>0</v>
      </c>
      <c r="DL714">
        <v>0</v>
      </c>
      <c r="DM714">
        <v>0</v>
      </c>
      <c r="DN714">
        <v>0</v>
      </c>
      <c r="DO714">
        <v>0</v>
      </c>
      <c r="DP714">
        <v>0</v>
      </c>
      <c r="DQ714">
        <v>0</v>
      </c>
      <c r="DR714">
        <v>0</v>
      </c>
      <c r="DS714">
        <v>0</v>
      </c>
    </row>
    <row r="715" spans="1:123">
      <c r="A715" t="s">
        <v>602</v>
      </c>
      <c r="B715">
        <v>0</v>
      </c>
      <c r="C715">
        <v>0</v>
      </c>
      <c r="D715">
        <v>0</v>
      </c>
      <c r="E715">
        <v>0</v>
      </c>
      <c r="F715">
        <v>0</v>
      </c>
      <c r="G715">
        <v>0</v>
      </c>
      <c r="H715">
        <v>0</v>
      </c>
      <c r="I715">
        <v>18460566748.799999</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v>0</v>
      </c>
      <c r="BK715">
        <v>0</v>
      </c>
      <c r="BL715">
        <v>0</v>
      </c>
      <c r="BM715">
        <v>0</v>
      </c>
      <c r="BN715">
        <v>0</v>
      </c>
      <c r="BO715">
        <v>0</v>
      </c>
      <c r="BP715">
        <v>0</v>
      </c>
      <c r="BQ715">
        <v>0</v>
      </c>
      <c r="BR715">
        <v>18460566748.799999</v>
      </c>
      <c r="BS715">
        <v>0</v>
      </c>
      <c r="BT715">
        <v>0</v>
      </c>
      <c r="BU715">
        <v>0</v>
      </c>
      <c r="BV715">
        <v>0</v>
      </c>
      <c r="BW715">
        <v>0</v>
      </c>
      <c r="BX715">
        <v>0</v>
      </c>
      <c r="BY715">
        <v>0</v>
      </c>
      <c r="BZ715">
        <v>0</v>
      </c>
      <c r="CA715">
        <v>0</v>
      </c>
      <c r="CB715">
        <v>0</v>
      </c>
      <c r="CC715">
        <v>0</v>
      </c>
      <c r="CD715">
        <v>0</v>
      </c>
      <c r="CE715">
        <v>0</v>
      </c>
      <c r="CF715">
        <v>0</v>
      </c>
      <c r="CG715">
        <v>0</v>
      </c>
      <c r="CH715">
        <v>0</v>
      </c>
      <c r="CI715">
        <v>0</v>
      </c>
      <c r="CJ715">
        <v>0</v>
      </c>
      <c r="CK715">
        <v>0</v>
      </c>
      <c r="CL715">
        <v>0</v>
      </c>
      <c r="CM715">
        <v>0</v>
      </c>
      <c r="CN715">
        <v>0</v>
      </c>
      <c r="CO715">
        <v>0</v>
      </c>
      <c r="CP715">
        <v>0</v>
      </c>
      <c r="CQ715">
        <v>0</v>
      </c>
      <c r="CR715">
        <v>0</v>
      </c>
      <c r="CS715">
        <v>0</v>
      </c>
      <c r="CT715">
        <v>0</v>
      </c>
      <c r="CU715">
        <v>0</v>
      </c>
      <c r="CV715">
        <v>0</v>
      </c>
      <c r="CW715">
        <v>0</v>
      </c>
      <c r="CX715">
        <v>0</v>
      </c>
      <c r="CY715">
        <v>0</v>
      </c>
      <c r="CZ715">
        <v>0</v>
      </c>
      <c r="DA715">
        <v>0</v>
      </c>
      <c r="DB715">
        <v>0</v>
      </c>
      <c r="DC715">
        <v>0</v>
      </c>
      <c r="DD715">
        <v>0</v>
      </c>
      <c r="DE715">
        <v>0</v>
      </c>
      <c r="DF715">
        <v>0</v>
      </c>
      <c r="DG715">
        <v>0</v>
      </c>
      <c r="DH715">
        <v>0</v>
      </c>
      <c r="DI715">
        <v>0</v>
      </c>
      <c r="DJ715">
        <v>0</v>
      </c>
      <c r="DK715">
        <v>0</v>
      </c>
      <c r="DL715">
        <v>0</v>
      </c>
      <c r="DM715">
        <v>0</v>
      </c>
      <c r="DN715">
        <v>0</v>
      </c>
      <c r="DO715">
        <v>0</v>
      </c>
      <c r="DP715">
        <v>0</v>
      </c>
      <c r="DQ715">
        <v>0</v>
      </c>
      <c r="DR715">
        <v>0</v>
      </c>
      <c r="DS715">
        <v>0</v>
      </c>
    </row>
    <row r="716" spans="1:123">
      <c r="A716" t="s">
        <v>603</v>
      </c>
      <c r="B716">
        <v>0</v>
      </c>
      <c r="C716">
        <v>0</v>
      </c>
      <c r="D716">
        <v>0</v>
      </c>
      <c r="E716">
        <v>0</v>
      </c>
      <c r="F716">
        <v>108241893293.897</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v>0</v>
      </c>
      <c r="BN716">
        <v>0</v>
      </c>
      <c r="BO716">
        <v>108241893293.897</v>
      </c>
      <c r="BP716">
        <v>0</v>
      </c>
      <c r="BQ716">
        <v>0</v>
      </c>
      <c r="BR716">
        <v>0</v>
      </c>
      <c r="BS716">
        <v>0</v>
      </c>
      <c r="BT716">
        <v>0</v>
      </c>
      <c r="BU716">
        <v>0</v>
      </c>
      <c r="BV716">
        <v>0</v>
      </c>
      <c r="BW716">
        <v>0</v>
      </c>
      <c r="BX716">
        <v>0</v>
      </c>
      <c r="BY716">
        <v>0</v>
      </c>
      <c r="BZ716">
        <v>0</v>
      </c>
      <c r="CA716">
        <v>0</v>
      </c>
      <c r="CB716">
        <v>0</v>
      </c>
      <c r="CC716">
        <v>0</v>
      </c>
      <c r="CD716">
        <v>0</v>
      </c>
      <c r="CE716">
        <v>0</v>
      </c>
      <c r="CF716">
        <v>0</v>
      </c>
      <c r="CG716">
        <v>0</v>
      </c>
      <c r="CH716">
        <v>0</v>
      </c>
      <c r="CI716">
        <v>0</v>
      </c>
      <c r="CJ716">
        <v>0</v>
      </c>
      <c r="CK716">
        <v>0</v>
      </c>
      <c r="CL716">
        <v>0</v>
      </c>
      <c r="CM716">
        <v>0</v>
      </c>
      <c r="CN716">
        <v>0</v>
      </c>
      <c r="CO716">
        <v>0</v>
      </c>
      <c r="CP716">
        <v>0</v>
      </c>
      <c r="CQ716">
        <v>0</v>
      </c>
      <c r="CR716">
        <v>0</v>
      </c>
      <c r="CS716">
        <v>0</v>
      </c>
      <c r="CT716">
        <v>0</v>
      </c>
      <c r="CU716">
        <v>0</v>
      </c>
      <c r="CV716">
        <v>0</v>
      </c>
      <c r="CW716">
        <v>0</v>
      </c>
      <c r="CX716">
        <v>0</v>
      </c>
      <c r="CY716">
        <v>0</v>
      </c>
      <c r="CZ716">
        <v>0</v>
      </c>
      <c r="DA716">
        <v>0</v>
      </c>
      <c r="DB716">
        <v>0</v>
      </c>
      <c r="DC716">
        <v>0</v>
      </c>
      <c r="DD716">
        <v>0</v>
      </c>
      <c r="DE716">
        <v>0</v>
      </c>
      <c r="DF716">
        <v>0</v>
      </c>
      <c r="DG716">
        <v>0</v>
      </c>
      <c r="DH716">
        <v>0</v>
      </c>
      <c r="DI716">
        <v>0</v>
      </c>
      <c r="DJ716">
        <v>0</v>
      </c>
      <c r="DK716">
        <v>0</v>
      </c>
      <c r="DL716">
        <v>0</v>
      </c>
      <c r="DM716">
        <v>0</v>
      </c>
      <c r="DN716">
        <v>0</v>
      </c>
      <c r="DO716">
        <v>0</v>
      </c>
      <c r="DP716">
        <v>0</v>
      </c>
      <c r="DQ716">
        <v>0</v>
      </c>
      <c r="DR716">
        <v>0</v>
      </c>
      <c r="DS716">
        <v>0</v>
      </c>
    </row>
    <row r="717" spans="1:123">
      <c r="A717" t="s">
        <v>604</v>
      </c>
      <c r="B717">
        <v>0</v>
      </c>
      <c r="C717">
        <v>0</v>
      </c>
      <c r="D717">
        <v>0</v>
      </c>
      <c r="E717">
        <v>0</v>
      </c>
      <c r="F717">
        <v>855.000019464807</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855.000019464807</v>
      </c>
      <c r="BP717">
        <v>0</v>
      </c>
      <c r="BQ717">
        <v>0</v>
      </c>
      <c r="BR717">
        <v>0</v>
      </c>
      <c r="BS717">
        <v>0</v>
      </c>
      <c r="BT717">
        <v>0</v>
      </c>
      <c r="BU717">
        <v>0</v>
      </c>
      <c r="BV717">
        <v>0</v>
      </c>
      <c r="BW717">
        <v>0</v>
      </c>
      <c r="BX717">
        <v>0</v>
      </c>
      <c r="BY717">
        <v>0</v>
      </c>
      <c r="BZ717">
        <v>0</v>
      </c>
      <c r="CA717">
        <v>0</v>
      </c>
      <c r="CB717">
        <v>0</v>
      </c>
      <c r="CC717">
        <v>0</v>
      </c>
      <c r="CD717">
        <v>0</v>
      </c>
      <c r="CE717">
        <v>0</v>
      </c>
      <c r="CF717">
        <v>0</v>
      </c>
      <c r="CG717">
        <v>0</v>
      </c>
      <c r="CH717">
        <v>0</v>
      </c>
      <c r="CI717">
        <v>0</v>
      </c>
      <c r="CJ717">
        <v>0</v>
      </c>
      <c r="CK717">
        <v>0</v>
      </c>
      <c r="CL717">
        <v>0</v>
      </c>
      <c r="CM717">
        <v>0</v>
      </c>
      <c r="CN717">
        <v>0</v>
      </c>
      <c r="CO717">
        <v>0</v>
      </c>
      <c r="CP717">
        <v>0</v>
      </c>
      <c r="CQ717">
        <v>0</v>
      </c>
      <c r="CR717">
        <v>0</v>
      </c>
      <c r="CS717">
        <v>0</v>
      </c>
      <c r="CT717">
        <v>0</v>
      </c>
      <c r="CU717">
        <v>0</v>
      </c>
      <c r="CV717">
        <v>0</v>
      </c>
      <c r="CW717">
        <v>0</v>
      </c>
      <c r="CX717">
        <v>0</v>
      </c>
      <c r="CY717">
        <v>0</v>
      </c>
      <c r="CZ717">
        <v>0</v>
      </c>
      <c r="DA717">
        <v>0</v>
      </c>
      <c r="DB717">
        <v>0</v>
      </c>
      <c r="DC717">
        <v>0</v>
      </c>
      <c r="DD717">
        <v>0</v>
      </c>
      <c r="DE717">
        <v>0</v>
      </c>
      <c r="DF717">
        <v>0</v>
      </c>
      <c r="DG717">
        <v>0</v>
      </c>
      <c r="DH717">
        <v>0</v>
      </c>
      <c r="DI717">
        <v>0</v>
      </c>
      <c r="DJ717">
        <v>0</v>
      </c>
      <c r="DK717">
        <v>0</v>
      </c>
      <c r="DL717">
        <v>0</v>
      </c>
      <c r="DM717">
        <v>0</v>
      </c>
      <c r="DN717">
        <v>0</v>
      </c>
      <c r="DO717">
        <v>0</v>
      </c>
      <c r="DP717">
        <v>0</v>
      </c>
      <c r="DQ717">
        <v>0</v>
      </c>
      <c r="DR717">
        <v>0</v>
      </c>
      <c r="DS717">
        <v>0</v>
      </c>
    </row>
    <row r="718" spans="1:123">
      <c r="A718" t="s">
        <v>605</v>
      </c>
      <c r="B718">
        <v>0</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0</v>
      </c>
      <c r="BF718">
        <v>0</v>
      </c>
      <c r="BG718">
        <v>0</v>
      </c>
      <c r="BH718">
        <v>0</v>
      </c>
      <c r="BI718">
        <v>0</v>
      </c>
      <c r="BJ718">
        <v>0</v>
      </c>
      <c r="BK718">
        <v>0</v>
      </c>
      <c r="BL718">
        <v>0</v>
      </c>
      <c r="BM718">
        <v>0</v>
      </c>
      <c r="BN718">
        <v>0</v>
      </c>
      <c r="BO718">
        <v>0</v>
      </c>
      <c r="BP718">
        <v>0</v>
      </c>
      <c r="BQ718">
        <v>0</v>
      </c>
      <c r="BR718">
        <v>0</v>
      </c>
      <c r="BS718">
        <v>0</v>
      </c>
      <c r="BT718">
        <v>0</v>
      </c>
      <c r="BU718">
        <v>0</v>
      </c>
      <c r="BV718">
        <v>0</v>
      </c>
      <c r="BW718">
        <v>0</v>
      </c>
      <c r="BX718">
        <v>0</v>
      </c>
      <c r="BY718">
        <v>0</v>
      </c>
      <c r="BZ718">
        <v>0</v>
      </c>
      <c r="CA718">
        <v>0</v>
      </c>
      <c r="CB718">
        <v>0</v>
      </c>
      <c r="CC718">
        <v>0</v>
      </c>
      <c r="CD718">
        <v>0</v>
      </c>
      <c r="CE718">
        <v>0</v>
      </c>
      <c r="CF718">
        <v>0</v>
      </c>
      <c r="CG718">
        <v>0</v>
      </c>
      <c r="CH718">
        <v>0</v>
      </c>
      <c r="CI718">
        <v>0</v>
      </c>
      <c r="CJ718">
        <v>0</v>
      </c>
      <c r="CK718">
        <v>0</v>
      </c>
      <c r="CL718">
        <v>0</v>
      </c>
      <c r="CM718">
        <v>0</v>
      </c>
      <c r="CN718">
        <v>0</v>
      </c>
      <c r="CO718">
        <v>0</v>
      </c>
      <c r="CP718">
        <v>0</v>
      </c>
      <c r="CQ718">
        <v>0</v>
      </c>
      <c r="CR718">
        <v>0</v>
      </c>
      <c r="CS718">
        <v>0</v>
      </c>
      <c r="CT718">
        <v>0</v>
      </c>
      <c r="CU718">
        <v>0</v>
      </c>
      <c r="CV718">
        <v>0</v>
      </c>
      <c r="CW718">
        <v>0</v>
      </c>
      <c r="CX718">
        <v>0</v>
      </c>
      <c r="CY718">
        <v>0</v>
      </c>
      <c r="CZ718">
        <v>0</v>
      </c>
      <c r="DA718">
        <v>0</v>
      </c>
      <c r="DB718">
        <v>0</v>
      </c>
      <c r="DC718">
        <v>0</v>
      </c>
      <c r="DD718">
        <v>0</v>
      </c>
      <c r="DE718">
        <v>0</v>
      </c>
      <c r="DF718">
        <v>0</v>
      </c>
      <c r="DG718">
        <v>0</v>
      </c>
      <c r="DH718">
        <v>0</v>
      </c>
      <c r="DI718">
        <v>0</v>
      </c>
      <c r="DJ718">
        <v>0</v>
      </c>
      <c r="DK718">
        <v>0</v>
      </c>
      <c r="DL718">
        <v>0</v>
      </c>
      <c r="DM718">
        <v>0</v>
      </c>
      <c r="DN718">
        <v>0</v>
      </c>
      <c r="DO718">
        <v>0</v>
      </c>
      <c r="DP718">
        <v>0</v>
      </c>
      <c r="DQ718">
        <v>0</v>
      </c>
      <c r="DR718">
        <v>0</v>
      </c>
      <c r="DS718">
        <v>0</v>
      </c>
    </row>
    <row r="719" spans="1:123">
      <c r="A719" t="s">
        <v>606</v>
      </c>
      <c r="B719">
        <v>0</v>
      </c>
      <c r="C719">
        <v>0</v>
      </c>
      <c r="D719">
        <v>0</v>
      </c>
      <c r="E719">
        <v>0</v>
      </c>
      <c r="F719">
        <v>0</v>
      </c>
      <c r="G719">
        <v>0</v>
      </c>
      <c r="H719">
        <v>0</v>
      </c>
      <c r="I719">
        <v>0</v>
      </c>
      <c r="J719">
        <v>0</v>
      </c>
      <c r="K719">
        <v>0</v>
      </c>
      <c r="L719">
        <v>0</v>
      </c>
      <c r="M719">
        <v>0</v>
      </c>
      <c r="N719">
        <v>0</v>
      </c>
      <c r="O719">
        <v>0</v>
      </c>
      <c r="P719">
        <v>0</v>
      </c>
      <c r="Q719">
        <v>0</v>
      </c>
      <c r="R719">
        <v>0</v>
      </c>
      <c r="S719">
        <v>2176704759.5999999</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c r="BJ719">
        <v>0</v>
      </c>
      <c r="BK719">
        <v>0</v>
      </c>
      <c r="BL719">
        <v>0</v>
      </c>
      <c r="BM719">
        <v>0</v>
      </c>
      <c r="BN719">
        <v>0</v>
      </c>
      <c r="BO719">
        <v>0</v>
      </c>
      <c r="BP719">
        <v>0</v>
      </c>
      <c r="BQ719">
        <v>0</v>
      </c>
      <c r="BR719">
        <v>0</v>
      </c>
      <c r="BS719">
        <v>0</v>
      </c>
      <c r="BT719">
        <v>0</v>
      </c>
      <c r="BU719">
        <v>0</v>
      </c>
      <c r="BV719">
        <v>0</v>
      </c>
      <c r="BW719">
        <v>0</v>
      </c>
      <c r="BX719">
        <v>0</v>
      </c>
      <c r="BY719">
        <v>0</v>
      </c>
      <c r="BZ719">
        <v>0</v>
      </c>
      <c r="CA719">
        <v>0</v>
      </c>
      <c r="CB719">
        <v>2176704759.5999999</v>
      </c>
      <c r="CC719">
        <v>0</v>
      </c>
      <c r="CD719">
        <v>0</v>
      </c>
      <c r="CE719">
        <v>0</v>
      </c>
      <c r="CF719">
        <v>0</v>
      </c>
      <c r="CG719">
        <v>0</v>
      </c>
      <c r="CH719">
        <v>0</v>
      </c>
      <c r="CI719">
        <v>0</v>
      </c>
      <c r="CJ719">
        <v>0</v>
      </c>
      <c r="CK719">
        <v>0</v>
      </c>
      <c r="CL719">
        <v>0</v>
      </c>
      <c r="CM719">
        <v>0</v>
      </c>
      <c r="CN719">
        <v>0</v>
      </c>
      <c r="CO719">
        <v>0</v>
      </c>
      <c r="CP719">
        <v>0</v>
      </c>
      <c r="CQ719">
        <v>0</v>
      </c>
      <c r="CR719">
        <v>0</v>
      </c>
      <c r="CS719">
        <v>0</v>
      </c>
      <c r="CT719">
        <v>0</v>
      </c>
      <c r="CU719">
        <v>0</v>
      </c>
      <c r="CV719">
        <v>0</v>
      </c>
      <c r="CW719">
        <v>0</v>
      </c>
      <c r="CX719">
        <v>0</v>
      </c>
      <c r="CY719">
        <v>0</v>
      </c>
      <c r="CZ719">
        <v>0</v>
      </c>
      <c r="DA719">
        <v>0</v>
      </c>
      <c r="DB719">
        <v>0</v>
      </c>
      <c r="DC719">
        <v>0</v>
      </c>
      <c r="DD719">
        <v>0</v>
      </c>
      <c r="DE719">
        <v>0</v>
      </c>
      <c r="DF719">
        <v>0</v>
      </c>
      <c r="DG719">
        <v>0</v>
      </c>
      <c r="DH719">
        <v>0</v>
      </c>
      <c r="DI719">
        <v>0</v>
      </c>
      <c r="DJ719">
        <v>0</v>
      </c>
      <c r="DK719">
        <v>0</v>
      </c>
      <c r="DL719">
        <v>0</v>
      </c>
      <c r="DM719">
        <v>0</v>
      </c>
      <c r="DN719">
        <v>0</v>
      </c>
      <c r="DO719">
        <v>0</v>
      </c>
      <c r="DP719">
        <v>0</v>
      </c>
      <c r="DQ719">
        <v>0</v>
      </c>
      <c r="DR719">
        <v>0</v>
      </c>
      <c r="DS719">
        <v>0</v>
      </c>
    </row>
    <row r="720" spans="1:123">
      <c r="A720" t="s">
        <v>1658</v>
      </c>
      <c r="B720">
        <v>0</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1017394493.4</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v>0</v>
      </c>
      <c r="BK720">
        <v>0</v>
      </c>
      <c r="BL720">
        <v>0</v>
      </c>
      <c r="BM720">
        <v>0</v>
      </c>
      <c r="BN720">
        <v>0</v>
      </c>
      <c r="BO720">
        <v>0</v>
      </c>
      <c r="BP720">
        <v>0</v>
      </c>
      <c r="BQ720">
        <v>0</v>
      </c>
      <c r="BR720">
        <v>0</v>
      </c>
      <c r="BS720">
        <v>0</v>
      </c>
      <c r="BT720">
        <v>0</v>
      </c>
      <c r="BU720">
        <v>0</v>
      </c>
      <c r="BV720">
        <v>0</v>
      </c>
      <c r="BW720">
        <v>0</v>
      </c>
      <c r="BX720">
        <v>0</v>
      </c>
      <c r="BY720">
        <v>0</v>
      </c>
      <c r="BZ720">
        <v>0</v>
      </c>
      <c r="CA720">
        <v>0</v>
      </c>
      <c r="CB720">
        <v>0</v>
      </c>
      <c r="CC720">
        <v>0</v>
      </c>
      <c r="CD720">
        <v>0</v>
      </c>
      <c r="CE720">
        <v>0</v>
      </c>
      <c r="CF720">
        <v>0</v>
      </c>
      <c r="CG720">
        <v>0</v>
      </c>
      <c r="CH720">
        <v>0</v>
      </c>
      <c r="CI720">
        <v>0</v>
      </c>
      <c r="CJ720">
        <v>0</v>
      </c>
      <c r="CK720">
        <v>0</v>
      </c>
      <c r="CL720">
        <v>0</v>
      </c>
      <c r="CM720">
        <v>0</v>
      </c>
      <c r="CN720">
        <v>0</v>
      </c>
      <c r="CO720">
        <v>0</v>
      </c>
      <c r="CP720">
        <v>1017394493.4</v>
      </c>
      <c r="CQ720">
        <v>0</v>
      </c>
      <c r="CR720">
        <v>0</v>
      </c>
      <c r="CS720">
        <v>0</v>
      </c>
      <c r="CT720">
        <v>0</v>
      </c>
      <c r="CU720">
        <v>0</v>
      </c>
      <c r="CV720">
        <v>0</v>
      </c>
      <c r="CW720">
        <v>0</v>
      </c>
      <c r="CX720">
        <v>0</v>
      </c>
      <c r="CY720">
        <v>0</v>
      </c>
      <c r="CZ720">
        <v>0</v>
      </c>
      <c r="DA720">
        <v>0</v>
      </c>
      <c r="DB720">
        <v>0</v>
      </c>
      <c r="DC720">
        <v>0</v>
      </c>
      <c r="DD720">
        <v>0</v>
      </c>
      <c r="DE720">
        <v>0</v>
      </c>
      <c r="DF720">
        <v>0</v>
      </c>
      <c r="DG720">
        <v>0</v>
      </c>
      <c r="DH720">
        <v>0</v>
      </c>
      <c r="DI720">
        <v>0</v>
      </c>
      <c r="DJ720">
        <v>0</v>
      </c>
      <c r="DK720">
        <v>0</v>
      </c>
      <c r="DL720">
        <v>0</v>
      </c>
      <c r="DM720">
        <v>0</v>
      </c>
      <c r="DN720">
        <v>0</v>
      </c>
      <c r="DO720">
        <v>0</v>
      </c>
      <c r="DP720">
        <v>0</v>
      </c>
      <c r="DQ720">
        <v>0</v>
      </c>
      <c r="DR720">
        <v>0</v>
      </c>
      <c r="DS720">
        <v>0</v>
      </c>
    </row>
    <row r="721" spans="1:123">
      <c r="A721" t="s">
        <v>1659</v>
      </c>
      <c r="B721">
        <v>0</v>
      </c>
      <c r="C721">
        <v>0</v>
      </c>
      <c r="D721">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145853458.19999999</v>
      </c>
      <c r="AH721">
        <v>0</v>
      </c>
      <c r="AI721">
        <v>0</v>
      </c>
      <c r="AJ721">
        <v>0</v>
      </c>
      <c r="AK721">
        <v>0</v>
      </c>
      <c r="AL721">
        <v>0</v>
      </c>
      <c r="AM721">
        <v>0</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M721">
        <v>0</v>
      </c>
      <c r="BN721">
        <v>0</v>
      </c>
      <c r="BO721">
        <v>0</v>
      </c>
      <c r="BP721">
        <v>0</v>
      </c>
      <c r="BQ721">
        <v>0</v>
      </c>
      <c r="BR721">
        <v>0</v>
      </c>
      <c r="BS721">
        <v>0</v>
      </c>
      <c r="BT721">
        <v>0</v>
      </c>
      <c r="BU721">
        <v>0</v>
      </c>
      <c r="BV721">
        <v>0</v>
      </c>
      <c r="BW721">
        <v>0</v>
      </c>
      <c r="BX721">
        <v>0</v>
      </c>
      <c r="BY721">
        <v>0</v>
      </c>
      <c r="BZ721">
        <v>0</v>
      </c>
      <c r="CA721">
        <v>0</v>
      </c>
      <c r="CB721">
        <v>0</v>
      </c>
      <c r="CC721">
        <v>0</v>
      </c>
      <c r="CD721">
        <v>0</v>
      </c>
      <c r="CE721">
        <v>0</v>
      </c>
      <c r="CF721">
        <v>0</v>
      </c>
      <c r="CG721">
        <v>0</v>
      </c>
      <c r="CH721">
        <v>0</v>
      </c>
      <c r="CI721">
        <v>0</v>
      </c>
      <c r="CJ721">
        <v>0</v>
      </c>
      <c r="CK721">
        <v>0</v>
      </c>
      <c r="CL721">
        <v>0</v>
      </c>
      <c r="CM721">
        <v>0</v>
      </c>
      <c r="CN721">
        <v>0</v>
      </c>
      <c r="CO721">
        <v>0</v>
      </c>
      <c r="CP721">
        <v>145853458.19999999</v>
      </c>
      <c r="CQ721">
        <v>0</v>
      </c>
      <c r="CR721">
        <v>0</v>
      </c>
      <c r="CS721">
        <v>0</v>
      </c>
      <c r="CT721">
        <v>0</v>
      </c>
      <c r="CU721">
        <v>0</v>
      </c>
      <c r="CV721">
        <v>0</v>
      </c>
      <c r="CW721">
        <v>0</v>
      </c>
      <c r="CX721">
        <v>0</v>
      </c>
      <c r="CY721">
        <v>0</v>
      </c>
      <c r="CZ721">
        <v>0</v>
      </c>
      <c r="DA721">
        <v>0</v>
      </c>
      <c r="DB721">
        <v>0</v>
      </c>
      <c r="DC721">
        <v>0</v>
      </c>
      <c r="DD721">
        <v>0</v>
      </c>
      <c r="DE721">
        <v>0</v>
      </c>
      <c r="DF721">
        <v>0</v>
      </c>
      <c r="DG721">
        <v>0</v>
      </c>
      <c r="DH721">
        <v>0</v>
      </c>
      <c r="DI721">
        <v>0</v>
      </c>
      <c r="DJ721">
        <v>0</v>
      </c>
      <c r="DK721">
        <v>0</v>
      </c>
      <c r="DL721">
        <v>0</v>
      </c>
      <c r="DM721">
        <v>0</v>
      </c>
      <c r="DN721">
        <v>0</v>
      </c>
      <c r="DO721">
        <v>0</v>
      </c>
      <c r="DP721">
        <v>0</v>
      </c>
      <c r="DQ721">
        <v>0</v>
      </c>
      <c r="DR721">
        <v>0</v>
      </c>
      <c r="DS721">
        <v>0</v>
      </c>
    </row>
    <row r="722" spans="1:123">
      <c r="A722" t="s">
        <v>607</v>
      </c>
      <c r="B722">
        <v>4534451038.0514202</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4534451038.0514202</v>
      </c>
      <c r="BL722">
        <v>0</v>
      </c>
      <c r="BM722">
        <v>0</v>
      </c>
      <c r="BN722">
        <v>0</v>
      </c>
      <c r="BO722">
        <v>0</v>
      </c>
      <c r="BP722">
        <v>0</v>
      </c>
      <c r="BQ722">
        <v>0</v>
      </c>
      <c r="BR722">
        <v>0</v>
      </c>
      <c r="BS722">
        <v>0</v>
      </c>
      <c r="BT722">
        <v>0</v>
      </c>
      <c r="BU722">
        <v>0</v>
      </c>
      <c r="BV722">
        <v>0</v>
      </c>
      <c r="BW722">
        <v>0</v>
      </c>
      <c r="BX722">
        <v>0</v>
      </c>
      <c r="BY722">
        <v>0</v>
      </c>
      <c r="BZ722">
        <v>0</v>
      </c>
      <c r="CA722">
        <v>0</v>
      </c>
      <c r="CB722">
        <v>0</v>
      </c>
      <c r="CC722">
        <v>0</v>
      </c>
      <c r="CD722">
        <v>0</v>
      </c>
      <c r="CE722">
        <v>0</v>
      </c>
      <c r="CF722">
        <v>0</v>
      </c>
      <c r="CG722">
        <v>0</v>
      </c>
      <c r="CH722">
        <v>0</v>
      </c>
      <c r="CI722">
        <v>0</v>
      </c>
      <c r="CJ722">
        <v>0</v>
      </c>
      <c r="CK722">
        <v>0</v>
      </c>
      <c r="CL722">
        <v>0</v>
      </c>
      <c r="CM722">
        <v>0</v>
      </c>
      <c r="CN722">
        <v>0</v>
      </c>
      <c r="CO722">
        <v>0</v>
      </c>
      <c r="CP722">
        <v>0</v>
      </c>
      <c r="CQ722">
        <v>0</v>
      </c>
      <c r="CR722">
        <v>0</v>
      </c>
      <c r="CS722">
        <v>0</v>
      </c>
      <c r="CT722">
        <v>0</v>
      </c>
      <c r="CU722">
        <v>0</v>
      </c>
      <c r="CV722">
        <v>0</v>
      </c>
      <c r="CW722">
        <v>0</v>
      </c>
      <c r="CX722">
        <v>0</v>
      </c>
      <c r="CY722">
        <v>0</v>
      </c>
      <c r="CZ722">
        <v>0</v>
      </c>
      <c r="DA722">
        <v>0</v>
      </c>
      <c r="DB722">
        <v>0</v>
      </c>
      <c r="DC722">
        <v>0</v>
      </c>
      <c r="DD722">
        <v>0</v>
      </c>
      <c r="DE722">
        <v>0</v>
      </c>
      <c r="DF722">
        <v>0</v>
      </c>
      <c r="DG722">
        <v>0</v>
      </c>
      <c r="DH722">
        <v>0</v>
      </c>
      <c r="DI722">
        <v>0</v>
      </c>
      <c r="DJ722">
        <v>0</v>
      </c>
      <c r="DK722">
        <v>0</v>
      </c>
      <c r="DL722">
        <v>0</v>
      </c>
      <c r="DM722">
        <v>0</v>
      </c>
      <c r="DN722">
        <v>0</v>
      </c>
      <c r="DO722">
        <v>0</v>
      </c>
      <c r="DP722">
        <v>0</v>
      </c>
      <c r="DQ722">
        <v>0</v>
      </c>
      <c r="DR722">
        <v>0</v>
      </c>
      <c r="DS722">
        <v>0</v>
      </c>
    </row>
    <row r="723" spans="1:123">
      <c r="A723" t="s">
        <v>608</v>
      </c>
      <c r="B723">
        <v>16038576981.6565</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0</v>
      </c>
      <c r="BJ723">
        <v>0</v>
      </c>
      <c r="BK723">
        <v>16038576981.6565</v>
      </c>
      <c r="BL723">
        <v>0</v>
      </c>
      <c r="BM723">
        <v>0</v>
      </c>
      <c r="BN723">
        <v>0</v>
      </c>
      <c r="BO723">
        <v>0</v>
      </c>
      <c r="BP723">
        <v>0</v>
      </c>
      <c r="BQ723">
        <v>0</v>
      </c>
      <c r="BR723">
        <v>0</v>
      </c>
      <c r="BS723">
        <v>0</v>
      </c>
      <c r="BT723">
        <v>0</v>
      </c>
      <c r="BU723">
        <v>0</v>
      </c>
      <c r="BV723">
        <v>0</v>
      </c>
      <c r="BW723">
        <v>0</v>
      </c>
      <c r="BX723">
        <v>0</v>
      </c>
      <c r="BY723">
        <v>0</v>
      </c>
      <c r="BZ723">
        <v>0</v>
      </c>
      <c r="CA723">
        <v>0</v>
      </c>
      <c r="CB723">
        <v>0</v>
      </c>
      <c r="CC723">
        <v>0</v>
      </c>
      <c r="CD723">
        <v>0</v>
      </c>
      <c r="CE723">
        <v>0</v>
      </c>
      <c r="CF723">
        <v>0</v>
      </c>
      <c r="CG723">
        <v>0</v>
      </c>
      <c r="CH723">
        <v>0</v>
      </c>
      <c r="CI723">
        <v>0</v>
      </c>
      <c r="CJ723">
        <v>0</v>
      </c>
      <c r="CK723">
        <v>0</v>
      </c>
      <c r="CL723">
        <v>0</v>
      </c>
      <c r="CM723">
        <v>0</v>
      </c>
      <c r="CN723">
        <v>0</v>
      </c>
      <c r="CO723">
        <v>0</v>
      </c>
      <c r="CP723">
        <v>0</v>
      </c>
      <c r="CQ723">
        <v>0</v>
      </c>
      <c r="CR723">
        <v>0</v>
      </c>
      <c r="CS723">
        <v>0</v>
      </c>
      <c r="CT723">
        <v>0</v>
      </c>
      <c r="CU723">
        <v>0</v>
      </c>
      <c r="CV723">
        <v>0</v>
      </c>
      <c r="CW723">
        <v>0</v>
      </c>
      <c r="CX723">
        <v>0</v>
      </c>
      <c r="CY723">
        <v>0</v>
      </c>
      <c r="CZ723">
        <v>0</v>
      </c>
      <c r="DA723">
        <v>0</v>
      </c>
      <c r="DB723">
        <v>0</v>
      </c>
      <c r="DC723">
        <v>0</v>
      </c>
      <c r="DD723">
        <v>0</v>
      </c>
      <c r="DE723">
        <v>0</v>
      </c>
      <c r="DF723">
        <v>0</v>
      </c>
      <c r="DG723">
        <v>0</v>
      </c>
      <c r="DH723">
        <v>0</v>
      </c>
      <c r="DI723">
        <v>0</v>
      </c>
      <c r="DJ723">
        <v>0</v>
      </c>
      <c r="DK723">
        <v>0</v>
      </c>
      <c r="DL723">
        <v>0</v>
      </c>
      <c r="DM723">
        <v>0</v>
      </c>
      <c r="DN723">
        <v>0</v>
      </c>
      <c r="DO723">
        <v>0</v>
      </c>
      <c r="DP723">
        <v>0</v>
      </c>
      <c r="DQ723">
        <v>0</v>
      </c>
      <c r="DR723">
        <v>0</v>
      </c>
      <c r="DS723">
        <v>0</v>
      </c>
    </row>
    <row r="724" spans="1:123">
      <c r="A724" t="s">
        <v>609</v>
      </c>
      <c r="B724">
        <v>0</v>
      </c>
      <c r="C724">
        <v>0</v>
      </c>
      <c r="D724">
        <v>0</v>
      </c>
      <c r="E724">
        <v>0</v>
      </c>
      <c r="F724">
        <v>0</v>
      </c>
      <c r="G724">
        <v>0</v>
      </c>
      <c r="H724">
        <v>0</v>
      </c>
      <c r="I724">
        <v>33554937681.580502</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BO724">
        <v>0</v>
      </c>
      <c r="BP724">
        <v>0</v>
      </c>
      <c r="BQ724">
        <v>0</v>
      </c>
      <c r="BR724">
        <v>33554937681.580502</v>
      </c>
      <c r="BS724">
        <v>0</v>
      </c>
      <c r="BT724">
        <v>0</v>
      </c>
      <c r="BU724">
        <v>0</v>
      </c>
      <c r="BV724">
        <v>0</v>
      </c>
      <c r="BW724">
        <v>0</v>
      </c>
      <c r="BX724">
        <v>0</v>
      </c>
      <c r="BY724">
        <v>0</v>
      </c>
      <c r="BZ724">
        <v>0</v>
      </c>
      <c r="CA724">
        <v>0</v>
      </c>
      <c r="CB724">
        <v>0</v>
      </c>
      <c r="CC724">
        <v>0</v>
      </c>
      <c r="CD724">
        <v>0</v>
      </c>
      <c r="CE724">
        <v>0</v>
      </c>
      <c r="CF724">
        <v>0</v>
      </c>
      <c r="CG724">
        <v>0</v>
      </c>
      <c r="CH724">
        <v>0</v>
      </c>
      <c r="CI724">
        <v>0</v>
      </c>
      <c r="CJ724">
        <v>0</v>
      </c>
      <c r="CK724">
        <v>0</v>
      </c>
      <c r="CL724">
        <v>0</v>
      </c>
      <c r="CM724">
        <v>0</v>
      </c>
      <c r="CN724">
        <v>0</v>
      </c>
      <c r="CO724">
        <v>0</v>
      </c>
      <c r="CP724">
        <v>0</v>
      </c>
      <c r="CQ724">
        <v>0</v>
      </c>
      <c r="CR724">
        <v>0</v>
      </c>
      <c r="CS724">
        <v>0</v>
      </c>
      <c r="CT724">
        <v>0</v>
      </c>
      <c r="CU724">
        <v>0</v>
      </c>
      <c r="CV724">
        <v>0</v>
      </c>
      <c r="CW724">
        <v>0</v>
      </c>
      <c r="CX724">
        <v>0</v>
      </c>
      <c r="CY724">
        <v>0</v>
      </c>
      <c r="CZ724">
        <v>0</v>
      </c>
      <c r="DA724">
        <v>0</v>
      </c>
      <c r="DB724">
        <v>0</v>
      </c>
      <c r="DC724">
        <v>0</v>
      </c>
      <c r="DD724">
        <v>0</v>
      </c>
      <c r="DE724">
        <v>0</v>
      </c>
      <c r="DF724">
        <v>0</v>
      </c>
      <c r="DG724">
        <v>0</v>
      </c>
      <c r="DH724">
        <v>0</v>
      </c>
      <c r="DI724">
        <v>0</v>
      </c>
      <c r="DJ724">
        <v>0</v>
      </c>
      <c r="DK724">
        <v>0</v>
      </c>
      <c r="DL724">
        <v>0</v>
      </c>
      <c r="DM724">
        <v>0</v>
      </c>
      <c r="DN724">
        <v>0</v>
      </c>
      <c r="DO724">
        <v>0</v>
      </c>
      <c r="DP724">
        <v>0</v>
      </c>
      <c r="DQ724">
        <v>0</v>
      </c>
      <c r="DR724">
        <v>0</v>
      </c>
      <c r="DS724">
        <v>0</v>
      </c>
    </row>
    <row r="725" spans="1:123">
      <c r="A725" t="s">
        <v>610</v>
      </c>
      <c r="B725">
        <v>0</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c r="BJ725">
        <v>0</v>
      </c>
      <c r="BK725">
        <v>0</v>
      </c>
      <c r="BL725">
        <v>0</v>
      </c>
      <c r="BM725">
        <v>0</v>
      </c>
      <c r="BN725">
        <v>0</v>
      </c>
      <c r="BO725">
        <v>0</v>
      </c>
      <c r="BP725">
        <v>0</v>
      </c>
      <c r="BQ725">
        <v>0</v>
      </c>
      <c r="BR725">
        <v>0</v>
      </c>
      <c r="BS725">
        <v>0</v>
      </c>
      <c r="BT725">
        <v>0</v>
      </c>
      <c r="BU725">
        <v>0</v>
      </c>
      <c r="BV725">
        <v>0</v>
      </c>
      <c r="BW725">
        <v>0</v>
      </c>
      <c r="BX725">
        <v>0</v>
      </c>
      <c r="BY725">
        <v>0</v>
      </c>
      <c r="BZ725">
        <v>0</v>
      </c>
      <c r="CA725">
        <v>0</v>
      </c>
      <c r="CB725">
        <v>0</v>
      </c>
      <c r="CC725">
        <v>0</v>
      </c>
      <c r="CD725">
        <v>0</v>
      </c>
      <c r="CE725">
        <v>0</v>
      </c>
      <c r="CF725">
        <v>0</v>
      </c>
      <c r="CG725">
        <v>0</v>
      </c>
      <c r="CH725">
        <v>0</v>
      </c>
      <c r="CI725">
        <v>0</v>
      </c>
      <c r="CJ725">
        <v>0</v>
      </c>
      <c r="CK725">
        <v>0</v>
      </c>
      <c r="CL725">
        <v>0</v>
      </c>
      <c r="CM725">
        <v>0</v>
      </c>
      <c r="CN725">
        <v>0</v>
      </c>
      <c r="CO725">
        <v>0</v>
      </c>
      <c r="CP725">
        <v>0</v>
      </c>
      <c r="CQ725">
        <v>0</v>
      </c>
      <c r="CR725">
        <v>0</v>
      </c>
      <c r="CS725">
        <v>0</v>
      </c>
      <c r="CT725">
        <v>0</v>
      </c>
      <c r="CU725">
        <v>0</v>
      </c>
      <c r="CV725">
        <v>0</v>
      </c>
      <c r="CW725">
        <v>0</v>
      </c>
      <c r="CX725">
        <v>0</v>
      </c>
      <c r="CY725">
        <v>0</v>
      </c>
      <c r="CZ725">
        <v>0</v>
      </c>
      <c r="DA725">
        <v>0</v>
      </c>
      <c r="DB725">
        <v>0</v>
      </c>
      <c r="DC725">
        <v>0</v>
      </c>
      <c r="DD725">
        <v>0</v>
      </c>
      <c r="DE725">
        <v>0</v>
      </c>
      <c r="DF725">
        <v>0</v>
      </c>
      <c r="DG725">
        <v>0</v>
      </c>
      <c r="DH725">
        <v>0</v>
      </c>
      <c r="DI725">
        <v>0</v>
      </c>
      <c r="DJ725">
        <v>0</v>
      </c>
      <c r="DK725">
        <v>0</v>
      </c>
      <c r="DL725">
        <v>0</v>
      </c>
      <c r="DM725">
        <v>0</v>
      </c>
      <c r="DN725">
        <v>0</v>
      </c>
      <c r="DO725">
        <v>0</v>
      </c>
      <c r="DP725">
        <v>0</v>
      </c>
      <c r="DQ725">
        <v>0</v>
      </c>
      <c r="DR725">
        <v>0</v>
      </c>
      <c r="DS725">
        <v>0</v>
      </c>
    </row>
    <row r="726" spans="1:123">
      <c r="A726" t="s">
        <v>611</v>
      </c>
      <c r="B726">
        <v>0</v>
      </c>
      <c r="C726">
        <v>0</v>
      </c>
      <c r="D726">
        <v>0</v>
      </c>
      <c r="E726">
        <v>0</v>
      </c>
      <c r="F726">
        <v>68130126846.722603</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v>0</v>
      </c>
      <c r="BK726">
        <v>0</v>
      </c>
      <c r="BL726">
        <v>0</v>
      </c>
      <c r="BM726">
        <v>0</v>
      </c>
      <c r="BN726">
        <v>0</v>
      </c>
      <c r="BO726">
        <v>68130126846.722603</v>
      </c>
      <c r="BP726">
        <v>0</v>
      </c>
      <c r="BQ726">
        <v>0</v>
      </c>
      <c r="BR726">
        <v>0</v>
      </c>
      <c r="BS726">
        <v>0</v>
      </c>
      <c r="BT726">
        <v>0</v>
      </c>
      <c r="BU726">
        <v>0</v>
      </c>
      <c r="BV726">
        <v>0</v>
      </c>
      <c r="BW726">
        <v>0</v>
      </c>
      <c r="BX726">
        <v>0</v>
      </c>
      <c r="BY726">
        <v>0</v>
      </c>
      <c r="BZ726">
        <v>0</v>
      </c>
      <c r="CA726">
        <v>0</v>
      </c>
      <c r="CB726">
        <v>0</v>
      </c>
      <c r="CC726">
        <v>0</v>
      </c>
      <c r="CD726">
        <v>0</v>
      </c>
      <c r="CE726">
        <v>0</v>
      </c>
      <c r="CF726">
        <v>0</v>
      </c>
      <c r="CG726">
        <v>0</v>
      </c>
      <c r="CH726">
        <v>0</v>
      </c>
      <c r="CI726">
        <v>0</v>
      </c>
      <c r="CJ726">
        <v>0</v>
      </c>
      <c r="CK726">
        <v>0</v>
      </c>
      <c r="CL726">
        <v>0</v>
      </c>
      <c r="CM726">
        <v>0</v>
      </c>
      <c r="CN726">
        <v>0</v>
      </c>
      <c r="CO726">
        <v>0</v>
      </c>
      <c r="CP726">
        <v>0</v>
      </c>
      <c r="CQ726">
        <v>0</v>
      </c>
      <c r="CR726">
        <v>0</v>
      </c>
      <c r="CS726">
        <v>0</v>
      </c>
      <c r="CT726">
        <v>0</v>
      </c>
      <c r="CU726">
        <v>0</v>
      </c>
      <c r="CV726">
        <v>0</v>
      </c>
      <c r="CW726">
        <v>0</v>
      </c>
      <c r="CX726">
        <v>0</v>
      </c>
      <c r="CY726">
        <v>0</v>
      </c>
      <c r="CZ726">
        <v>0</v>
      </c>
      <c r="DA726">
        <v>0</v>
      </c>
      <c r="DB726">
        <v>0</v>
      </c>
      <c r="DC726">
        <v>0</v>
      </c>
      <c r="DD726">
        <v>0</v>
      </c>
      <c r="DE726">
        <v>0</v>
      </c>
      <c r="DF726">
        <v>0</v>
      </c>
      <c r="DG726">
        <v>0</v>
      </c>
      <c r="DH726">
        <v>0</v>
      </c>
      <c r="DI726">
        <v>0</v>
      </c>
      <c r="DJ726">
        <v>0</v>
      </c>
      <c r="DK726">
        <v>0</v>
      </c>
      <c r="DL726">
        <v>0</v>
      </c>
      <c r="DM726">
        <v>0</v>
      </c>
      <c r="DN726">
        <v>0</v>
      </c>
      <c r="DO726">
        <v>0</v>
      </c>
      <c r="DP726">
        <v>0</v>
      </c>
      <c r="DQ726">
        <v>0</v>
      </c>
      <c r="DR726">
        <v>0</v>
      </c>
      <c r="DS726">
        <v>0</v>
      </c>
    </row>
    <row r="727" spans="1:123">
      <c r="A727" t="s">
        <v>612</v>
      </c>
      <c r="B727">
        <v>0</v>
      </c>
      <c r="C727">
        <v>0</v>
      </c>
      <c r="D727">
        <v>0</v>
      </c>
      <c r="E727">
        <v>0</v>
      </c>
      <c r="F727">
        <v>855.000019464807</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c r="BJ727">
        <v>0</v>
      </c>
      <c r="BK727">
        <v>0</v>
      </c>
      <c r="BL727">
        <v>0</v>
      </c>
      <c r="BM727">
        <v>0</v>
      </c>
      <c r="BN727">
        <v>0</v>
      </c>
      <c r="BO727">
        <v>855.000019464807</v>
      </c>
      <c r="BP727">
        <v>0</v>
      </c>
      <c r="BQ727">
        <v>0</v>
      </c>
      <c r="BR727">
        <v>0</v>
      </c>
      <c r="BS727">
        <v>0</v>
      </c>
      <c r="BT727">
        <v>0</v>
      </c>
      <c r="BU727">
        <v>0</v>
      </c>
      <c r="BV727">
        <v>0</v>
      </c>
      <c r="BW727">
        <v>0</v>
      </c>
      <c r="BX727">
        <v>0</v>
      </c>
      <c r="BY727">
        <v>0</v>
      </c>
      <c r="BZ727">
        <v>0</v>
      </c>
      <c r="CA727">
        <v>0</v>
      </c>
      <c r="CB727">
        <v>0</v>
      </c>
      <c r="CC727">
        <v>0</v>
      </c>
      <c r="CD727">
        <v>0</v>
      </c>
      <c r="CE727">
        <v>0</v>
      </c>
      <c r="CF727">
        <v>0</v>
      </c>
      <c r="CG727">
        <v>0</v>
      </c>
      <c r="CH727">
        <v>0</v>
      </c>
      <c r="CI727">
        <v>0</v>
      </c>
      <c r="CJ727">
        <v>0</v>
      </c>
      <c r="CK727">
        <v>0</v>
      </c>
      <c r="CL727">
        <v>0</v>
      </c>
      <c r="CM727">
        <v>0</v>
      </c>
      <c r="CN727">
        <v>0</v>
      </c>
      <c r="CO727">
        <v>0</v>
      </c>
      <c r="CP727">
        <v>0</v>
      </c>
      <c r="CQ727">
        <v>0</v>
      </c>
      <c r="CR727">
        <v>0</v>
      </c>
      <c r="CS727">
        <v>0</v>
      </c>
      <c r="CT727">
        <v>0</v>
      </c>
      <c r="CU727">
        <v>0</v>
      </c>
      <c r="CV727">
        <v>0</v>
      </c>
      <c r="CW727">
        <v>0</v>
      </c>
      <c r="CX727">
        <v>0</v>
      </c>
      <c r="CY727">
        <v>0</v>
      </c>
      <c r="CZ727">
        <v>0</v>
      </c>
      <c r="DA727">
        <v>0</v>
      </c>
      <c r="DB727">
        <v>0</v>
      </c>
      <c r="DC727">
        <v>0</v>
      </c>
      <c r="DD727">
        <v>0</v>
      </c>
      <c r="DE727">
        <v>0</v>
      </c>
      <c r="DF727">
        <v>0</v>
      </c>
      <c r="DG727">
        <v>0</v>
      </c>
      <c r="DH727">
        <v>0</v>
      </c>
      <c r="DI727">
        <v>0</v>
      </c>
      <c r="DJ727">
        <v>0</v>
      </c>
      <c r="DK727">
        <v>0</v>
      </c>
      <c r="DL727">
        <v>0</v>
      </c>
      <c r="DM727">
        <v>0</v>
      </c>
      <c r="DN727">
        <v>0</v>
      </c>
      <c r="DO727">
        <v>0</v>
      </c>
      <c r="DP727">
        <v>0</v>
      </c>
      <c r="DQ727">
        <v>0</v>
      </c>
      <c r="DR727">
        <v>0</v>
      </c>
      <c r="DS727">
        <v>0</v>
      </c>
    </row>
    <row r="728" spans="1:123">
      <c r="A728" t="s">
        <v>613</v>
      </c>
      <c r="B728">
        <v>0</v>
      </c>
      <c r="C728">
        <v>0</v>
      </c>
      <c r="D728">
        <v>0</v>
      </c>
      <c r="E728">
        <v>0</v>
      </c>
      <c r="F728">
        <v>0</v>
      </c>
      <c r="G728">
        <v>0</v>
      </c>
      <c r="H728">
        <v>0</v>
      </c>
      <c r="I728">
        <v>0</v>
      </c>
      <c r="J728">
        <v>7141760384.9309902</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7141760384.9309902</v>
      </c>
      <c r="BN728">
        <v>0</v>
      </c>
      <c r="BO728">
        <v>0</v>
      </c>
      <c r="BP728">
        <v>0</v>
      </c>
      <c r="BQ728">
        <v>0</v>
      </c>
      <c r="BR728">
        <v>0</v>
      </c>
      <c r="BS728">
        <v>0</v>
      </c>
      <c r="BT728">
        <v>0</v>
      </c>
      <c r="BU728">
        <v>0</v>
      </c>
      <c r="BV728">
        <v>0</v>
      </c>
      <c r="BW728">
        <v>0</v>
      </c>
      <c r="BX728">
        <v>0</v>
      </c>
      <c r="BY728">
        <v>0</v>
      </c>
      <c r="BZ728">
        <v>0</v>
      </c>
      <c r="CA728">
        <v>0</v>
      </c>
      <c r="CB728">
        <v>0</v>
      </c>
      <c r="CC728">
        <v>0</v>
      </c>
      <c r="CD728">
        <v>0</v>
      </c>
      <c r="CE728">
        <v>0</v>
      </c>
      <c r="CF728">
        <v>0</v>
      </c>
      <c r="CG728">
        <v>0</v>
      </c>
      <c r="CH728">
        <v>0</v>
      </c>
      <c r="CI728">
        <v>0</v>
      </c>
      <c r="CJ728">
        <v>0</v>
      </c>
      <c r="CK728">
        <v>0</v>
      </c>
      <c r="CL728">
        <v>0</v>
      </c>
      <c r="CM728">
        <v>0</v>
      </c>
      <c r="CN728">
        <v>0</v>
      </c>
      <c r="CO728">
        <v>0</v>
      </c>
      <c r="CP728">
        <v>0</v>
      </c>
      <c r="CQ728">
        <v>0</v>
      </c>
      <c r="CR728">
        <v>0</v>
      </c>
      <c r="CS728">
        <v>0</v>
      </c>
      <c r="CT728">
        <v>0</v>
      </c>
      <c r="CU728">
        <v>0</v>
      </c>
      <c r="CV728">
        <v>0</v>
      </c>
      <c r="CW728">
        <v>0</v>
      </c>
      <c r="CX728">
        <v>0</v>
      </c>
      <c r="CY728">
        <v>0</v>
      </c>
      <c r="CZ728">
        <v>0</v>
      </c>
      <c r="DA728">
        <v>0</v>
      </c>
      <c r="DB728">
        <v>0</v>
      </c>
      <c r="DC728">
        <v>0</v>
      </c>
      <c r="DD728">
        <v>0</v>
      </c>
      <c r="DE728">
        <v>0</v>
      </c>
      <c r="DF728">
        <v>0</v>
      </c>
      <c r="DG728">
        <v>0</v>
      </c>
      <c r="DH728">
        <v>0</v>
      </c>
      <c r="DI728">
        <v>0</v>
      </c>
      <c r="DJ728">
        <v>0</v>
      </c>
      <c r="DK728">
        <v>0</v>
      </c>
      <c r="DL728">
        <v>0</v>
      </c>
      <c r="DM728">
        <v>0</v>
      </c>
      <c r="DN728">
        <v>0</v>
      </c>
      <c r="DO728">
        <v>0</v>
      </c>
      <c r="DP728">
        <v>0</v>
      </c>
      <c r="DQ728">
        <v>0</v>
      </c>
      <c r="DR728">
        <v>0</v>
      </c>
      <c r="DS728">
        <v>0</v>
      </c>
    </row>
    <row r="729" spans="1:123">
      <c r="A729" t="s">
        <v>614</v>
      </c>
      <c r="B729">
        <v>0</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v>0</v>
      </c>
      <c r="BJ729">
        <v>0</v>
      </c>
      <c r="BK729">
        <v>0</v>
      </c>
      <c r="BL729">
        <v>0</v>
      </c>
      <c r="BM729">
        <v>0</v>
      </c>
      <c r="BN729">
        <v>0</v>
      </c>
      <c r="BO729">
        <v>0</v>
      </c>
      <c r="BP729">
        <v>0</v>
      </c>
      <c r="BQ729">
        <v>0</v>
      </c>
      <c r="BR729">
        <v>0</v>
      </c>
      <c r="BS729">
        <v>0</v>
      </c>
      <c r="BT729">
        <v>0</v>
      </c>
      <c r="BU729">
        <v>0</v>
      </c>
      <c r="BV729">
        <v>0</v>
      </c>
      <c r="BW729">
        <v>0</v>
      </c>
      <c r="BX729">
        <v>0</v>
      </c>
      <c r="BY729">
        <v>0</v>
      </c>
      <c r="BZ729">
        <v>0</v>
      </c>
      <c r="CA729">
        <v>0</v>
      </c>
      <c r="CB729">
        <v>0</v>
      </c>
      <c r="CC729">
        <v>0</v>
      </c>
      <c r="CD729">
        <v>0</v>
      </c>
      <c r="CE729">
        <v>0</v>
      </c>
      <c r="CF729">
        <v>0</v>
      </c>
      <c r="CG729">
        <v>0</v>
      </c>
      <c r="CH729">
        <v>0</v>
      </c>
      <c r="CI729">
        <v>0</v>
      </c>
      <c r="CJ729">
        <v>0</v>
      </c>
      <c r="CK729">
        <v>0</v>
      </c>
      <c r="CL729">
        <v>0</v>
      </c>
      <c r="CM729">
        <v>0</v>
      </c>
      <c r="CN729">
        <v>0</v>
      </c>
      <c r="CO729">
        <v>0</v>
      </c>
      <c r="CP729">
        <v>0</v>
      </c>
      <c r="CQ729">
        <v>0</v>
      </c>
      <c r="CR729">
        <v>0</v>
      </c>
      <c r="CS729">
        <v>0</v>
      </c>
      <c r="CT729">
        <v>0</v>
      </c>
      <c r="CU729">
        <v>0</v>
      </c>
      <c r="CV729">
        <v>0</v>
      </c>
      <c r="CW729">
        <v>0</v>
      </c>
      <c r="CX729">
        <v>0</v>
      </c>
      <c r="CY729">
        <v>0</v>
      </c>
      <c r="CZ729">
        <v>0</v>
      </c>
      <c r="DA729">
        <v>0</v>
      </c>
      <c r="DB729">
        <v>0</v>
      </c>
      <c r="DC729">
        <v>0</v>
      </c>
      <c r="DD729">
        <v>0</v>
      </c>
      <c r="DE729">
        <v>0</v>
      </c>
      <c r="DF729">
        <v>0</v>
      </c>
      <c r="DG729">
        <v>0</v>
      </c>
      <c r="DH729">
        <v>0</v>
      </c>
      <c r="DI729">
        <v>0</v>
      </c>
      <c r="DJ729">
        <v>0</v>
      </c>
      <c r="DK729">
        <v>0</v>
      </c>
      <c r="DL729">
        <v>0</v>
      </c>
      <c r="DM729">
        <v>0</v>
      </c>
      <c r="DN729">
        <v>0</v>
      </c>
      <c r="DO729">
        <v>0</v>
      </c>
      <c r="DP729">
        <v>0</v>
      </c>
      <c r="DQ729">
        <v>0</v>
      </c>
      <c r="DR729">
        <v>0</v>
      </c>
      <c r="DS729">
        <v>0</v>
      </c>
    </row>
    <row r="730" spans="1:123">
      <c r="A730" t="s">
        <v>615</v>
      </c>
      <c r="B730">
        <v>0</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P730">
        <v>0</v>
      </c>
      <c r="AQ730">
        <v>0</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c r="BW730">
        <v>0</v>
      </c>
      <c r="BX730">
        <v>0</v>
      </c>
      <c r="BY730">
        <v>0</v>
      </c>
      <c r="BZ730">
        <v>0</v>
      </c>
      <c r="CA730">
        <v>0</v>
      </c>
      <c r="CB730">
        <v>0</v>
      </c>
      <c r="CC730">
        <v>0</v>
      </c>
      <c r="CD730">
        <v>0</v>
      </c>
      <c r="CE730">
        <v>0</v>
      </c>
      <c r="CF730">
        <v>0</v>
      </c>
      <c r="CG730">
        <v>0</v>
      </c>
      <c r="CH730">
        <v>0</v>
      </c>
      <c r="CI730">
        <v>0</v>
      </c>
      <c r="CJ730">
        <v>0</v>
      </c>
      <c r="CK730">
        <v>0</v>
      </c>
      <c r="CL730">
        <v>0</v>
      </c>
      <c r="CM730">
        <v>0</v>
      </c>
      <c r="CN730">
        <v>0</v>
      </c>
      <c r="CO730">
        <v>0</v>
      </c>
      <c r="CP730">
        <v>0</v>
      </c>
      <c r="CQ730">
        <v>0</v>
      </c>
      <c r="CR730">
        <v>0</v>
      </c>
      <c r="CS730">
        <v>0</v>
      </c>
      <c r="CT730">
        <v>0</v>
      </c>
      <c r="CU730">
        <v>0</v>
      </c>
      <c r="CV730">
        <v>0</v>
      </c>
      <c r="CW730">
        <v>0</v>
      </c>
      <c r="CX730">
        <v>0</v>
      </c>
      <c r="CY730">
        <v>0</v>
      </c>
      <c r="CZ730">
        <v>0</v>
      </c>
      <c r="DA730">
        <v>0</v>
      </c>
      <c r="DB730">
        <v>0</v>
      </c>
      <c r="DC730">
        <v>0</v>
      </c>
      <c r="DD730">
        <v>0</v>
      </c>
      <c r="DE730">
        <v>0</v>
      </c>
      <c r="DF730">
        <v>0</v>
      </c>
      <c r="DG730">
        <v>0</v>
      </c>
      <c r="DH730">
        <v>0</v>
      </c>
      <c r="DI730">
        <v>0</v>
      </c>
      <c r="DJ730">
        <v>0</v>
      </c>
      <c r="DK730">
        <v>0</v>
      </c>
      <c r="DL730">
        <v>0</v>
      </c>
      <c r="DM730">
        <v>0</v>
      </c>
      <c r="DN730">
        <v>0</v>
      </c>
      <c r="DO730">
        <v>0</v>
      </c>
      <c r="DP730">
        <v>0</v>
      </c>
      <c r="DQ730">
        <v>0</v>
      </c>
      <c r="DR730">
        <v>0</v>
      </c>
      <c r="DS730">
        <v>0</v>
      </c>
    </row>
    <row r="731" spans="1:123">
      <c r="A731" t="s">
        <v>616</v>
      </c>
      <c r="B731">
        <v>0</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v>0</v>
      </c>
      <c r="BN731">
        <v>0</v>
      </c>
      <c r="BO731">
        <v>0</v>
      </c>
      <c r="BP731">
        <v>0</v>
      </c>
      <c r="BQ731">
        <v>0</v>
      </c>
      <c r="BR731">
        <v>0</v>
      </c>
      <c r="BS731">
        <v>0</v>
      </c>
      <c r="BT731">
        <v>0</v>
      </c>
      <c r="BU731">
        <v>0</v>
      </c>
      <c r="BV731">
        <v>0</v>
      </c>
      <c r="BW731">
        <v>0</v>
      </c>
      <c r="BX731">
        <v>0</v>
      </c>
      <c r="BY731">
        <v>0</v>
      </c>
      <c r="BZ731">
        <v>0</v>
      </c>
      <c r="CA731">
        <v>0</v>
      </c>
      <c r="CB731">
        <v>0</v>
      </c>
      <c r="CC731">
        <v>0</v>
      </c>
      <c r="CD731">
        <v>0</v>
      </c>
      <c r="CE731">
        <v>0</v>
      </c>
      <c r="CF731">
        <v>0</v>
      </c>
      <c r="CG731">
        <v>0</v>
      </c>
      <c r="CH731">
        <v>0</v>
      </c>
      <c r="CI731">
        <v>0</v>
      </c>
      <c r="CJ731">
        <v>0</v>
      </c>
      <c r="CK731">
        <v>0</v>
      </c>
      <c r="CL731">
        <v>0</v>
      </c>
      <c r="CM731">
        <v>0</v>
      </c>
      <c r="CN731">
        <v>0</v>
      </c>
      <c r="CO731">
        <v>0</v>
      </c>
      <c r="CP731">
        <v>0</v>
      </c>
      <c r="CQ731">
        <v>0</v>
      </c>
      <c r="CR731">
        <v>0</v>
      </c>
      <c r="CS731">
        <v>0</v>
      </c>
      <c r="CT731">
        <v>0</v>
      </c>
      <c r="CU731">
        <v>0</v>
      </c>
      <c r="CV731">
        <v>0</v>
      </c>
      <c r="CW731">
        <v>0</v>
      </c>
      <c r="CX731">
        <v>0</v>
      </c>
      <c r="CY731">
        <v>0</v>
      </c>
      <c r="CZ731">
        <v>0</v>
      </c>
      <c r="DA731">
        <v>0</v>
      </c>
      <c r="DB731">
        <v>0</v>
      </c>
      <c r="DC731">
        <v>0</v>
      </c>
      <c r="DD731">
        <v>0</v>
      </c>
      <c r="DE731">
        <v>0</v>
      </c>
      <c r="DF731">
        <v>0</v>
      </c>
      <c r="DG731">
        <v>0</v>
      </c>
      <c r="DH731">
        <v>0</v>
      </c>
      <c r="DI731">
        <v>0</v>
      </c>
      <c r="DJ731">
        <v>0</v>
      </c>
      <c r="DK731">
        <v>0</v>
      </c>
      <c r="DL731">
        <v>0</v>
      </c>
      <c r="DM731">
        <v>0</v>
      </c>
      <c r="DN731">
        <v>0</v>
      </c>
      <c r="DO731">
        <v>0</v>
      </c>
      <c r="DP731">
        <v>0</v>
      </c>
      <c r="DQ731">
        <v>0</v>
      </c>
      <c r="DR731">
        <v>0</v>
      </c>
      <c r="DS731">
        <v>0</v>
      </c>
    </row>
    <row r="732" spans="1:123">
      <c r="A732" t="s">
        <v>617</v>
      </c>
      <c r="B732">
        <v>0</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c r="BN732">
        <v>0</v>
      </c>
      <c r="BO732">
        <v>0</v>
      </c>
      <c r="BP732">
        <v>0</v>
      </c>
      <c r="BQ732">
        <v>0</v>
      </c>
      <c r="BR732">
        <v>0</v>
      </c>
      <c r="BS732">
        <v>0</v>
      </c>
      <c r="BT732">
        <v>0</v>
      </c>
      <c r="BU732">
        <v>0</v>
      </c>
      <c r="BV732">
        <v>0</v>
      </c>
      <c r="BW732">
        <v>0</v>
      </c>
      <c r="BX732">
        <v>0</v>
      </c>
      <c r="BY732">
        <v>0</v>
      </c>
      <c r="BZ732">
        <v>0</v>
      </c>
      <c r="CA732">
        <v>0</v>
      </c>
      <c r="CB732">
        <v>0</v>
      </c>
      <c r="CC732">
        <v>0</v>
      </c>
      <c r="CD732">
        <v>0</v>
      </c>
      <c r="CE732">
        <v>0</v>
      </c>
      <c r="CF732">
        <v>0</v>
      </c>
      <c r="CG732">
        <v>0</v>
      </c>
      <c r="CH732">
        <v>0</v>
      </c>
      <c r="CI732">
        <v>0</v>
      </c>
      <c r="CJ732">
        <v>0</v>
      </c>
      <c r="CK732">
        <v>0</v>
      </c>
      <c r="CL732">
        <v>0</v>
      </c>
      <c r="CM732">
        <v>0</v>
      </c>
      <c r="CN732">
        <v>0</v>
      </c>
      <c r="CO732">
        <v>0</v>
      </c>
      <c r="CP732">
        <v>0</v>
      </c>
      <c r="CQ732">
        <v>0</v>
      </c>
      <c r="CR732">
        <v>0</v>
      </c>
      <c r="CS732">
        <v>0</v>
      </c>
      <c r="CT732">
        <v>0</v>
      </c>
      <c r="CU732">
        <v>0</v>
      </c>
      <c r="CV732">
        <v>0</v>
      </c>
      <c r="CW732">
        <v>0</v>
      </c>
      <c r="CX732">
        <v>0</v>
      </c>
      <c r="CY732">
        <v>0</v>
      </c>
      <c r="CZ732">
        <v>0</v>
      </c>
      <c r="DA732">
        <v>0</v>
      </c>
      <c r="DB732">
        <v>0</v>
      </c>
      <c r="DC732">
        <v>0</v>
      </c>
      <c r="DD732">
        <v>0</v>
      </c>
      <c r="DE732">
        <v>0</v>
      </c>
      <c r="DF732">
        <v>0</v>
      </c>
      <c r="DG732">
        <v>0</v>
      </c>
      <c r="DH732">
        <v>0</v>
      </c>
      <c r="DI732">
        <v>0</v>
      </c>
      <c r="DJ732">
        <v>0</v>
      </c>
      <c r="DK732">
        <v>0</v>
      </c>
      <c r="DL732">
        <v>0</v>
      </c>
      <c r="DM732">
        <v>0</v>
      </c>
      <c r="DN732">
        <v>0</v>
      </c>
      <c r="DO732">
        <v>0</v>
      </c>
      <c r="DP732">
        <v>0</v>
      </c>
      <c r="DQ732">
        <v>0</v>
      </c>
      <c r="DR732">
        <v>0</v>
      </c>
      <c r="DS732">
        <v>0</v>
      </c>
    </row>
    <row r="733" spans="1:123">
      <c r="A733" t="s">
        <v>618</v>
      </c>
      <c r="B733">
        <v>0</v>
      </c>
      <c r="C733">
        <v>0</v>
      </c>
      <c r="D733">
        <v>0</v>
      </c>
      <c r="E733">
        <v>0</v>
      </c>
      <c r="F733">
        <v>0</v>
      </c>
      <c r="G733">
        <v>0</v>
      </c>
      <c r="H733">
        <v>0</v>
      </c>
      <c r="I733">
        <v>8881467596.1666508</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c r="AR733">
        <v>0</v>
      </c>
      <c r="AS733">
        <v>0</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BN733">
        <v>0</v>
      </c>
      <c r="BO733">
        <v>0</v>
      </c>
      <c r="BP733">
        <v>0</v>
      </c>
      <c r="BQ733">
        <v>0</v>
      </c>
      <c r="BR733">
        <v>8881467596.1666508</v>
      </c>
      <c r="BS733">
        <v>0</v>
      </c>
      <c r="BT733">
        <v>0</v>
      </c>
      <c r="BU733">
        <v>0</v>
      </c>
      <c r="BV733">
        <v>0</v>
      </c>
      <c r="BW733">
        <v>0</v>
      </c>
      <c r="BX733">
        <v>0</v>
      </c>
      <c r="BY733">
        <v>0</v>
      </c>
      <c r="BZ733">
        <v>0</v>
      </c>
      <c r="CA733">
        <v>0</v>
      </c>
      <c r="CB733">
        <v>0</v>
      </c>
      <c r="CC733">
        <v>0</v>
      </c>
      <c r="CD733">
        <v>0</v>
      </c>
      <c r="CE733">
        <v>0</v>
      </c>
      <c r="CF733">
        <v>0</v>
      </c>
      <c r="CG733">
        <v>0</v>
      </c>
      <c r="CH733">
        <v>0</v>
      </c>
      <c r="CI733">
        <v>0</v>
      </c>
      <c r="CJ733">
        <v>0</v>
      </c>
      <c r="CK733">
        <v>0</v>
      </c>
      <c r="CL733">
        <v>0</v>
      </c>
      <c r="CM733">
        <v>0</v>
      </c>
      <c r="CN733">
        <v>0</v>
      </c>
      <c r="CO733">
        <v>0</v>
      </c>
      <c r="CP733">
        <v>0</v>
      </c>
      <c r="CQ733">
        <v>0</v>
      </c>
      <c r="CR733">
        <v>0</v>
      </c>
      <c r="CS733">
        <v>0</v>
      </c>
      <c r="CT733">
        <v>0</v>
      </c>
      <c r="CU733">
        <v>0</v>
      </c>
      <c r="CV733">
        <v>0</v>
      </c>
      <c r="CW733">
        <v>0</v>
      </c>
      <c r="CX733">
        <v>0</v>
      </c>
      <c r="CY733">
        <v>0</v>
      </c>
      <c r="CZ733">
        <v>0</v>
      </c>
      <c r="DA733">
        <v>0</v>
      </c>
      <c r="DB733">
        <v>0</v>
      </c>
      <c r="DC733">
        <v>0</v>
      </c>
      <c r="DD733">
        <v>0</v>
      </c>
      <c r="DE733">
        <v>0</v>
      </c>
      <c r="DF733">
        <v>0</v>
      </c>
      <c r="DG733">
        <v>0</v>
      </c>
      <c r="DH733">
        <v>0</v>
      </c>
      <c r="DI733">
        <v>0</v>
      </c>
      <c r="DJ733">
        <v>0</v>
      </c>
      <c r="DK733">
        <v>0</v>
      </c>
      <c r="DL733">
        <v>0</v>
      </c>
      <c r="DM733">
        <v>0</v>
      </c>
      <c r="DN733">
        <v>0</v>
      </c>
      <c r="DO733">
        <v>0</v>
      </c>
      <c r="DP733">
        <v>0</v>
      </c>
      <c r="DQ733">
        <v>0</v>
      </c>
      <c r="DR733">
        <v>0</v>
      </c>
      <c r="DS733">
        <v>0</v>
      </c>
    </row>
    <row r="734" spans="1:123">
      <c r="A734" t="s">
        <v>619</v>
      </c>
      <c r="B734">
        <v>0</v>
      </c>
      <c r="C734">
        <v>0</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BN734">
        <v>0</v>
      </c>
      <c r="BO734">
        <v>0</v>
      </c>
      <c r="BP734">
        <v>0</v>
      </c>
      <c r="BQ734">
        <v>0</v>
      </c>
      <c r="BR734">
        <v>0</v>
      </c>
      <c r="BS734">
        <v>0</v>
      </c>
      <c r="BT734">
        <v>0</v>
      </c>
      <c r="BU734">
        <v>0</v>
      </c>
      <c r="BV734">
        <v>0</v>
      </c>
      <c r="BW734">
        <v>0</v>
      </c>
      <c r="BX734">
        <v>0</v>
      </c>
      <c r="BY734">
        <v>0</v>
      </c>
      <c r="BZ734">
        <v>0</v>
      </c>
      <c r="CA734">
        <v>0</v>
      </c>
      <c r="CB734">
        <v>0</v>
      </c>
      <c r="CC734">
        <v>0</v>
      </c>
      <c r="CD734">
        <v>0</v>
      </c>
      <c r="CE734">
        <v>0</v>
      </c>
      <c r="CF734">
        <v>0</v>
      </c>
      <c r="CG734">
        <v>0</v>
      </c>
      <c r="CH734">
        <v>0</v>
      </c>
      <c r="CI734">
        <v>0</v>
      </c>
      <c r="CJ734">
        <v>0</v>
      </c>
      <c r="CK734">
        <v>0</v>
      </c>
      <c r="CL734">
        <v>0</v>
      </c>
      <c r="CM734">
        <v>0</v>
      </c>
      <c r="CN734">
        <v>0</v>
      </c>
      <c r="CO734">
        <v>0</v>
      </c>
      <c r="CP734">
        <v>0</v>
      </c>
      <c r="CQ734">
        <v>0</v>
      </c>
      <c r="CR734">
        <v>0</v>
      </c>
      <c r="CS734">
        <v>0</v>
      </c>
      <c r="CT734">
        <v>0</v>
      </c>
      <c r="CU734">
        <v>0</v>
      </c>
      <c r="CV734">
        <v>0</v>
      </c>
      <c r="CW734">
        <v>0</v>
      </c>
      <c r="CX734">
        <v>0</v>
      </c>
      <c r="CY734">
        <v>0</v>
      </c>
      <c r="CZ734">
        <v>0</v>
      </c>
      <c r="DA734">
        <v>0</v>
      </c>
      <c r="DB734">
        <v>0</v>
      </c>
      <c r="DC734">
        <v>0</v>
      </c>
      <c r="DD734">
        <v>0</v>
      </c>
      <c r="DE734">
        <v>0</v>
      </c>
      <c r="DF734">
        <v>0</v>
      </c>
      <c r="DG734">
        <v>0</v>
      </c>
      <c r="DH734">
        <v>0</v>
      </c>
      <c r="DI734">
        <v>0</v>
      </c>
      <c r="DJ734">
        <v>0</v>
      </c>
      <c r="DK734">
        <v>0</v>
      </c>
      <c r="DL734">
        <v>0</v>
      </c>
      <c r="DM734">
        <v>0</v>
      </c>
      <c r="DN734">
        <v>0</v>
      </c>
      <c r="DO734">
        <v>0</v>
      </c>
      <c r="DP734">
        <v>0</v>
      </c>
      <c r="DQ734">
        <v>0</v>
      </c>
      <c r="DR734">
        <v>0</v>
      </c>
      <c r="DS734">
        <v>0</v>
      </c>
    </row>
    <row r="735" spans="1:123">
      <c r="A735" t="s">
        <v>620</v>
      </c>
      <c r="B735">
        <v>0</v>
      </c>
      <c r="C735">
        <v>0</v>
      </c>
      <c r="D735">
        <v>0</v>
      </c>
      <c r="E735">
        <v>0</v>
      </c>
      <c r="F735">
        <v>5929780272.1771297</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c r="BN735">
        <v>0</v>
      </c>
      <c r="BO735">
        <v>5929780272.1771297</v>
      </c>
      <c r="BP735">
        <v>0</v>
      </c>
      <c r="BQ735">
        <v>0</v>
      </c>
      <c r="BR735">
        <v>0</v>
      </c>
      <c r="BS735">
        <v>0</v>
      </c>
      <c r="BT735">
        <v>0</v>
      </c>
      <c r="BU735">
        <v>0</v>
      </c>
      <c r="BV735">
        <v>0</v>
      </c>
      <c r="BW735">
        <v>0</v>
      </c>
      <c r="BX735">
        <v>0</v>
      </c>
      <c r="BY735">
        <v>0</v>
      </c>
      <c r="BZ735">
        <v>0</v>
      </c>
      <c r="CA735">
        <v>0</v>
      </c>
      <c r="CB735">
        <v>0</v>
      </c>
      <c r="CC735">
        <v>0</v>
      </c>
      <c r="CD735">
        <v>0</v>
      </c>
      <c r="CE735">
        <v>0</v>
      </c>
      <c r="CF735">
        <v>0</v>
      </c>
      <c r="CG735">
        <v>0</v>
      </c>
      <c r="CH735">
        <v>0</v>
      </c>
      <c r="CI735">
        <v>0</v>
      </c>
      <c r="CJ735">
        <v>0</v>
      </c>
      <c r="CK735">
        <v>0</v>
      </c>
      <c r="CL735">
        <v>0</v>
      </c>
      <c r="CM735">
        <v>0</v>
      </c>
      <c r="CN735">
        <v>0</v>
      </c>
      <c r="CO735">
        <v>0</v>
      </c>
      <c r="CP735">
        <v>0</v>
      </c>
      <c r="CQ735">
        <v>0</v>
      </c>
      <c r="CR735">
        <v>0</v>
      </c>
      <c r="CS735">
        <v>0</v>
      </c>
      <c r="CT735">
        <v>0</v>
      </c>
      <c r="CU735">
        <v>0</v>
      </c>
      <c r="CV735">
        <v>0</v>
      </c>
      <c r="CW735">
        <v>0</v>
      </c>
      <c r="CX735">
        <v>0</v>
      </c>
      <c r="CY735">
        <v>0</v>
      </c>
      <c r="CZ735">
        <v>0</v>
      </c>
      <c r="DA735">
        <v>0</v>
      </c>
      <c r="DB735">
        <v>0</v>
      </c>
      <c r="DC735">
        <v>0</v>
      </c>
      <c r="DD735">
        <v>0</v>
      </c>
      <c r="DE735">
        <v>0</v>
      </c>
      <c r="DF735">
        <v>0</v>
      </c>
      <c r="DG735">
        <v>0</v>
      </c>
      <c r="DH735">
        <v>0</v>
      </c>
      <c r="DI735">
        <v>0</v>
      </c>
      <c r="DJ735">
        <v>0</v>
      </c>
      <c r="DK735">
        <v>0</v>
      </c>
      <c r="DL735">
        <v>0</v>
      </c>
      <c r="DM735">
        <v>0</v>
      </c>
      <c r="DN735">
        <v>0</v>
      </c>
      <c r="DO735">
        <v>0</v>
      </c>
      <c r="DP735">
        <v>0</v>
      </c>
      <c r="DQ735">
        <v>0</v>
      </c>
      <c r="DR735">
        <v>0</v>
      </c>
      <c r="DS735">
        <v>0</v>
      </c>
    </row>
    <row r="736" spans="1:123">
      <c r="A736" t="s">
        <v>621</v>
      </c>
      <c r="B736">
        <v>0</v>
      </c>
      <c r="C736">
        <v>0</v>
      </c>
      <c r="D736">
        <v>0</v>
      </c>
      <c r="E736">
        <v>0</v>
      </c>
      <c r="F736">
        <v>0</v>
      </c>
      <c r="G736">
        <v>0</v>
      </c>
      <c r="H736">
        <v>0</v>
      </c>
      <c r="I736">
        <v>0</v>
      </c>
      <c r="J736">
        <v>2371912108.8708501</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2371912108.8708501</v>
      </c>
      <c r="BN736">
        <v>0</v>
      </c>
      <c r="BO736">
        <v>0</v>
      </c>
      <c r="BP736">
        <v>0</v>
      </c>
      <c r="BQ736">
        <v>0</v>
      </c>
      <c r="BR736">
        <v>0</v>
      </c>
      <c r="BS736">
        <v>0</v>
      </c>
      <c r="BT736">
        <v>0</v>
      </c>
      <c r="BU736">
        <v>0</v>
      </c>
      <c r="BV736">
        <v>0</v>
      </c>
      <c r="BW736">
        <v>0</v>
      </c>
      <c r="BX736">
        <v>0</v>
      </c>
      <c r="BY736">
        <v>0</v>
      </c>
      <c r="BZ736">
        <v>0</v>
      </c>
      <c r="CA736">
        <v>0</v>
      </c>
      <c r="CB736">
        <v>0</v>
      </c>
      <c r="CC736">
        <v>0</v>
      </c>
      <c r="CD736">
        <v>0</v>
      </c>
      <c r="CE736">
        <v>0</v>
      </c>
      <c r="CF736">
        <v>0</v>
      </c>
      <c r="CG736">
        <v>0</v>
      </c>
      <c r="CH736">
        <v>0</v>
      </c>
      <c r="CI736">
        <v>0</v>
      </c>
      <c r="CJ736">
        <v>0</v>
      </c>
      <c r="CK736">
        <v>0</v>
      </c>
      <c r="CL736">
        <v>0</v>
      </c>
      <c r="CM736">
        <v>0</v>
      </c>
      <c r="CN736">
        <v>0</v>
      </c>
      <c r="CO736">
        <v>0</v>
      </c>
      <c r="CP736">
        <v>0</v>
      </c>
      <c r="CQ736">
        <v>0</v>
      </c>
      <c r="CR736">
        <v>0</v>
      </c>
      <c r="CS736">
        <v>0</v>
      </c>
      <c r="CT736">
        <v>0</v>
      </c>
      <c r="CU736">
        <v>0</v>
      </c>
      <c r="CV736">
        <v>0</v>
      </c>
      <c r="CW736">
        <v>0</v>
      </c>
      <c r="CX736">
        <v>0</v>
      </c>
      <c r="CY736">
        <v>0</v>
      </c>
      <c r="CZ736">
        <v>0</v>
      </c>
      <c r="DA736">
        <v>0</v>
      </c>
      <c r="DB736">
        <v>0</v>
      </c>
      <c r="DC736">
        <v>0</v>
      </c>
      <c r="DD736">
        <v>0</v>
      </c>
      <c r="DE736">
        <v>0</v>
      </c>
      <c r="DF736">
        <v>0</v>
      </c>
      <c r="DG736">
        <v>0</v>
      </c>
      <c r="DH736">
        <v>0</v>
      </c>
      <c r="DI736">
        <v>0</v>
      </c>
      <c r="DJ736">
        <v>0</v>
      </c>
      <c r="DK736">
        <v>0</v>
      </c>
      <c r="DL736">
        <v>0</v>
      </c>
      <c r="DM736">
        <v>0</v>
      </c>
      <c r="DN736">
        <v>0</v>
      </c>
      <c r="DO736">
        <v>0</v>
      </c>
      <c r="DP736">
        <v>0</v>
      </c>
      <c r="DQ736">
        <v>0</v>
      </c>
      <c r="DR736">
        <v>0</v>
      </c>
      <c r="DS736">
        <v>0</v>
      </c>
    </row>
    <row r="737" spans="1:123">
      <c r="A737" t="s">
        <v>622</v>
      </c>
      <c r="B737">
        <v>0</v>
      </c>
      <c r="C737">
        <v>0</v>
      </c>
      <c r="D737">
        <v>0</v>
      </c>
      <c r="E737">
        <v>0</v>
      </c>
      <c r="F737">
        <v>0</v>
      </c>
      <c r="G737">
        <v>2223667602.0664201</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0</v>
      </c>
      <c r="AU737">
        <v>0</v>
      </c>
      <c r="AV737">
        <v>0</v>
      </c>
      <c r="AW737">
        <v>0</v>
      </c>
      <c r="AX737">
        <v>0</v>
      </c>
      <c r="AY737">
        <v>0</v>
      </c>
      <c r="AZ737">
        <v>0</v>
      </c>
      <c r="BA737">
        <v>0</v>
      </c>
      <c r="BB737">
        <v>0</v>
      </c>
      <c r="BC737">
        <v>0</v>
      </c>
      <c r="BD737">
        <v>0</v>
      </c>
      <c r="BE737">
        <v>0</v>
      </c>
      <c r="BF737">
        <v>0</v>
      </c>
      <c r="BG737">
        <v>0</v>
      </c>
      <c r="BH737">
        <v>0</v>
      </c>
      <c r="BI737">
        <v>0</v>
      </c>
      <c r="BJ737">
        <v>0</v>
      </c>
      <c r="BK737">
        <v>0</v>
      </c>
      <c r="BL737">
        <v>0</v>
      </c>
      <c r="BM737">
        <v>0</v>
      </c>
      <c r="BN737">
        <v>0</v>
      </c>
      <c r="BO737">
        <v>0</v>
      </c>
      <c r="BP737">
        <v>2223667602.0664201</v>
      </c>
      <c r="BQ737">
        <v>0</v>
      </c>
      <c r="BR737">
        <v>0</v>
      </c>
      <c r="BS737">
        <v>0</v>
      </c>
      <c r="BT737">
        <v>0</v>
      </c>
      <c r="BU737">
        <v>0</v>
      </c>
      <c r="BV737">
        <v>0</v>
      </c>
      <c r="BW737">
        <v>0</v>
      </c>
      <c r="BX737">
        <v>0</v>
      </c>
      <c r="BY737">
        <v>0</v>
      </c>
      <c r="BZ737">
        <v>0</v>
      </c>
      <c r="CA737">
        <v>0</v>
      </c>
      <c r="CB737">
        <v>0</v>
      </c>
      <c r="CC737">
        <v>0</v>
      </c>
      <c r="CD737">
        <v>0</v>
      </c>
      <c r="CE737">
        <v>0</v>
      </c>
      <c r="CF737">
        <v>0</v>
      </c>
      <c r="CG737">
        <v>0</v>
      </c>
      <c r="CH737">
        <v>0</v>
      </c>
      <c r="CI737">
        <v>0</v>
      </c>
      <c r="CJ737">
        <v>0</v>
      </c>
      <c r="CK737">
        <v>0</v>
      </c>
      <c r="CL737">
        <v>0</v>
      </c>
      <c r="CM737">
        <v>0</v>
      </c>
      <c r="CN737">
        <v>0</v>
      </c>
      <c r="CO737">
        <v>0</v>
      </c>
      <c r="CP737">
        <v>0</v>
      </c>
      <c r="CQ737">
        <v>0</v>
      </c>
      <c r="CR737">
        <v>0</v>
      </c>
      <c r="CS737">
        <v>0</v>
      </c>
      <c r="CT737">
        <v>0</v>
      </c>
      <c r="CU737">
        <v>0</v>
      </c>
      <c r="CV737">
        <v>0</v>
      </c>
      <c r="CW737">
        <v>0</v>
      </c>
      <c r="CX737">
        <v>0</v>
      </c>
      <c r="CY737">
        <v>0</v>
      </c>
      <c r="CZ737">
        <v>0</v>
      </c>
      <c r="DA737">
        <v>0</v>
      </c>
      <c r="DB737">
        <v>0</v>
      </c>
      <c r="DC737">
        <v>0</v>
      </c>
      <c r="DD737">
        <v>0</v>
      </c>
      <c r="DE737">
        <v>0</v>
      </c>
      <c r="DF737">
        <v>0</v>
      </c>
      <c r="DG737">
        <v>0</v>
      </c>
      <c r="DH737">
        <v>0</v>
      </c>
      <c r="DI737">
        <v>0</v>
      </c>
      <c r="DJ737">
        <v>0</v>
      </c>
      <c r="DK737">
        <v>0</v>
      </c>
      <c r="DL737">
        <v>0</v>
      </c>
      <c r="DM737">
        <v>0</v>
      </c>
      <c r="DN737">
        <v>0</v>
      </c>
      <c r="DO737">
        <v>0</v>
      </c>
      <c r="DP737">
        <v>0</v>
      </c>
      <c r="DQ737">
        <v>0</v>
      </c>
      <c r="DR737">
        <v>0</v>
      </c>
      <c r="DS737">
        <v>0</v>
      </c>
    </row>
    <row r="738" spans="1:123">
      <c r="A738" t="s">
        <v>623</v>
      </c>
      <c r="B738">
        <v>0</v>
      </c>
      <c r="C738">
        <v>0</v>
      </c>
      <c r="D738">
        <v>0</v>
      </c>
      <c r="E738">
        <v>0</v>
      </c>
      <c r="F738">
        <v>0</v>
      </c>
      <c r="G738">
        <v>0</v>
      </c>
      <c r="H738">
        <v>0</v>
      </c>
      <c r="I738">
        <v>0</v>
      </c>
      <c r="J738">
        <v>14863896416.8449</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c r="AS738">
        <v>0</v>
      </c>
      <c r="AT738">
        <v>0</v>
      </c>
      <c r="AU738">
        <v>0</v>
      </c>
      <c r="AV738">
        <v>0</v>
      </c>
      <c r="AW738">
        <v>0</v>
      </c>
      <c r="AX738">
        <v>0</v>
      </c>
      <c r="AY738">
        <v>0</v>
      </c>
      <c r="AZ738">
        <v>0</v>
      </c>
      <c r="BA738">
        <v>0</v>
      </c>
      <c r="BB738">
        <v>0</v>
      </c>
      <c r="BC738">
        <v>0</v>
      </c>
      <c r="BD738">
        <v>0</v>
      </c>
      <c r="BE738">
        <v>0</v>
      </c>
      <c r="BF738">
        <v>0</v>
      </c>
      <c r="BG738">
        <v>0</v>
      </c>
      <c r="BH738">
        <v>0</v>
      </c>
      <c r="BI738">
        <v>0</v>
      </c>
      <c r="BJ738">
        <v>0</v>
      </c>
      <c r="BK738">
        <v>0</v>
      </c>
      <c r="BL738">
        <v>0</v>
      </c>
      <c r="BM738">
        <v>0</v>
      </c>
      <c r="BN738">
        <v>0</v>
      </c>
      <c r="BO738">
        <v>0</v>
      </c>
      <c r="BP738">
        <v>0</v>
      </c>
      <c r="BQ738">
        <v>0</v>
      </c>
      <c r="BR738">
        <v>0</v>
      </c>
      <c r="BS738">
        <v>14863896416.8449</v>
      </c>
      <c r="BT738">
        <v>0</v>
      </c>
      <c r="BU738">
        <v>0</v>
      </c>
      <c r="BV738">
        <v>0</v>
      </c>
      <c r="BW738">
        <v>0</v>
      </c>
      <c r="BX738">
        <v>0</v>
      </c>
      <c r="BY738">
        <v>0</v>
      </c>
      <c r="BZ738">
        <v>0</v>
      </c>
      <c r="CA738">
        <v>0</v>
      </c>
      <c r="CB738">
        <v>0</v>
      </c>
      <c r="CC738">
        <v>0</v>
      </c>
      <c r="CD738">
        <v>0</v>
      </c>
      <c r="CE738">
        <v>0</v>
      </c>
      <c r="CF738">
        <v>0</v>
      </c>
      <c r="CG738">
        <v>0</v>
      </c>
      <c r="CH738">
        <v>0</v>
      </c>
      <c r="CI738">
        <v>0</v>
      </c>
      <c r="CJ738">
        <v>0</v>
      </c>
      <c r="CK738">
        <v>0</v>
      </c>
      <c r="CL738">
        <v>0</v>
      </c>
      <c r="CM738">
        <v>0</v>
      </c>
      <c r="CN738">
        <v>0</v>
      </c>
      <c r="CO738">
        <v>0</v>
      </c>
      <c r="CP738">
        <v>0</v>
      </c>
      <c r="CQ738">
        <v>0</v>
      </c>
      <c r="CR738">
        <v>0</v>
      </c>
      <c r="CS738">
        <v>0</v>
      </c>
      <c r="CT738">
        <v>0</v>
      </c>
      <c r="CU738">
        <v>0</v>
      </c>
      <c r="CV738">
        <v>0</v>
      </c>
      <c r="CW738">
        <v>0</v>
      </c>
      <c r="CX738">
        <v>0</v>
      </c>
      <c r="CY738">
        <v>0</v>
      </c>
      <c r="CZ738">
        <v>0</v>
      </c>
      <c r="DA738">
        <v>0</v>
      </c>
      <c r="DB738">
        <v>0</v>
      </c>
      <c r="DC738">
        <v>0</v>
      </c>
      <c r="DD738">
        <v>0</v>
      </c>
      <c r="DE738">
        <v>0</v>
      </c>
      <c r="DF738">
        <v>0</v>
      </c>
      <c r="DG738">
        <v>0</v>
      </c>
      <c r="DH738">
        <v>0</v>
      </c>
      <c r="DI738">
        <v>0</v>
      </c>
      <c r="DJ738">
        <v>0</v>
      </c>
      <c r="DK738">
        <v>0</v>
      </c>
      <c r="DL738">
        <v>0</v>
      </c>
      <c r="DM738">
        <v>0</v>
      </c>
      <c r="DN738">
        <v>0</v>
      </c>
      <c r="DO738">
        <v>0</v>
      </c>
      <c r="DP738">
        <v>0</v>
      </c>
      <c r="DQ738">
        <v>0</v>
      </c>
      <c r="DR738">
        <v>0</v>
      </c>
      <c r="DS738">
        <v>0</v>
      </c>
    </row>
    <row r="739" spans="1:123">
      <c r="A739" t="s">
        <v>624</v>
      </c>
      <c r="B739">
        <v>0</v>
      </c>
      <c r="C739">
        <v>0</v>
      </c>
      <c r="D739">
        <v>0</v>
      </c>
      <c r="E739">
        <v>0</v>
      </c>
      <c r="F739">
        <v>0</v>
      </c>
      <c r="G739">
        <v>3338297586.03373</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v>0</v>
      </c>
      <c r="BL739">
        <v>0</v>
      </c>
      <c r="BM739">
        <v>0</v>
      </c>
      <c r="BN739">
        <v>0</v>
      </c>
      <c r="BO739">
        <v>0</v>
      </c>
      <c r="BP739">
        <v>3338297586.03373</v>
      </c>
      <c r="BQ739">
        <v>0</v>
      </c>
      <c r="BR739">
        <v>0</v>
      </c>
      <c r="BS739">
        <v>0</v>
      </c>
      <c r="BT739">
        <v>0</v>
      </c>
      <c r="BU739">
        <v>0</v>
      </c>
      <c r="BV739">
        <v>0</v>
      </c>
      <c r="BW739">
        <v>0</v>
      </c>
      <c r="BX739">
        <v>0</v>
      </c>
      <c r="BY739">
        <v>0</v>
      </c>
      <c r="BZ739">
        <v>0</v>
      </c>
      <c r="CA739">
        <v>0</v>
      </c>
      <c r="CB739">
        <v>0</v>
      </c>
      <c r="CC739">
        <v>0</v>
      </c>
      <c r="CD739">
        <v>0</v>
      </c>
      <c r="CE739">
        <v>0</v>
      </c>
      <c r="CF739">
        <v>0</v>
      </c>
      <c r="CG739">
        <v>0</v>
      </c>
      <c r="CH739">
        <v>0</v>
      </c>
      <c r="CI739">
        <v>0</v>
      </c>
      <c r="CJ739">
        <v>0</v>
      </c>
      <c r="CK739">
        <v>0</v>
      </c>
      <c r="CL739">
        <v>0</v>
      </c>
      <c r="CM739">
        <v>0</v>
      </c>
      <c r="CN739">
        <v>0</v>
      </c>
      <c r="CO739">
        <v>0</v>
      </c>
      <c r="CP739">
        <v>0</v>
      </c>
      <c r="CQ739">
        <v>0</v>
      </c>
      <c r="CR739">
        <v>0</v>
      </c>
      <c r="CS739">
        <v>0</v>
      </c>
      <c r="CT739">
        <v>0</v>
      </c>
      <c r="CU739">
        <v>0</v>
      </c>
      <c r="CV739">
        <v>0</v>
      </c>
      <c r="CW739">
        <v>0</v>
      </c>
      <c r="CX739">
        <v>0</v>
      </c>
      <c r="CY739">
        <v>0</v>
      </c>
      <c r="CZ739">
        <v>0</v>
      </c>
      <c r="DA739">
        <v>0</v>
      </c>
      <c r="DB739">
        <v>0</v>
      </c>
      <c r="DC739">
        <v>0</v>
      </c>
      <c r="DD739">
        <v>0</v>
      </c>
      <c r="DE739">
        <v>0</v>
      </c>
      <c r="DF739">
        <v>0</v>
      </c>
      <c r="DG739">
        <v>0</v>
      </c>
      <c r="DH739">
        <v>0</v>
      </c>
      <c r="DI739">
        <v>0</v>
      </c>
      <c r="DJ739">
        <v>0</v>
      </c>
      <c r="DK739">
        <v>0</v>
      </c>
      <c r="DL739">
        <v>0</v>
      </c>
      <c r="DM739">
        <v>0</v>
      </c>
      <c r="DN739">
        <v>0</v>
      </c>
      <c r="DO739">
        <v>0</v>
      </c>
      <c r="DP739">
        <v>0</v>
      </c>
      <c r="DQ739">
        <v>0</v>
      </c>
      <c r="DR739">
        <v>0</v>
      </c>
      <c r="DS739">
        <v>0</v>
      </c>
    </row>
    <row r="740" spans="1:123">
      <c r="A740" t="s">
        <v>625</v>
      </c>
      <c r="B740">
        <v>0</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M740">
        <v>0</v>
      </c>
      <c r="BN740">
        <v>0</v>
      </c>
      <c r="BO740">
        <v>0</v>
      </c>
      <c r="BP740">
        <v>0</v>
      </c>
      <c r="BQ740">
        <v>0</v>
      </c>
      <c r="BR740">
        <v>0</v>
      </c>
      <c r="BS740">
        <v>0</v>
      </c>
      <c r="BT740">
        <v>0</v>
      </c>
      <c r="BU740">
        <v>0</v>
      </c>
      <c r="BV740">
        <v>0</v>
      </c>
      <c r="BW740">
        <v>0</v>
      </c>
      <c r="BX740">
        <v>0</v>
      </c>
      <c r="BY740">
        <v>0</v>
      </c>
      <c r="BZ740">
        <v>0</v>
      </c>
      <c r="CA740">
        <v>0</v>
      </c>
      <c r="CB740">
        <v>0</v>
      </c>
      <c r="CC740">
        <v>0</v>
      </c>
      <c r="CD740">
        <v>0</v>
      </c>
      <c r="CE740">
        <v>0</v>
      </c>
      <c r="CF740">
        <v>0</v>
      </c>
      <c r="CG740">
        <v>0</v>
      </c>
      <c r="CH740">
        <v>0</v>
      </c>
      <c r="CI740">
        <v>0</v>
      </c>
      <c r="CJ740">
        <v>0</v>
      </c>
      <c r="CK740">
        <v>0</v>
      </c>
      <c r="CL740">
        <v>0</v>
      </c>
      <c r="CM740">
        <v>0</v>
      </c>
      <c r="CN740">
        <v>0</v>
      </c>
      <c r="CO740">
        <v>0</v>
      </c>
      <c r="CP740">
        <v>0</v>
      </c>
      <c r="CQ740">
        <v>0</v>
      </c>
      <c r="CR740">
        <v>0</v>
      </c>
      <c r="CS740">
        <v>0</v>
      </c>
      <c r="CT740">
        <v>0</v>
      </c>
      <c r="CU740">
        <v>0</v>
      </c>
      <c r="CV740">
        <v>0</v>
      </c>
      <c r="CW740">
        <v>0</v>
      </c>
      <c r="CX740">
        <v>0</v>
      </c>
      <c r="CY740">
        <v>0</v>
      </c>
      <c r="CZ740">
        <v>0</v>
      </c>
      <c r="DA740">
        <v>0</v>
      </c>
      <c r="DB740">
        <v>0</v>
      </c>
      <c r="DC740">
        <v>0</v>
      </c>
      <c r="DD740">
        <v>0</v>
      </c>
      <c r="DE740">
        <v>0</v>
      </c>
      <c r="DF740">
        <v>0</v>
      </c>
      <c r="DG740">
        <v>0</v>
      </c>
      <c r="DH740">
        <v>0</v>
      </c>
      <c r="DI740">
        <v>0</v>
      </c>
      <c r="DJ740">
        <v>0</v>
      </c>
      <c r="DK740">
        <v>0</v>
      </c>
      <c r="DL740">
        <v>0</v>
      </c>
      <c r="DM740">
        <v>0</v>
      </c>
      <c r="DN740">
        <v>0</v>
      </c>
      <c r="DO740">
        <v>0</v>
      </c>
      <c r="DP740">
        <v>0</v>
      </c>
      <c r="DQ740">
        <v>0</v>
      </c>
      <c r="DR740">
        <v>0</v>
      </c>
      <c r="DS740">
        <v>0</v>
      </c>
    </row>
    <row r="741" spans="1:123">
      <c r="A741" t="s">
        <v>626</v>
      </c>
      <c r="B741">
        <v>0</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c r="AS741">
        <v>0</v>
      </c>
      <c r="AT741">
        <v>0</v>
      </c>
      <c r="AU741">
        <v>0</v>
      </c>
      <c r="AV741">
        <v>0</v>
      </c>
      <c r="AW741">
        <v>0</v>
      </c>
      <c r="AX741">
        <v>0</v>
      </c>
      <c r="AY741">
        <v>0</v>
      </c>
      <c r="AZ741">
        <v>0</v>
      </c>
      <c r="BA741">
        <v>0</v>
      </c>
      <c r="BB741">
        <v>0</v>
      </c>
      <c r="BC741">
        <v>0</v>
      </c>
      <c r="BD741">
        <v>0</v>
      </c>
      <c r="BE741">
        <v>0</v>
      </c>
      <c r="BF741">
        <v>0</v>
      </c>
      <c r="BG741">
        <v>0</v>
      </c>
      <c r="BH741">
        <v>0</v>
      </c>
      <c r="BI741">
        <v>0</v>
      </c>
      <c r="BJ741">
        <v>0</v>
      </c>
      <c r="BK741">
        <v>0</v>
      </c>
      <c r="BL741">
        <v>0</v>
      </c>
      <c r="BM741">
        <v>0</v>
      </c>
      <c r="BN741">
        <v>0</v>
      </c>
      <c r="BO741">
        <v>0</v>
      </c>
      <c r="BP741">
        <v>0</v>
      </c>
      <c r="BQ741">
        <v>0</v>
      </c>
      <c r="BR741">
        <v>0</v>
      </c>
      <c r="BS741">
        <v>0</v>
      </c>
      <c r="BT741">
        <v>0</v>
      </c>
      <c r="BU741">
        <v>0</v>
      </c>
      <c r="BV741">
        <v>0</v>
      </c>
      <c r="BW741">
        <v>0</v>
      </c>
      <c r="BX741">
        <v>0</v>
      </c>
      <c r="BY741">
        <v>0</v>
      </c>
      <c r="BZ741">
        <v>0</v>
      </c>
      <c r="CA741">
        <v>0</v>
      </c>
      <c r="CB741">
        <v>0</v>
      </c>
      <c r="CC741">
        <v>0</v>
      </c>
      <c r="CD741">
        <v>0</v>
      </c>
      <c r="CE741">
        <v>0</v>
      </c>
      <c r="CF741">
        <v>0</v>
      </c>
      <c r="CG741">
        <v>0</v>
      </c>
      <c r="CH741">
        <v>0</v>
      </c>
      <c r="CI741">
        <v>0</v>
      </c>
      <c r="CJ741">
        <v>0</v>
      </c>
      <c r="CK741">
        <v>0</v>
      </c>
      <c r="CL741">
        <v>0</v>
      </c>
      <c r="CM741">
        <v>0</v>
      </c>
      <c r="CN741">
        <v>0</v>
      </c>
      <c r="CO741">
        <v>0</v>
      </c>
      <c r="CP741">
        <v>0</v>
      </c>
      <c r="CQ741">
        <v>0</v>
      </c>
      <c r="CR741">
        <v>0</v>
      </c>
      <c r="CS741">
        <v>0</v>
      </c>
      <c r="CT741">
        <v>0</v>
      </c>
      <c r="CU741">
        <v>0</v>
      </c>
      <c r="CV741">
        <v>0</v>
      </c>
      <c r="CW741">
        <v>0</v>
      </c>
      <c r="CX741">
        <v>0</v>
      </c>
      <c r="CY741">
        <v>0</v>
      </c>
      <c r="CZ741">
        <v>0</v>
      </c>
      <c r="DA741">
        <v>0</v>
      </c>
      <c r="DB741">
        <v>0</v>
      </c>
      <c r="DC741">
        <v>0</v>
      </c>
      <c r="DD741">
        <v>0</v>
      </c>
      <c r="DE741">
        <v>0</v>
      </c>
      <c r="DF741">
        <v>0</v>
      </c>
      <c r="DG741">
        <v>0</v>
      </c>
      <c r="DH741">
        <v>0</v>
      </c>
      <c r="DI741">
        <v>0</v>
      </c>
      <c r="DJ741">
        <v>0</v>
      </c>
      <c r="DK741">
        <v>0</v>
      </c>
      <c r="DL741">
        <v>0</v>
      </c>
      <c r="DM741">
        <v>0</v>
      </c>
      <c r="DN741">
        <v>0</v>
      </c>
      <c r="DO741">
        <v>0</v>
      </c>
      <c r="DP741">
        <v>0</v>
      </c>
      <c r="DQ741">
        <v>0</v>
      </c>
      <c r="DR741">
        <v>0</v>
      </c>
      <c r="DS741">
        <v>0</v>
      </c>
    </row>
    <row r="742" spans="1:123">
      <c r="A742" t="s">
        <v>627</v>
      </c>
      <c r="B742">
        <v>0</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c r="AS742">
        <v>0</v>
      </c>
      <c r="AT742">
        <v>0</v>
      </c>
      <c r="AU742">
        <v>0</v>
      </c>
      <c r="AV742">
        <v>0</v>
      </c>
      <c r="AW742">
        <v>0</v>
      </c>
      <c r="AX742">
        <v>0</v>
      </c>
      <c r="AY742">
        <v>0</v>
      </c>
      <c r="AZ742">
        <v>0</v>
      </c>
      <c r="BA742">
        <v>0</v>
      </c>
      <c r="BB742">
        <v>0</v>
      </c>
      <c r="BC742">
        <v>0</v>
      </c>
      <c r="BD742">
        <v>0</v>
      </c>
      <c r="BE742">
        <v>0</v>
      </c>
      <c r="BF742">
        <v>0</v>
      </c>
      <c r="BG742">
        <v>0</v>
      </c>
      <c r="BH742">
        <v>0</v>
      </c>
      <c r="BI742">
        <v>0</v>
      </c>
      <c r="BJ742">
        <v>0</v>
      </c>
      <c r="BK742">
        <v>0</v>
      </c>
      <c r="BL742">
        <v>0</v>
      </c>
      <c r="BM742">
        <v>0</v>
      </c>
      <c r="BN742">
        <v>0</v>
      </c>
      <c r="BO742">
        <v>0</v>
      </c>
      <c r="BP742">
        <v>0</v>
      </c>
      <c r="BQ742">
        <v>0</v>
      </c>
      <c r="BR742">
        <v>0</v>
      </c>
      <c r="BS742">
        <v>0</v>
      </c>
      <c r="BT742">
        <v>0</v>
      </c>
      <c r="BU742">
        <v>0</v>
      </c>
      <c r="BV742">
        <v>0</v>
      </c>
      <c r="BW742">
        <v>0</v>
      </c>
      <c r="BX742">
        <v>0</v>
      </c>
      <c r="BY742">
        <v>0</v>
      </c>
      <c r="BZ742">
        <v>0</v>
      </c>
      <c r="CA742">
        <v>0</v>
      </c>
      <c r="CB742">
        <v>0</v>
      </c>
      <c r="CC742">
        <v>0</v>
      </c>
      <c r="CD742">
        <v>0</v>
      </c>
      <c r="CE742">
        <v>0</v>
      </c>
      <c r="CF742">
        <v>0</v>
      </c>
      <c r="CG742">
        <v>0</v>
      </c>
      <c r="CH742">
        <v>0</v>
      </c>
      <c r="CI742">
        <v>0</v>
      </c>
      <c r="CJ742">
        <v>0</v>
      </c>
      <c r="CK742">
        <v>0</v>
      </c>
      <c r="CL742">
        <v>0</v>
      </c>
      <c r="CM742">
        <v>0</v>
      </c>
      <c r="CN742">
        <v>0</v>
      </c>
      <c r="CO742">
        <v>0</v>
      </c>
      <c r="CP742">
        <v>0</v>
      </c>
      <c r="CQ742">
        <v>0</v>
      </c>
      <c r="CR742">
        <v>0</v>
      </c>
      <c r="CS742">
        <v>0</v>
      </c>
      <c r="CT742">
        <v>0</v>
      </c>
      <c r="CU742">
        <v>0</v>
      </c>
      <c r="CV742">
        <v>0</v>
      </c>
      <c r="CW742">
        <v>0</v>
      </c>
      <c r="CX742">
        <v>0</v>
      </c>
      <c r="CY742">
        <v>0</v>
      </c>
      <c r="CZ742">
        <v>0</v>
      </c>
      <c r="DA742">
        <v>0</v>
      </c>
      <c r="DB742">
        <v>0</v>
      </c>
      <c r="DC742">
        <v>0</v>
      </c>
      <c r="DD742">
        <v>0</v>
      </c>
      <c r="DE742">
        <v>0</v>
      </c>
      <c r="DF742">
        <v>0</v>
      </c>
      <c r="DG742">
        <v>0</v>
      </c>
      <c r="DH742">
        <v>0</v>
      </c>
      <c r="DI742">
        <v>0</v>
      </c>
      <c r="DJ742">
        <v>0</v>
      </c>
      <c r="DK742">
        <v>0</v>
      </c>
      <c r="DL742">
        <v>0</v>
      </c>
      <c r="DM742">
        <v>0</v>
      </c>
      <c r="DN742">
        <v>0</v>
      </c>
      <c r="DO742">
        <v>0</v>
      </c>
      <c r="DP742">
        <v>0</v>
      </c>
      <c r="DQ742">
        <v>0</v>
      </c>
      <c r="DR742">
        <v>0</v>
      </c>
      <c r="DS742">
        <v>0</v>
      </c>
    </row>
    <row r="743" spans="1:123">
      <c r="A743" t="s">
        <v>1660</v>
      </c>
      <c r="B743">
        <v>0</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v>0</v>
      </c>
      <c r="BK743">
        <v>0</v>
      </c>
      <c r="BL743">
        <v>0</v>
      </c>
      <c r="BM743">
        <v>0</v>
      </c>
      <c r="BN743">
        <v>0</v>
      </c>
      <c r="BO743">
        <v>0</v>
      </c>
      <c r="BP743">
        <v>0</v>
      </c>
      <c r="BQ743">
        <v>0</v>
      </c>
      <c r="BR743">
        <v>0</v>
      </c>
      <c r="BS743">
        <v>0</v>
      </c>
      <c r="BT743">
        <v>0</v>
      </c>
      <c r="BU743">
        <v>0</v>
      </c>
      <c r="BV743">
        <v>0</v>
      </c>
      <c r="BW743">
        <v>0</v>
      </c>
      <c r="BX743">
        <v>0</v>
      </c>
      <c r="BY743">
        <v>0</v>
      </c>
      <c r="BZ743">
        <v>0</v>
      </c>
      <c r="CA743">
        <v>0</v>
      </c>
      <c r="CB743">
        <v>0</v>
      </c>
      <c r="CC743">
        <v>0</v>
      </c>
      <c r="CD743">
        <v>0</v>
      </c>
      <c r="CE743">
        <v>0</v>
      </c>
      <c r="CF743">
        <v>0</v>
      </c>
      <c r="CG743">
        <v>0</v>
      </c>
      <c r="CH743">
        <v>0</v>
      </c>
      <c r="CI743">
        <v>0</v>
      </c>
      <c r="CJ743">
        <v>0</v>
      </c>
      <c r="CK743">
        <v>0</v>
      </c>
      <c r="CL743">
        <v>0</v>
      </c>
      <c r="CM743">
        <v>0</v>
      </c>
      <c r="CN743">
        <v>0</v>
      </c>
      <c r="CO743">
        <v>0</v>
      </c>
      <c r="CP743">
        <v>0</v>
      </c>
      <c r="CQ743">
        <v>0</v>
      </c>
      <c r="CR743">
        <v>0</v>
      </c>
      <c r="CS743">
        <v>0</v>
      </c>
      <c r="CT743">
        <v>0</v>
      </c>
      <c r="CU743">
        <v>0</v>
      </c>
      <c r="CV743">
        <v>0</v>
      </c>
      <c r="CW743">
        <v>0</v>
      </c>
      <c r="CX743">
        <v>0</v>
      </c>
      <c r="CY743">
        <v>0</v>
      </c>
      <c r="CZ743">
        <v>0</v>
      </c>
      <c r="DA743">
        <v>0</v>
      </c>
      <c r="DB743">
        <v>0</v>
      </c>
      <c r="DC743">
        <v>0</v>
      </c>
      <c r="DD743">
        <v>0</v>
      </c>
      <c r="DE743">
        <v>0</v>
      </c>
      <c r="DF743">
        <v>0</v>
      </c>
      <c r="DG743">
        <v>0</v>
      </c>
      <c r="DH743">
        <v>0</v>
      </c>
      <c r="DI743">
        <v>0</v>
      </c>
      <c r="DJ743">
        <v>0</v>
      </c>
      <c r="DK743">
        <v>0</v>
      </c>
      <c r="DL743">
        <v>0</v>
      </c>
      <c r="DM743">
        <v>0</v>
      </c>
      <c r="DN743">
        <v>0</v>
      </c>
      <c r="DO743">
        <v>0</v>
      </c>
      <c r="DP743">
        <v>0</v>
      </c>
      <c r="DQ743">
        <v>0</v>
      </c>
      <c r="DR743">
        <v>0</v>
      </c>
      <c r="DS743">
        <v>0</v>
      </c>
    </row>
    <row r="744" spans="1:123">
      <c r="A744" t="s">
        <v>1661</v>
      </c>
      <c r="B744">
        <v>0</v>
      </c>
      <c r="C744">
        <v>0</v>
      </c>
      <c r="D744">
        <v>0</v>
      </c>
      <c r="E744">
        <v>0</v>
      </c>
      <c r="F744">
        <v>0</v>
      </c>
      <c r="G744">
        <v>0</v>
      </c>
      <c r="H744">
        <v>0</v>
      </c>
      <c r="I744">
        <v>0</v>
      </c>
      <c r="J744">
        <v>0</v>
      </c>
      <c r="K744">
        <v>0</v>
      </c>
      <c r="L744">
        <v>0</v>
      </c>
      <c r="M744">
        <v>0</v>
      </c>
      <c r="N744">
        <v>0</v>
      </c>
      <c r="O744">
        <v>1701323540.5359499</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v>0</v>
      </c>
      <c r="BX744">
        <v>1701323540.5359499</v>
      </c>
      <c r="BY744">
        <v>0</v>
      </c>
      <c r="BZ744">
        <v>0</v>
      </c>
      <c r="CA744">
        <v>0</v>
      </c>
      <c r="CB744">
        <v>0</v>
      </c>
      <c r="CC744">
        <v>0</v>
      </c>
      <c r="CD744">
        <v>0</v>
      </c>
      <c r="CE744">
        <v>0</v>
      </c>
      <c r="CF744">
        <v>0</v>
      </c>
      <c r="CG744">
        <v>0</v>
      </c>
      <c r="CH744">
        <v>0</v>
      </c>
      <c r="CI744">
        <v>0</v>
      </c>
      <c r="CJ744">
        <v>0</v>
      </c>
      <c r="CK744">
        <v>0</v>
      </c>
      <c r="CL744">
        <v>0</v>
      </c>
      <c r="CM744">
        <v>0</v>
      </c>
      <c r="CN744">
        <v>0</v>
      </c>
      <c r="CO744">
        <v>0</v>
      </c>
      <c r="CP744">
        <v>0</v>
      </c>
      <c r="CQ744">
        <v>0</v>
      </c>
      <c r="CR744">
        <v>0</v>
      </c>
      <c r="CS744">
        <v>0</v>
      </c>
      <c r="CT744">
        <v>0</v>
      </c>
      <c r="CU744">
        <v>0</v>
      </c>
      <c r="CV744">
        <v>0</v>
      </c>
      <c r="CW744">
        <v>0</v>
      </c>
      <c r="CX744">
        <v>0</v>
      </c>
      <c r="CY744">
        <v>0</v>
      </c>
      <c r="CZ744">
        <v>0</v>
      </c>
      <c r="DA744">
        <v>0</v>
      </c>
      <c r="DB744">
        <v>0</v>
      </c>
      <c r="DC744">
        <v>0</v>
      </c>
      <c r="DD744">
        <v>0</v>
      </c>
      <c r="DE744">
        <v>0</v>
      </c>
      <c r="DF744">
        <v>0</v>
      </c>
      <c r="DG744">
        <v>0</v>
      </c>
      <c r="DH744">
        <v>0</v>
      </c>
      <c r="DI744">
        <v>0</v>
      </c>
      <c r="DJ744">
        <v>0</v>
      </c>
      <c r="DK744">
        <v>0</v>
      </c>
      <c r="DL744">
        <v>0</v>
      </c>
      <c r="DM744">
        <v>0</v>
      </c>
      <c r="DN744">
        <v>0</v>
      </c>
      <c r="DO744">
        <v>0</v>
      </c>
      <c r="DP744">
        <v>0</v>
      </c>
      <c r="DQ744">
        <v>0</v>
      </c>
      <c r="DR744">
        <v>0</v>
      </c>
      <c r="DS744">
        <v>0</v>
      </c>
    </row>
    <row r="745" spans="1:123">
      <c r="A745" t="s">
        <v>628</v>
      </c>
      <c r="B745">
        <v>0</v>
      </c>
      <c r="C745">
        <v>0</v>
      </c>
      <c r="D745">
        <v>0</v>
      </c>
      <c r="E745">
        <v>0</v>
      </c>
      <c r="F745">
        <v>214541703009.32599</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0</v>
      </c>
      <c r="BG745">
        <v>0</v>
      </c>
      <c r="BH745">
        <v>0</v>
      </c>
      <c r="BI745">
        <v>0</v>
      </c>
      <c r="BJ745">
        <v>0</v>
      </c>
      <c r="BK745">
        <v>0</v>
      </c>
      <c r="BL745">
        <v>0</v>
      </c>
      <c r="BM745">
        <v>0</v>
      </c>
      <c r="BN745">
        <v>0</v>
      </c>
      <c r="BO745">
        <v>214541703009.32599</v>
      </c>
      <c r="BP745">
        <v>0</v>
      </c>
      <c r="BQ745">
        <v>0</v>
      </c>
      <c r="BR745">
        <v>0</v>
      </c>
      <c r="BS745">
        <v>0</v>
      </c>
      <c r="BT745">
        <v>0</v>
      </c>
      <c r="BU745">
        <v>0</v>
      </c>
      <c r="BV745">
        <v>0</v>
      </c>
      <c r="BW745">
        <v>0</v>
      </c>
      <c r="BX745">
        <v>0</v>
      </c>
      <c r="BY745">
        <v>0</v>
      </c>
      <c r="BZ745">
        <v>0</v>
      </c>
      <c r="CA745">
        <v>0</v>
      </c>
      <c r="CB745">
        <v>0</v>
      </c>
      <c r="CC745">
        <v>0</v>
      </c>
      <c r="CD745">
        <v>0</v>
      </c>
      <c r="CE745">
        <v>0</v>
      </c>
      <c r="CF745">
        <v>0</v>
      </c>
      <c r="CG745">
        <v>0</v>
      </c>
      <c r="CH745">
        <v>0</v>
      </c>
      <c r="CI745">
        <v>0</v>
      </c>
      <c r="CJ745">
        <v>0</v>
      </c>
      <c r="CK745">
        <v>0</v>
      </c>
      <c r="CL745">
        <v>0</v>
      </c>
      <c r="CM745">
        <v>0</v>
      </c>
      <c r="CN745">
        <v>0</v>
      </c>
      <c r="CO745">
        <v>0</v>
      </c>
      <c r="CP745">
        <v>0</v>
      </c>
      <c r="CQ745">
        <v>0</v>
      </c>
      <c r="CR745">
        <v>0</v>
      </c>
      <c r="CS745">
        <v>0</v>
      </c>
      <c r="CT745">
        <v>0</v>
      </c>
      <c r="CU745">
        <v>0</v>
      </c>
      <c r="CV745">
        <v>0</v>
      </c>
      <c r="CW745">
        <v>0</v>
      </c>
      <c r="CX745">
        <v>0</v>
      </c>
      <c r="CY745">
        <v>0</v>
      </c>
      <c r="CZ745">
        <v>0</v>
      </c>
      <c r="DA745">
        <v>0</v>
      </c>
      <c r="DB745">
        <v>0</v>
      </c>
      <c r="DC745">
        <v>0</v>
      </c>
      <c r="DD745">
        <v>0</v>
      </c>
      <c r="DE745">
        <v>0</v>
      </c>
      <c r="DF745">
        <v>0</v>
      </c>
      <c r="DG745">
        <v>0</v>
      </c>
      <c r="DH745">
        <v>0</v>
      </c>
      <c r="DI745">
        <v>0</v>
      </c>
      <c r="DJ745">
        <v>0</v>
      </c>
      <c r="DK745">
        <v>0</v>
      </c>
      <c r="DL745">
        <v>0</v>
      </c>
      <c r="DM745">
        <v>0</v>
      </c>
      <c r="DN745">
        <v>0</v>
      </c>
      <c r="DO745">
        <v>0</v>
      </c>
      <c r="DP745">
        <v>0</v>
      </c>
      <c r="DQ745">
        <v>0</v>
      </c>
      <c r="DR745">
        <v>0</v>
      </c>
      <c r="DS745">
        <v>0</v>
      </c>
    </row>
    <row r="746" spans="1:123">
      <c r="A746" t="s">
        <v>629</v>
      </c>
      <c r="B746">
        <v>0</v>
      </c>
      <c r="C746">
        <v>0</v>
      </c>
      <c r="D746">
        <v>0</v>
      </c>
      <c r="E746">
        <v>0</v>
      </c>
      <c r="F746">
        <v>82023153236.195801</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0</v>
      </c>
      <c r="BM746">
        <v>0</v>
      </c>
      <c r="BN746">
        <v>0</v>
      </c>
      <c r="BO746">
        <v>82023153236.195801</v>
      </c>
      <c r="BP746">
        <v>0</v>
      </c>
      <c r="BQ746">
        <v>0</v>
      </c>
      <c r="BR746">
        <v>0</v>
      </c>
      <c r="BS746">
        <v>0</v>
      </c>
      <c r="BT746">
        <v>0</v>
      </c>
      <c r="BU746">
        <v>0</v>
      </c>
      <c r="BV746">
        <v>0</v>
      </c>
      <c r="BW746">
        <v>0</v>
      </c>
      <c r="BX746">
        <v>0</v>
      </c>
      <c r="BY746">
        <v>0</v>
      </c>
      <c r="BZ746">
        <v>0</v>
      </c>
      <c r="CA746">
        <v>0</v>
      </c>
      <c r="CB746">
        <v>0</v>
      </c>
      <c r="CC746">
        <v>0</v>
      </c>
      <c r="CD746">
        <v>0</v>
      </c>
      <c r="CE746">
        <v>0</v>
      </c>
      <c r="CF746">
        <v>0</v>
      </c>
      <c r="CG746">
        <v>0</v>
      </c>
      <c r="CH746">
        <v>0</v>
      </c>
      <c r="CI746">
        <v>0</v>
      </c>
      <c r="CJ746">
        <v>0</v>
      </c>
      <c r="CK746">
        <v>0</v>
      </c>
      <c r="CL746">
        <v>0</v>
      </c>
      <c r="CM746">
        <v>0</v>
      </c>
      <c r="CN746">
        <v>0</v>
      </c>
      <c r="CO746">
        <v>0</v>
      </c>
      <c r="CP746">
        <v>0</v>
      </c>
      <c r="CQ746">
        <v>0</v>
      </c>
      <c r="CR746">
        <v>0</v>
      </c>
      <c r="CS746">
        <v>0</v>
      </c>
      <c r="CT746">
        <v>0</v>
      </c>
      <c r="CU746">
        <v>0</v>
      </c>
      <c r="CV746">
        <v>0</v>
      </c>
      <c r="CW746">
        <v>0</v>
      </c>
      <c r="CX746">
        <v>0</v>
      </c>
      <c r="CY746">
        <v>0</v>
      </c>
      <c r="CZ746">
        <v>0</v>
      </c>
      <c r="DA746">
        <v>0</v>
      </c>
      <c r="DB746">
        <v>0</v>
      </c>
      <c r="DC746">
        <v>0</v>
      </c>
      <c r="DD746">
        <v>0</v>
      </c>
      <c r="DE746">
        <v>0</v>
      </c>
      <c r="DF746">
        <v>0</v>
      </c>
      <c r="DG746">
        <v>0</v>
      </c>
      <c r="DH746">
        <v>0</v>
      </c>
      <c r="DI746">
        <v>0</v>
      </c>
      <c r="DJ746">
        <v>0</v>
      </c>
      <c r="DK746">
        <v>0</v>
      </c>
      <c r="DL746">
        <v>0</v>
      </c>
      <c r="DM746">
        <v>0</v>
      </c>
      <c r="DN746">
        <v>0</v>
      </c>
      <c r="DO746">
        <v>0</v>
      </c>
      <c r="DP746">
        <v>0</v>
      </c>
      <c r="DQ746">
        <v>0</v>
      </c>
      <c r="DR746">
        <v>0</v>
      </c>
      <c r="DS746">
        <v>0</v>
      </c>
    </row>
    <row r="747" spans="1:123">
      <c r="A747" t="s">
        <v>1662</v>
      </c>
      <c r="B747">
        <v>0</v>
      </c>
      <c r="C747">
        <v>0</v>
      </c>
      <c r="D747">
        <v>0</v>
      </c>
      <c r="E747">
        <v>0</v>
      </c>
      <c r="F747">
        <v>0</v>
      </c>
      <c r="G747">
        <v>0</v>
      </c>
      <c r="H747">
        <v>0</v>
      </c>
      <c r="I747">
        <v>0</v>
      </c>
      <c r="J747">
        <v>0</v>
      </c>
      <c r="K747">
        <v>0</v>
      </c>
      <c r="L747">
        <v>0</v>
      </c>
      <c r="M747">
        <v>0</v>
      </c>
      <c r="N747">
        <v>0</v>
      </c>
      <c r="O747">
        <v>0</v>
      </c>
      <c r="P747">
        <v>1193957967.9674301</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c r="BW747">
        <v>0</v>
      </c>
      <c r="BX747">
        <v>0</v>
      </c>
      <c r="BY747">
        <v>1193957967.9674301</v>
      </c>
      <c r="BZ747">
        <v>0</v>
      </c>
      <c r="CA747">
        <v>0</v>
      </c>
      <c r="CB747">
        <v>0</v>
      </c>
      <c r="CC747">
        <v>0</v>
      </c>
      <c r="CD747">
        <v>0</v>
      </c>
      <c r="CE747">
        <v>0</v>
      </c>
      <c r="CF747">
        <v>0</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v>0</v>
      </c>
      <c r="CZ747">
        <v>0</v>
      </c>
      <c r="DA747">
        <v>0</v>
      </c>
      <c r="DB747">
        <v>0</v>
      </c>
      <c r="DC747">
        <v>0</v>
      </c>
      <c r="DD747">
        <v>0</v>
      </c>
      <c r="DE747">
        <v>0</v>
      </c>
      <c r="DF747">
        <v>0</v>
      </c>
      <c r="DG747">
        <v>0</v>
      </c>
      <c r="DH747">
        <v>0</v>
      </c>
      <c r="DI747">
        <v>0</v>
      </c>
      <c r="DJ747">
        <v>0</v>
      </c>
      <c r="DK747">
        <v>0</v>
      </c>
      <c r="DL747">
        <v>0</v>
      </c>
      <c r="DM747">
        <v>0</v>
      </c>
      <c r="DN747">
        <v>0</v>
      </c>
      <c r="DO747">
        <v>0</v>
      </c>
      <c r="DP747">
        <v>0</v>
      </c>
      <c r="DQ747">
        <v>0</v>
      </c>
      <c r="DR747">
        <v>0</v>
      </c>
      <c r="DS747">
        <v>0</v>
      </c>
    </row>
    <row r="748" spans="1:123">
      <c r="A748" t="s">
        <v>1663</v>
      </c>
      <c r="B748">
        <v>212380608106.00601</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0</v>
      </c>
      <c r="AL748">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212380608106.00601</v>
      </c>
      <c r="BL748">
        <v>0</v>
      </c>
      <c r="BM748">
        <v>0</v>
      </c>
      <c r="BN748">
        <v>0</v>
      </c>
      <c r="BO748">
        <v>0</v>
      </c>
      <c r="BP748">
        <v>0</v>
      </c>
      <c r="BQ748">
        <v>0</v>
      </c>
      <c r="BR748">
        <v>0</v>
      </c>
      <c r="BS748">
        <v>0</v>
      </c>
      <c r="BT748">
        <v>0</v>
      </c>
      <c r="BU748">
        <v>0</v>
      </c>
      <c r="BV748">
        <v>0</v>
      </c>
      <c r="BW748">
        <v>0</v>
      </c>
      <c r="BX748">
        <v>0</v>
      </c>
      <c r="BY748">
        <v>0</v>
      </c>
      <c r="BZ748">
        <v>0</v>
      </c>
      <c r="CA748">
        <v>0</v>
      </c>
      <c r="CB748">
        <v>0</v>
      </c>
      <c r="CC748">
        <v>0</v>
      </c>
      <c r="CD748">
        <v>0</v>
      </c>
      <c r="CE748">
        <v>0</v>
      </c>
      <c r="CF748">
        <v>0</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v>0</v>
      </c>
      <c r="CZ748">
        <v>0</v>
      </c>
      <c r="DA748">
        <v>0</v>
      </c>
      <c r="DB748">
        <v>0</v>
      </c>
      <c r="DC748">
        <v>0</v>
      </c>
      <c r="DD748">
        <v>0</v>
      </c>
      <c r="DE748">
        <v>0</v>
      </c>
      <c r="DF748">
        <v>0</v>
      </c>
      <c r="DG748">
        <v>0</v>
      </c>
      <c r="DH748">
        <v>0</v>
      </c>
      <c r="DI748">
        <v>0</v>
      </c>
      <c r="DJ748">
        <v>0</v>
      </c>
      <c r="DK748">
        <v>0</v>
      </c>
      <c r="DL748">
        <v>0</v>
      </c>
      <c r="DM748">
        <v>0</v>
      </c>
      <c r="DN748">
        <v>0</v>
      </c>
      <c r="DO748">
        <v>0</v>
      </c>
      <c r="DP748">
        <v>0</v>
      </c>
      <c r="DQ748">
        <v>0</v>
      </c>
      <c r="DR748">
        <v>0</v>
      </c>
      <c r="DS748">
        <v>0</v>
      </c>
    </row>
    <row r="749" spans="1:123">
      <c r="A749" t="s">
        <v>630</v>
      </c>
      <c r="B749">
        <v>0</v>
      </c>
      <c r="C749">
        <v>0</v>
      </c>
      <c r="D749">
        <v>0</v>
      </c>
      <c r="E749">
        <v>0</v>
      </c>
      <c r="F749">
        <v>0</v>
      </c>
      <c r="G749">
        <v>0</v>
      </c>
      <c r="H749">
        <v>0</v>
      </c>
      <c r="I749">
        <v>0</v>
      </c>
      <c r="J749">
        <v>59413913629.3414</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BO749">
        <v>0</v>
      </c>
      <c r="BP749">
        <v>0</v>
      </c>
      <c r="BQ749">
        <v>0</v>
      </c>
      <c r="BR749">
        <v>0</v>
      </c>
      <c r="BS749">
        <v>59413913629.3414</v>
      </c>
      <c r="BT749">
        <v>0</v>
      </c>
      <c r="BU749">
        <v>0</v>
      </c>
      <c r="BV749">
        <v>0</v>
      </c>
      <c r="BW749">
        <v>0</v>
      </c>
      <c r="BX749">
        <v>0</v>
      </c>
      <c r="BY749">
        <v>0</v>
      </c>
      <c r="BZ749">
        <v>0</v>
      </c>
      <c r="CA749">
        <v>0</v>
      </c>
      <c r="CB749">
        <v>0</v>
      </c>
      <c r="CC749">
        <v>0</v>
      </c>
      <c r="CD749">
        <v>0</v>
      </c>
      <c r="CE749">
        <v>0</v>
      </c>
      <c r="CF749">
        <v>0</v>
      </c>
      <c r="CG749">
        <v>0</v>
      </c>
      <c r="CH749">
        <v>0</v>
      </c>
      <c r="CI749">
        <v>0</v>
      </c>
      <c r="CJ749">
        <v>0</v>
      </c>
      <c r="CK749">
        <v>0</v>
      </c>
      <c r="CL749">
        <v>0</v>
      </c>
      <c r="CM749">
        <v>0</v>
      </c>
      <c r="CN749">
        <v>0</v>
      </c>
      <c r="CO749">
        <v>0</v>
      </c>
      <c r="CP749">
        <v>0</v>
      </c>
      <c r="CQ749">
        <v>0</v>
      </c>
      <c r="CR749">
        <v>0</v>
      </c>
      <c r="CS749">
        <v>0</v>
      </c>
      <c r="CT749">
        <v>0</v>
      </c>
      <c r="CU749">
        <v>0</v>
      </c>
      <c r="CV749">
        <v>0</v>
      </c>
      <c r="CW749">
        <v>0</v>
      </c>
      <c r="CX749">
        <v>0</v>
      </c>
      <c r="CY749">
        <v>0</v>
      </c>
      <c r="CZ749">
        <v>0</v>
      </c>
      <c r="DA749">
        <v>0</v>
      </c>
      <c r="DB749">
        <v>0</v>
      </c>
      <c r="DC749">
        <v>0</v>
      </c>
      <c r="DD749">
        <v>0</v>
      </c>
      <c r="DE749">
        <v>0</v>
      </c>
      <c r="DF749">
        <v>0</v>
      </c>
      <c r="DG749">
        <v>0</v>
      </c>
      <c r="DH749">
        <v>0</v>
      </c>
      <c r="DI749">
        <v>0</v>
      </c>
      <c r="DJ749">
        <v>0</v>
      </c>
      <c r="DK749">
        <v>0</v>
      </c>
      <c r="DL749">
        <v>0</v>
      </c>
      <c r="DM749">
        <v>0</v>
      </c>
      <c r="DN749">
        <v>0</v>
      </c>
      <c r="DO749">
        <v>0</v>
      </c>
      <c r="DP749">
        <v>0</v>
      </c>
      <c r="DQ749">
        <v>0</v>
      </c>
      <c r="DR749">
        <v>0</v>
      </c>
      <c r="DS749">
        <v>0</v>
      </c>
    </row>
    <row r="750" spans="1:123">
      <c r="A750" t="s">
        <v>631</v>
      </c>
      <c r="B750">
        <v>0</v>
      </c>
      <c r="C750">
        <v>0</v>
      </c>
      <c r="D750">
        <v>0</v>
      </c>
      <c r="E750">
        <v>0</v>
      </c>
      <c r="F750">
        <v>0</v>
      </c>
      <c r="G750">
        <v>3338297586.03373</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v>3338297586.03373</v>
      </c>
      <c r="BQ750">
        <v>0</v>
      </c>
      <c r="BR750">
        <v>0</v>
      </c>
      <c r="BS750">
        <v>0</v>
      </c>
      <c r="BT750">
        <v>0</v>
      </c>
      <c r="BU750">
        <v>0</v>
      </c>
      <c r="BV750">
        <v>0</v>
      </c>
      <c r="BW750">
        <v>0</v>
      </c>
      <c r="BX750">
        <v>0</v>
      </c>
      <c r="BY750">
        <v>0</v>
      </c>
      <c r="BZ750">
        <v>0</v>
      </c>
      <c r="CA750">
        <v>0</v>
      </c>
      <c r="CB750">
        <v>0</v>
      </c>
      <c r="CC750">
        <v>0</v>
      </c>
      <c r="CD750">
        <v>0</v>
      </c>
      <c r="CE750">
        <v>0</v>
      </c>
      <c r="CF750">
        <v>0</v>
      </c>
      <c r="CG750">
        <v>0</v>
      </c>
      <c r="CH750">
        <v>0</v>
      </c>
      <c r="CI750">
        <v>0</v>
      </c>
      <c r="CJ750">
        <v>0</v>
      </c>
      <c r="CK750">
        <v>0</v>
      </c>
      <c r="CL750">
        <v>0</v>
      </c>
      <c r="CM750">
        <v>0</v>
      </c>
      <c r="CN750">
        <v>0</v>
      </c>
      <c r="CO750">
        <v>0</v>
      </c>
      <c r="CP750">
        <v>0</v>
      </c>
      <c r="CQ750">
        <v>0</v>
      </c>
      <c r="CR750">
        <v>0</v>
      </c>
      <c r="CS750">
        <v>0</v>
      </c>
      <c r="CT750">
        <v>0</v>
      </c>
      <c r="CU750">
        <v>0</v>
      </c>
      <c r="CV750">
        <v>0</v>
      </c>
      <c r="CW750">
        <v>0</v>
      </c>
      <c r="CX750">
        <v>0</v>
      </c>
      <c r="CY750">
        <v>0</v>
      </c>
      <c r="CZ750">
        <v>0</v>
      </c>
      <c r="DA750">
        <v>0</v>
      </c>
      <c r="DB750">
        <v>0</v>
      </c>
      <c r="DC750">
        <v>0</v>
      </c>
      <c r="DD750">
        <v>0</v>
      </c>
      <c r="DE750">
        <v>0</v>
      </c>
      <c r="DF750">
        <v>0</v>
      </c>
      <c r="DG750">
        <v>0</v>
      </c>
      <c r="DH750">
        <v>0</v>
      </c>
      <c r="DI750">
        <v>0</v>
      </c>
      <c r="DJ750">
        <v>0</v>
      </c>
      <c r="DK750">
        <v>0</v>
      </c>
      <c r="DL750">
        <v>0</v>
      </c>
      <c r="DM750">
        <v>0</v>
      </c>
      <c r="DN750">
        <v>0</v>
      </c>
      <c r="DO750">
        <v>0</v>
      </c>
      <c r="DP750">
        <v>0</v>
      </c>
      <c r="DQ750">
        <v>0</v>
      </c>
      <c r="DR750">
        <v>0</v>
      </c>
      <c r="DS750">
        <v>0</v>
      </c>
    </row>
    <row r="751" spans="1:123">
      <c r="A751" t="s">
        <v>632</v>
      </c>
      <c r="B751">
        <v>0</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v>0</v>
      </c>
      <c r="BX751">
        <v>0</v>
      </c>
      <c r="BY751">
        <v>0</v>
      </c>
      <c r="BZ751">
        <v>0</v>
      </c>
      <c r="CA751">
        <v>0</v>
      </c>
      <c r="CB751">
        <v>0</v>
      </c>
      <c r="CC751">
        <v>0</v>
      </c>
      <c r="CD751">
        <v>0</v>
      </c>
      <c r="CE751">
        <v>0</v>
      </c>
      <c r="CF751">
        <v>0</v>
      </c>
      <c r="CG751">
        <v>0</v>
      </c>
      <c r="CH751">
        <v>0</v>
      </c>
      <c r="CI751">
        <v>0</v>
      </c>
      <c r="CJ751">
        <v>0</v>
      </c>
      <c r="CK751">
        <v>0</v>
      </c>
      <c r="CL751">
        <v>0</v>
      </c>
      <c r="CM751">
        <v>0</v>
      </c>
      <c r="CN751">
        <v>0</v>
      </c>
      <c r="CO751">
        <v>0</v>
      </c>
      <c r="CP751">
        <v>0</v>
      </c>
      <c r="CQ751">
        <v>0</v>
      </c>
      <c r="CR751">
        <v>0</v>
      </c>
      <c r="CS751">
        <v>0</v>
      </c>
      <c r="CT751">
        <v>0</v>
      </c>
      <c r="CU751">
        <v>0</v>
      </c>
      <c r="CV751">
        <v>0</v>
      </c>
      <c r="CW751">
        <v>0</v>
      </c>
      <c r="CX751">
        <v>0</v>
      </c>
      <c r="CY751">
        <v>0</v>
      </c>
      <c r="CZ751">
        <v>0</v>
      </c>
      <c r="DA751">
        <v>0</v>
      </c>
      <c r="DB751">
        <v>0</v>
      </c>
      <c r="DC751">
        <v>0</v>
      </c>
      <c r="DD751">
        <v>0</v>
      </c>
      <c r="DE751">
        <v>0</v>
      </c>
      <c r="DF751">
        <v>0</v>
      </c>
      <c r="DG751">
        <v>0</v>
      </c>
      <c r="DH751">
        <v>0</v>
      </c>
      <c r="DI751">
        <v>0</v>
      </c>
      <c r="DJ751">
        <v>0</v>
      </c>
      <c r="DK751">
        <v>0</v>
      </c>
      <c r="DL751">
        <v>0</v>
      </c>
      <c r="DM751">
        <v>0</v>
      </c>
      <c r="DN751">
        <v>0</v>
      </c>
      <c r="DO751">
        <v>0</v>
      </c>
      <c r="DP751">
        <v>0</v>
      </c>
      <c r="DQ751">
        <v>0</v>
      </c>
      <c r="DR751">
        <v>0</v>
      </c>
      <c r="DS751">
        <v>0</v>
      </c>
    </row>
    <row r="752" spans="1:123">
      <c r="A752" t="s">
        <v>633</v>
      </c>
      <c r="B752">
        <v>0</v>
      </c>
      <c r="C752">
        <v>0</v>
      </c>
      <c r="D752">
        <v>0</v>
      </c>
      <c r="E752">
        <v>0</v>
      </c>
      <c r="F752">
        <v>53912126431.245697</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5391212643.1245699</v>
      </c>
      <c r="BM752">
        <v>0</v>
      </c>
      <c r="BN752">
        <v>0</v>
      </c>
      <c r="BO752">
        <v>0</v>
      </c>
      <c r="BP752">
        <v>0</v>
      </c>
      <c r="BQ752">
        <v>0</v>
      </c>
      <c r="BR752">
        <v>0</v>
      </c>
      <c r="BS752">
        <v>48520913788.121101</v>
      </c>
      <c r="BT752">
        <v>0</v>
      </c>
      <c r="BU752">
        <v>0</v>
      </c>
      <c r="BV752">
        <v>0</v>
      </c>
      <c r="BW752">
        <v>0</v>
      </c>
      <c r="BX752">
        <v>0</v>
      </c>
      <c r="BY752">
        <v>0</v>
      </c>
      <c r="BZ752">
        <v>0</v>
      </c>
      <c r="CA752">
        <v>0</v>
      </c>
      <c r="CB752">
        <v>0</v>
      </c>
      <c r="CC752">
        <v>0</v>
      </c>
      <c r="CD752">
        <v>0</v>
      </c>
      <c r="CE752">
        <v>0</v>
      </c>
      <c r="CF752">
        <v>0</v>
      </c>
      <c r="CG752">
        <v>0</v>
      </c>
      <c r="CH752">
        <v>0</v>
      </c>
      <c r="CI752">
        <v>0</v>
      </c>
      <c r="CJ752">
        <v>0</v>
      </c>
      <c r="CK752">
        <v>0</v>
      </c>
      <c r="CL752">
        <v>0</v>
      </c>
      <c r="CM752">
        <v>0</v>
      </c>
      <c r="CN752">
        <v>0</v>
      </c>
      <c r="CO752">
        <v>0</v>
      </c>
      <c r="CP752">
        <v>0</v>
      </c>
      <c r="CQ752">
        <v>0</v>
      </c>
      <c r="CR752">
        <v>0</v>
      </c>
      <c r="CS752">
        <v>0</v>
      </c>
      <c r="CT752">
        <v>0</v>
      </c>
      <c r="CU752">
        <v>0</v>
      </c>
      <c r="CV752">
        <v>0</v>
      </c>
      <c r="CW752">
        <v>0</v>
      </c>
      <c r="CX752">
        <v>0</v>
      </c>
      <c r="CY752">
        <v>0</v>
      </c>
      <c r="CZ752">
        <v>0</v>
      </c>
      <c r="DA752">
        <v>0</v>
      </c>
      <c r="DB752">
        <v>0</v>
      </c>
      <c r="DC752">
        <v>0</v>
      </c>
      <c r="DD752">
        <v>0</v>
      </c>
      <c r="DE752">
        <v>0</v>
      </c>
      <c r="DF752">
        <v>0</v>
      </c>
      <c r="DG752">
        <v>0</v>
      </c>
      <c r="DH752">
        <v>0</v>
      </c>
      <c r="DI752">
        <v>0</v>
      </c>
      <c r="DJ752">
        <v>0</v>
      </c>
      <c r="DK752">
        <v>0</v>
      </c>
      <c r="DL752">
        <v>0</v>
      </c>
      <c r="DM752">
        <v>0</v>
      </c>
      <c r="DN752">
        <v>0</v>
      </c>
      <c r="DO752">
        <v>0</v>
      </c>
      <c r="DP752">
        <v>0</v>
      </c>
      <c r="DQ752">
        <v>0</v>
      </c>
      <c r="DR752">
        <v>0</v>
      </c>
      <c r="DS752">
        <v>0</v>
      </c>
    </row>
    <row r="753" spans="1:123">
      <c r="A753" t="s">
        <v>634</v>
      </c>
      <c r="B753">
        <v>0</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v>0</v>
      </c>
      <c r="BX753">
        <v>0</v>
      </c>
      <c r="BY753">
        <v>0</v>
      </c>
      <c r="BZ753">
        <v>0</v>
      </c>
      <c r="CA753">
        <v>0</v>
      </c>
      <c r="CB753">
        <v>0</v>
      </c>
      <c r="CC753">
        <v>0</v>
      </c>
      <c r="CD753">
        <v>0</v>
      </c>
      <c r="CE753">
        <v>0</v>
      </c>
      <c r="CF753">
        <v>0</v>
      </c>
      <c r="CG753">
        <v>0</v>
      </c>
      <c r="CH753">
        <v>0</v>
      </c>
      <c r="CI753">
        <v>0</v>
      </c>
      <c r="CJ753">
        <v>0</v>
      </c>
      <c r="CK753">
        <v>0</v>
      </c>
      <c r="CL753">
        <v>0</v>
      </c>
      <c r="CM753">
        <v>0</v>
      </c>
      <c r="CN753">
        <v>0</v>
      </c>
      <c r="CO753">
        <v>0</v>
      </c>
      <c r="CP753">
        <v>0</v>
      </c>
      <c r="CQ753">
        <v>0</v>
      </c>
      <c r="CR753">
        <v>0</v>
      </c>
      <c r="CS753">
        <v>0</v>
      </c>
      <c r="CT753">
        <v>0</v>
      </c>
      <c r="CU753">
        <v>0</v>
      </c>
      <c r="CV753">
        <v>0</v>
      </c>
      <c r="CW753">
        <v>0</v>
      </c>
      <c r="CX753">
        <v>0</v>
      </c>
      <c r="CY753">
        <v>0</v>
      </c>
      <c r="CZ753">
        <v>0</v>
      </c>
      <c r="DA753">
        <v>0</v>
      </c>
      <c r="DB753">
        <v>0</v>
      </c>
      <c r="DC753">
        <v>0</v>
      </c>
      <c r="DD753">
        <v>0</v>
      </c>
      <c r="DE753">
        <v>0</v>
      </c>
      <c r="DF753">
        <v>0</v>
      </c>
      <c r="DG753">
        <v>0</v>
      </c>
      <c r="DH753">
        <v>0</v>
      </c>
      <c r="DI753">
        <v>0</v>
      </c>
      <c r="DJ753">
        <v>0</v>
      </c>
      <c r="DK753">
        <v>0</v>
      </c>
      <c r="DL753">
        <v>0</v>
      </c>
      <c r="DM753">
        <v>0</v>
      </c>
      <c r="DN753">
        <v>0</v>
      </c>
      <c r="DO753">
        <v>0</v>
      </c>
      <c r="DP753">
        <v>0</v>
      </c>
      <c r="DQ753">
        <v>0</v>
      </c>
      <c r="DR753">
        <v>0</v>
      </c>
      <c r="DS753">
        <v>0</v>
      </c>
    </row>
    <row r="754" spans="1:123">
      <c r="A754" t="s">
        <v>635</v>
      </c>
      <c r="B754">
        <v>0</v>
      </c>
      <c r="C754">
        <v>0</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v>0</v>
      </c>
      <c r="BX754">
        <v>0</v>
      </c>
      <c r="BY754">
        <v>0</v>
      </c>
      <c r="BZ754">
        <v>0</v>
      </c>
      <c r="CA754">
        <v>0</v>
      </c>
      <c r="CB754">
        <v>0</v>
      </c>
      <c r="CC754">
        <v>0</v>
      </c>
      <c r="CD754">
        <v>0</v>
      </c>
      <c r="CE754">
        <v>0</v>
      </c>
      <c r="CF754">
        <v>0</v>
      </c>
      <c r="CG754">
        <v>0</v>
      </c>
      <c r="CH754">
        <v>0</v>
      </c>
      <c r="CI754">
        <v>0</v>
      </c>
      <c r="CJ754">
        <v>0</v>
      </c>
      <c r="CK754">
        <v>0</v>
      </c>
      <c r="CL754">
        <v>0</v>
      </c>
      <c r="CM754">
        <v>0</v>
      </c>
      <c r="CN754">
        <v>0</v>
      </c>
      <c r="CO754">
        <v>0</v>
      </c>
      <c r="CP754">
        <v>0</v>
      </c>
      <c r="CQ754">
        <v>0</v>
      </c>
      <c r="CR754">
        <v>0</v>
      </c>
      <c r="CS754">
        <v>0</v>
      </c>
      <c r="CT754">
        <v>0</v>
      </c>
      <c r="CU754">
        <v>0</v>
      </c>
      <c r="CV754">
        <v>0</v>
      </c>
      <c r="CW754">
        <v>0</v>
      </c>
      <c r="CX754">
        <v>0</v>
      </c>
      <c r="CY754">
        <v>0</v>
      </c>
      <c r="CZ754">
        <v>0</v>
      </c>
      <c r="DA754">
        <v>0</v>
      </c>
      <c r="DB754">
        <v>0</v>
      </c>
      <c r="DC754">
        <v>0</v>
      </c>
      <c r="DD754">
        <v>0</v>
      </c>
      <c r="DE754">
        <v>0</v>
      </c>
      <c r="DF754">
        <v>0</v>
      </c>
      <c r="DG754">
        <v>0</v>
      </c>
      <c r="DH754">
        <v>0</v>
      </c>
      <c r="DI754">
        <v>0</v>
      </c>
      <c r="DJ754">
        <v>0</v>
      </c>
      <c r="DK754">
        <v>0</v>
      </c>
      <c r="DL754">
        <v>0</v>
      </c>
      <c r="DM754">
        <v>0</v>
      </c>
      <c r="DN754">
        <v>0</v>
      </c>
      <c r="DO754">
        <v>0</v>
      </c>
      <c r="DP754">
        <v>0</v>
      </c>
      <c r="DQ754">
        <v>0</v>
      </c>
      <c r="DR754">
        <v>0</v>
      </c>
      <c r="DS754">
        <v>0</v>
      </c>
    </row>
    <row r="755" spans="1:123">
      <c r="A755" t="s">
        <v>2646</v>
      </c>
      <c r="B755">
        <v>0</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0</v>
      </c>
      <c r="AT755">
        <v>0</v>
      </c>
      <c r="AU755">
        <v>0</v>
      </c>
      <c r="AV755">
        <v>0</v>
      </c>
      <c r="AW755">
        <v>0</v>
      </c>
      <c r="AX755">
        <v>0</v>
      </c>
      <c r="AY755">
        <v>0</v>
      </c>
      <c r="AZ755">
        <v>0</v>
      </c>
      <c r="BA755">
        <v>0</v>
      </c>
      <c r="BB755">
        <v>0</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v>0</v>
      </c>
      <c r="BX755">
        <v>0</v>
      </c>
      <c r="BY755">
        <v>0</v>
      </c>
      <c r="BZ755">
        <v>0</v>
      </c>
      <c r="CA755">
        <v>0</v>
      </c>
      <c r="CB755">
        <v>0</v>
      </c>
      <c r="CC755">
        <v>0</v>
      </c>
      <c r="CD755">
        <v>0</v>
      </c>
      <c r="CE755">
        <v>0</v>
      </c>
      <c r="CF755">
        <v>0</v>
      </c>
      <c r="CG755">
        <v>0</v>
      </c>
      <c r="CH755">
        <v>0</v>
      </c>
      <c r="CI755">
        <v>0</v>
      </c>
      <c r="CJ755">
        <v>0</v>
      </c>
      <c r="CK755">
        <v>0</v>
      </c>
      <c r="CL755">
        <v>0</v>
      </c>
      <c r="CM755">
        <v>0</v>
      </c>
      <c r="CN755">
        <v>0</v>
      </c>
      <c r="CO755">
        <v>0</v>
      </c>
      <c r="CP755">
        <v>0</v>
      </c>
      <c r="CQ755">
        <v>0</v>
      </c>
      <c r="CR755">
        <v>0</v>
      </c>
      <c r="CS755">
        <v>0</v>
      </c>
      <c r="CT755">
        <v>0</v>
      </c>
      <c r="CU755">
        <v>0</v>
      </c>
      <c r="CV755">
        <v>0</v>
      </c>
      <c r="CW755">
        <v>0</v>
      </c>
      <c r="CX755">
        <v>0</v>
      </c>
      <c r="CY755">
        <v>0</v>
      </c>
      <c r="CZ755">
        <v>0</v>
      </c>
      <c r="DA755">
        <v>0</v>
      </c>
      <c r="DB755">
        <v>0</v>
      </c>
      <c r="DC755">
        <v>0</v>
      </c>
      <c r="DD755">
        <v>0</v>
      </c>
      <c r="DE755">
        <v>0</v>
      </c>
      <c r="DF755">
        <v>0</v>
      </c>
      <c r="DG755">
        <v>0</v>
      </c>
      <c r="DH755">
        <v>0</v>
      </c>
      <c r="DI755">
        <v>0</v>
      </c>
      <c r="DJ755">
        <v>0</v>
      </c>
      <c r="DK755">
        <v>0</v>
      </c>
      <c r="DL755">
        <v>0</v>
      </c>
      <c r="DM755">
        <v>0</v>
      </c>
      <c r="DN755">
        <v>0</v>
      </c>
      <c r="DO755">
        <v>0</v>
      </c>
      <c r="DP755">
        <v>0</v>
      </c>
      <c r="DQ755">
        <v>0</v>
      </c>
      <c r="DR755">
        <v>0</v>
      </c>
      <c r="DS755">
        <v>0</v>
      </c>
    </row>
    <row r="756" spans="1:123">
      <c r="A756" t="s">
        <v>636</v>
      </c>
      <c r="B756">
        <v>0</v>
      </c>
      <c r="C756">
        <v>0</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c r="BN756">
        <v>0</v>
      </c>
      <c r="BO756">
        <v>0</v>
      </c>
      <c r="BP756">
        <v>0</v>
      </c>
      <c r="BQ756">
        <v>0</v>
      </c>
      <c r="BR756">
        <v>0</v>
      </c>
      <c r="BS756">
        <v>0</v>
      </c>
      <c r="BT756">
        <v>0</v>
      </c>
      <c r="BU756">
        <v>0</v>
      </c>
      <c r="BV756">
        <v>0</v>
      </c>
      <c r="BW756">
        <v>0</v>
      </c>
      <c r="BX756">
        <v>0</v>
      </c>
      <c r="BY756">
        <v>0</v>
      </c>
      <c r="BZ756">
        <v>0</v>
      </c>
      <c r="CA756">
        <v>0</v>
      </c>
      <c r="CB756">
        <v>0</v>
      </c>
      <c r="CC756">
        <v>0</v>
      </c>
      <c r="CD756">
        <v>0</v>
      </c>
      <c r="CE756">
        <v>0</v>
      </c>
      <c r="CF756">
        <v>0</v>
      </c>
      <c r="CG756">
        <v>0</v>
      </c>
      <c r="CH756">
        <v>0</v>
      </c>
      <c r="CI756">
        <v>0</v>
      </c>
      <c r="CJ756">
        <v>0</v>
      </c>
      <c r="CK756">
        <v>0</v>
      </c>
      <c r="CL756">
        <v>0</v>
      </c>
      <c r="CM756">
        <v>0</v>
      </c>
      <c r="CN756">
        <v>0</v>
      </c>
      <c r="CO756">
        <v>0</v>
      </c>
      <c r="CP756">
        <v>0</v>
      </c>
      <c r="CQ756">
        <v>0</v>
      </c>
      <c r="CR756">
        <v>0</v>
      </c>
      <c r="CS756">
        <v>0</v>
      </c>
      <c r="CT756">
        <v>0</v>
      </c>
      <c r="CU756">
        <v>0</v>
      </c>
      <c r="CV756">
        <v>0</v>
      </c>
      <c r="CW756">
        <v>0</v>
      </c>
      <c r="CX756">
        <v>0</v>
      </c>
      <c r="CY756">
        <v>0</v>
      </c>
      <c r="CZ756">
        <v>0</v>
      </c>
      <c r="DA756">
        <v>0</v>
      </c>
      <c r="DB756">
        <v>0</v>
      </c>
      <c r="DC756">
        <v>0</v>
      </c>
      <c r="DD756">
        <v>0</v>
      </c>
      <c r="DE756">
        <v>0</v>
      </c>
      <c r="DF756">
        <v>0</v>
      </c>
      <c r="DG756">
        <v>0</v>
      </c>
      <c r="DH756">
        <v>0</v>
      </c>
      <c r="DI756">
        <v>0</v>
      </c>
      <c r="DJ756">
        <v>0</v>
      </c>
      <c r="DK756">
        <v>0</v>
      </c>
      <c r="DL756">
        <v>0</v>
      </c>
      <c r="DM756">
        <v>0</v>
      </c>
      <c r="DN756">
        <v>0</v>
      </c>
      <c r="DO756">
        <v>0</v>
      </c>
      <c r="DP756">
        <v>0</v>
      </c>
      <c r="DQ756">
        <v>0</v>
      </c>
      <c r="DR756">
        <v>0</v>
      </c>
      <c r="DS756">
        <v>0</v>
      </c>
    </row>
    <row r="757" spans="1:123">
      <c r="A757" t="s">
        <v>637</v>
      </c>
      <c r="B757">
        <v>0</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0</v>
      </c>
      <c r="AL757">
        <v>0</v>
      </c>
      <c r="AM757">
        <v>0</v>
      </c>
      <c r="AN757">
        <v>0</v>
      </c>
      <c r="AO757">
        <v>0</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0</v>
      </c>
      <c r="BV757">
        <v>0</v>
      </c>
      <c r="BW757">
        <v>0</v>
      </c>
      <c r="BX757">
        <v>0</v>
      </c>
      <c r="BY757">
        <v>0</v>
      </c>
      <c r="BZ757">
        <v>0</v>
      </c>
      <c r="CA757">
        <v>0</v>
      </c>
      <c r="CB757">
        <v>0</v>
      </c>
      <c r="CC757">
        <v>0</v>
      </c>
      <c r="CD757">
        <v>0</v>
      </c>
      <c r="CE757">
        <v>0</v>
      </c>
      <c r="CF757">
        <v>0</v>
      </c>
      <c r="CG757">
        <v>0</v>
      </c>
      <c r="CH757">
        <v>0</v>
      </c>
      <c r="CI757">
        <v>0</v>
      </c>
      <c r="CJ757">
        <v>0</v>
      </c>
      <c r="CK757">
        <v>0</v>
      </c>
      <c r="CL757">
        <v>0</v>
      </c>
      <c r="CM757">
        <v>0</v>
      </c>
      <c r="CN757">
        <v>0</v>
      </c>
      <c r="CO757">
        <v>0</v>
      </c>
      <c r="CP757">
        <v>0</v>
      </c>
      <c r="CQ757">
        <v>0</v>
      </c>
      <c r="CR757">
        <v>0</v>
      </c>
      <c r="CS757">
        <v>0</v>
      </c>
      <c r="CT757">
        <v>0</v>
      </c>
      <c r="CU757">
        <v>0</v>
      </c>
      <c r="CV757">
        <v>0</v>
      </c>
      <c r="CW757">
        <v>0</v>
      </c>
      <c r="CX757">
        <v>0</v>
      </c>
      <c r="CY757">
        <v>0</v>
      </c>
      <c r="CZ757">
        <v>0</v>
      </c>
      <c r="DA757">
        <v>0</v>
      </c>
      <c r="DB757">
        <v>0</v>
      </c>
      <c r="DC757">
        <v>0</v>
      </c>
      <c r="DD757">
        <v>0</v>
      </c>
      <c r="DE757">
        <v>0</v>
      </c>
      <c r="DF757">
        <v>0</v>
      </c>
      <c r="DG757">
        <v>0</v>
      </c>
      <c r="DH757">
        <v>0</v>
      </c>
      <c r="DI757">
        <v>0</v>
      </c>
      <c r="DJ757">
        <v>0</v>
      </c>
      <c r="DK757">
        <v>0</v>
      </c>
      <c r="DL757">
        <v>0</v>
      </c>
      <c r="DM757">
        <v>0</v>
      </c>
      <c r="DN757">
        <v>0</v>
      </c>
      <c r="DO757">
        <v>0</v>
      </c>
      <c r="DP757">
        <v>0</v>
      </c>
      <c r="DQ757">
        <v>0</v>
      </c>
      <c r="DR757">
        <v>0</v>
      </c>
      <c r="DS757">
        <v>0</v>
      </c>
    </row>
    <row r="758" spans="1:123">
      <c r="A758" t="s">
        <v>638</v>
      </c>
      <c r="B758">
        <v>560724217119.98401</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560724217119.98401</v>
      </c>
      <c r="BL758">
        <v>0</v>
      </c>
      <c r="BM758">
        <v>0</v>
      </c>
      <c r="BN758">
        <v>0</v>
      </c>
      <c r="BO758">
        <v>0</v>
      </c>
      <c r="BP758">
        <v>0</v>
      </c>
      <c r="BQ758">
        <v>0</v>
      </c>
      <c r="BR758">
        <v>0</v>
      </c>
      <c r="BS758">
        <v>0</v>
      </c>
      <c r="BT758">
        <v>0</v>
      </c>
      <c r="BU758">
        <v>0</v>
      </c>
      <c r="BV758">
        <v>0</v>
      </c>
      <c r="BW758">
        <v>0</v>
      </c>
      <c r="BX758">
        <v>0</v>
      </c>
      <c r="BY758">
        <v>0</v>
      </c>
      <c r="BZ758">
        <v>0</v>
      </c>
      <c r="CA758">
        <v>0</v>
      </c>
      <c r="CB758">
        <v>0</v>
      </c>
      <c r="CC758">
        <v>0</v>
      </c>
      <c r="CD758">
        <v>0</v>
      </c>
      <c r="CE758">
        <v>0</v>
      </c>
      <c r="CF758">
        <v>0</v>
      </c>
      <c r="CG758">
        <v>0</v>
      </c>
      <c r="CH758">
        <v>0</v>
      </c>
      <c r="CI758">
        <v>0</v>
      </c>
      <c r="CJ758">
        <v>0</v>
      </c>
      <c r="CK758">
        <v>0</v>
      </c>
      <c r="CL758">
        <v>0</v>
      </c>
      <c r="CM758">
        <v>0</v>
      </c>
      <c r="CN758">
        <v>0</v>
      </c>
      <c r="CO758">
        <v>0</v>
      </c>
      <c r="CP758">
        <v>0</v>
      </c>
      <c r="CQ758">
        <v>0</v>
      </c>
      <c r="CR758">
        <v>0</v>
      </c>
      <c r="CS758">
        <v>0</v>
      </c>
      <c r="CT758">
        <v>0</v>
      </c>
      <c r="CU758">
        <v>0</v>
      </c>
      <c r="CV758">
        <v>0</v>
      </c>
      <c r="CW758">
        <v>0</v>
      </c>
      <c r="CX758">
        <v>0</v>
      </c>
      <c r="CY758">
        <v>0</v>
      </c>
      <c r="CZ758">
        <v>0</v>
      </c>
      <c r="DA758">
        <v>0</v>
      </c>
      <c r="DB758">
        <v>0</v>
      </c>
      <c r="DC758">
        <v>0</v>
      </c>
      <c r="DD758">
        <v>0</v>
      </c>
      <c r="DE758">
        <v>0</v>
      </c>
      <c r="DF758">
        <v>0</v>
      </c>
      <c r="DG758">
        <v>0</v>
      </c>
      <c r="DH758">
        <v>0</v>
      </c>
      <c r="DI758">
        <v>0</v>
      </c>
      <c r="DJ758">
        <v>0</v>
      </c>
      <c r="DK758">
        <v>0</v>
      </c>
      <c r="DL758">
        <v>0</v>
      </c>
      <c r="DM758">
        <v>0</v>
      </c>
      <c r="DN758">
        <v>0</v>
      </c>
      <c r="DO758">
        <v>0</v>
      </c>
      <c r="DP758">
        <v>0</v>
      </c>
      <c r="DQ758">
        <v>0</v>
      </c>
      <c r="DR758">
        <v>0</v>
      </c>
      <c r="DS758">
        <v>0</v>
      </c>
    </row>
    <row r="759" spans="1:123">
      <c r="A759" t="s">
        <v>639</v>
      </c>
      <c r="B759">
        <v>0</v>
      </c>
      <c r="C759">
        <v>0</v>
      </c>
      <c r="D759">
        <v>0</v>
      </c>
      <c r="E759">
        <v>0</v>
      </c>
      <c r="F759">
        <v>0</v>
      </c>
      <c r="G759">
        <v>0</v>
      </c>
      <c r="H759">
        <v>0</v>
      </c>
      <c r="I759">
        <v>161389581972.07101</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c r="BN759">
        <v>0</v>
      </c>
      <c r="BO759">
        <v>0</v>
      </c>
      <c r="BP759">
        <v>0</v>
      </c>
      <c r="BQ759">
        <v>0</v>
      </c>
      <c r="BR759">
        <v>161389581972.07101</v>
      </c>
      <c r="BS759">
        <v>0</v>
      </c>
      <c r="BT759">
        <v>0</v>
      </c>
      <c r="BU759">
        <v>0</v>
      </c>
      <c r="BV759">
        <v>0</v>
      </c>
      <c r="BW759">
        <v>0</v>
      </c>
      <c r="BX759">
        <v>0</v>
      </c>
      <c r="BY759">
        <v>0</v>
      </c>
      <c r="BZ759">
        <v>0</v>
      </c>
      <c r="CA759">
        <v>0</v>
      </c>
      <c r="CB759">
        <v>0</v>
      </c>
      <c r="CC759">
        <v>0</v>
      </c>
      <c r="CD759">
        <v>0</v>
      </c>
      <c r="CE759">
        <v>0</v>
      </c>
      <c r="CF759">
        <v>0</v>
      </c>
      <c r="CG759">
        <v>0</v>
      </c>
      <c r="CH759">
        <v>0</v>
      </c>
      <c r="CI759">
        <v>0</v>
      </c>
      <c r="CJ759">
        <v>0</v>
      </c>
      <c r="CK759">
        <v>0</v>
      </c>
      <c r="CL759">
        <v>0</v>
      </c>
      <c r="CM759">
        <v>0</v>
      </c>
      <c r="CN759">
        <v>0</v>
      </c>
      <c r="CO759">
        <v>0</v>
      </c>
      <c r="CP759">
        <v>0</v>
      </c>
      <c r="CQ759">
        <v>0</v>
      </c>
      <c r="CR759">
        <v>0</v>
      </c>
      <c r="CS759">
        <v>0</v>
      </c>
      <c r="CT759">
        <v>0</v>
      </c>
      <c r="CU759">
        <v>0</v>
      </c>
      <c r="CV759">
        <v>0</v>
      </c>
      <c r="CW759">
        <v>0</v>
      </c>
      <c r="CX759">
        <v>0</v>
      </c>
      <c r="CY759">
        <v>0</v>
      </c>
      <c r="CZ759">
        <v>0</v>
      </c>
      <c r="DA759">
        <v>0</v>
      </c>
      <c r="DB759">
        <v>0</v>
      </c>
      <c r="DC759">
        <v>0</v>
      </c>
      <c r="DD759">
        <v>0</v>
      </c>
      <c r="DE759">
        <v>0</v>
      </c>
      <c r="DF759">
        <v>0</v>
      </c>
      <c r="DG759">
        <v>0</v>
      </c>
      <c r="DH759">
        <v>0</v>
      </c>
      <c r="DI759">
        <v>0</v>
      </c>
      <c r="DJ759">
        <v>0</v>
      </c>
      <c r="DK759">
        <v>0</v>
      </c>
      <c r="DL759">
        <v>0</v>
      </c>
      <c r="DM759">
        <v>0</v>
      </c>
      <c r="DN759">
        <v>0</v>
      </c>
      <c r="DO759">
        <v>0</v>
      </c>
      <c r="DP759">
        <v>0</v>
      </c>
      <c r="DQ759">
        <v>0</v>
      </c>
      <c r="DR759">
        <v>0</v>
      </c>
      <c r="DS759">
        <v>0</v>
      </c>
    </row>
    <row r="760" spans="1:123">
      <c r="A760" t="s">
        <v>640</v>
      </c>
      <c r="B760">
        <v>0</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v>0</v>
      </c>
      <c r="BD760">
        <v>0</v>
      </c>
      <c r="BE760">
        <v>88677640143.999893</v>
      </c>
      <c r="BF760">
        <v>0</v>
      </c>
      <c r="BG760">
        <v>0</v>
      </c>
      <c r="BH760">
        <v>0</v>
      </c>
      <c r="BI760">
        <v>0</v>
      </c>
      <c r="BJ760">
        <v>0</v>
      </c>
      <c r="BK760">
        <v>0</v>
      </c>
      <c r="BL760">
        <v>88677640143.999893</v>
      </c>
      <c r="BM760">
        <v>0</v>
      </c>
      <c r="BN760">
        <v>0</v>
      </c>
      <c r="BO760">
        <v>0</v>
      </c>
      <c r="BP760">
        <v>0</v>
      </c>
      <c r="BQ760">
        <v>0</v>
      </c>
      <c r="BR760">
        <v>0</v>
      </c>
      <c r="BS760">
        <v>0</v>
      </c>
      <c r="BT760">
        <v>0</v>
      </c>
      <c r="BU760">
        <v>0</v>
      </c>
      <c r="BV760">
        <v>0</v>
      </c>
      <c r="BW760">
        <v>0</v>
      </c>
      <c r="BX760">
        <v>0</v>
      </c>
      <c r="BY760">
        <v>0</v>
      </c>
      <c r="BZ760">
        <v>0</v>
      </c>
      <c r="CA760">
        <v>0</v>
      </c>
      <c r="CB760">
        <v>0</v>
      </c>
      <c r="CC760">
        <v>0</v>
      </c>
      <c r="CD760">
        <v>0</v>
      </c>
      <c r="CE760">
        <v>0</v>
      </c>
      <c r="CF760">
        <v>0</v>
      </c>
      <c r="CG760">
        <v>0</v>
      </c>
      <c r="CH760">
        <v>0</v>
      </c>
      <c r="CI760">
        <v>0</v>
      </c>
      <c r="CJ760">
        <v>0</v>
      </c>
      <c r="CK760">
        <v>0</v>
      </c>
      <c r="CL760">
        <v>0</v>
      </c>
      <c r="CM760">
        <v>0</v>
      </c>
      <c r="CN760">
        <v>0</v>
      </c>
      <c r="CO760">
        <v>0</v>
      </c>
      <c r="CP760">
        <v>0</v>
      </c>
      <c r="CQ760">
        <v>0</v>
      </c>
      <c r="CR760">
        <v>0</v>
      </c>
      <c r="CS760">
        <v>0</v>
      </c>
      <c r="CT760">
        <v>0</v>
      </c>
      <c r="CU760">
        <v>0</v>
      </c>
      <c r="CV760">
        <v>0</v>
      </c>
      <c r="CW760">
        <v>0</v>
      </c>
      <c r="CX760">
        <v>0</v>
      </c>
      <c r="CY760">
        <v>0</v>
      </c>
      <c r="CZ760">
        <v>0</v>
      </c>
      <c r="DA760">
        <v>0</v>
      </c>
      <c r="DB760">
        <v>0</v>
      </c>
      <c r="DC760">
        <v>0</v>
      </c>
      <c r="DD760">
        <v>0</v>
      </c>
      <c r="DE760">
        <v>0</v>
      </c>
      <c r="DF760">
        <v>0</v>
      </c>
      <c r="DG760">
        <v>0</v>
      </c>
      <c r="DH760">
        <v>0</v>
      </c>
      <c r="DI760">
        <v>0</v>
      </c>
      <c r="DJ760">
        <v>0</v>
      </c>
      <c r="DK760">
        <v>0</v>
      </c>
      <c r="DL760">
        <v>0</v>
      </c>
      <c r="DM760">
        <v>0</v>
      </c>
      <c r="DN760">
        <v>0</v>
      </c>
      <c r="DO760">
        <v>0</v>
      </c>
      <c r="DP760">
        <v>0</v>
      </c>
      <c r="DQ760">
        <v>0</v>
      </c>
      <c r="DR760">
        <v>0</v>
      </c>
      <c r="DS760">
        <v>0</v>
      </c>
    </row>
    <row r="761" spans="1:123">
      <c r="A761" t="s">
        <v>641</v>
      </c>
      <c r="B761">
        <v>0</v>
      </c>
      <c r="C761">
        <v>0</v>
      </c>
      <c r="D761">
        <v>0</v>
      </c>
      <c r="E761">
        <v>0</v>
      </c>
      <c r="F761">
        <v>0</v>
      </c>
      <c r="G761">
        <v>0</v>
      </c>
      <c r="H761">
        <v>0</v>
      </c>
      <c r="I761">
        <v>0</v>
      </c>
      <c r="J761">
        <v>59413913629.3414</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v>0</v>
      </c>
      <c r="AW761">
        <v>0</v>
      </c>
      <c r="AX761">
        <v>0</v>
      </c>
      <c r="AY761">
        <v>0</v>
      </c>
      <c r="AZ761">
        <v>0</v>
      </c>
      <c r="BA761">
        <v>0</v>
      </c>
      <c r="BB761">
        <v>0</v>
      </c>
      <c r="BC761">
        <v>0</v>
      </c>
      <c r="BD761">
        <v>0</v>
      </c>
      <c r="BE761">
        <v>0</v>
      </c>
      <c r="BF761">
        <v>0</v>
      </c>
      <c r="BG761">
        <v>0</v>
      </c>
      <c r="BH761">
        <v>0</v>
      </c>
      <c r="BI761">
        <v>0</v>
      </c>
      <c r="BJ761">
        <v>0</v>
      </c>
      <c r="BK761">
        <v>0</v>
      </c>
      <c r="BL761">
        <v>0</v>
      </c>
      <c r="BM761">
        <v>0</v>
      </c>
      <c r="BN761">
        <v>0</v>
      </c>
      <c r="BO761">
        <v>0</v>
      </c>
      <c r="BP761">
        <v>0</v>
      </c>
      <c r="BQ761">
        <v>0</v>
      </c>
      <c r="BR761">
        <v>0</v>
      </c>
      <c r="BS761">
        <v>59413913629.3414</v>
      </c>
      <c r="BT761">
        <v>0</v>
      </c>
      <c r="BU761">
        <v>0</v>
      </c>
      <c r="BV761">
        <v>0</v>
      </c>
      <c r="BW761">
        <v>0</v>
      </c>
      <c r="BX761">
        <v>0</v>
      </c>
      <c r="BY761">
        <v>0</v>
      </c>
      <c r="BZ761">
        <v>0</v>
      </c>
      <c r="CA761">
        <v>0</v>
      </c>
      <c r="CB761">
        <v>0</v>
      </c>
      <c r="CC761">
        <v>0</v>
      </c>
      <c r="CD761">
        <v>0</v>
      </c>
      <c r="CE761">
        <v>0</v>
      </c>
      <c r="CF761">
        <v>0</v>
      </c>
      <c r="CG761">
        <v>0</v>
      </c>
      <c r="CH761">
        <v>0</v>
      </c>
      <c r="CI761">
        <v>0</v>
      </c>
      <c r="CJ761">
        <v>0</v>
      </c>
      <c r="CK761">
        <v>0</v>
      </c>
      <c r="CL761">
        <v>0</v>
      </c>
      <c r="CM761">
        <v>0</v>
      </c>
      <c r="CN761">
        <v>0</v>
      </c>
      <c r="CO761">
        <v>0</v>
      </c>
      <c r="CP761">
        <v>0</v>
      </c>
      <c r="CQ761">
        <v>0</v>
      </c>
      <c r="CR761">
        <v>0</v>
      </c>
      <c r="CS761">
        <v>0</v>
      </c>
      <c r="CT761">
        <v>0</v>
      </c>
      <c r="CU761">
        <v>0</v>
      </c>
      <c r="CV761">
        <v>0</v>
      </c>
      <c r="CW761">
        <v>0</v>
      </c>
      <c r="CX761">
        <v>0</v>
      </c>
      <c r="CY761">
        <v>0</v>
      </c>
      <c r="CZ761">
        <v>0</v>
      </c>
      <c r="DA761">
        <v>0</v>
      </c>
      <c r="DB761">
        <v>0</v>
      </c>
      <c r="DC761">
        <v>0</v>
      </c>
      <c r="DD761">
        <v>0</v>
      </c>
      <c r="DE761">
        <v>0</v>
      </c>
      <c r="DF761">
        <v>0</v>
      </c>
      <c r="DG761">
        <v>0</v>
      </c>
      <c r="DH761">
        <v>0</v>
      </c>
      <c r="DI761">
        <v>0</v>
      </c>
      <c r="DJ761">
        <v>0</v>
      </c>
      <c r="DK761">
        <v>0</v>
      </c>
      <c r="DL761">
        <v>0</v>
      </c>
      <c r="DM761">
        <v>0</v>
      </c>
      <c r="DN761">
        <v>0</v>
      </c>
      <c r="DO761">
        <v>0</v>
      </c>
      <c r="DP761">
        <v>0</v>
      </c>
      <c r="DQ761">
        <v>0</v>
      </c>
      <c r="DR761">
        <v>0</v>
      </c>
      <c r="DS761">
        <v>0</v>
      </c>
    </row>
    <row r="762" spans="1:123">
      <c r="A762" t="s">
        <v>642</v>
      </c>
      <c r="B762">
        <v>0</v>
      </c>
      <c r="C762">
        <v>0</v>
      </c>
      <c r="D762">
        <v>10804696000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10804696000</v>
      </c>
      <c r="BN762">
        <v>0</v>
      </c>
      <c r="BO762">
        <v>0</v>
      </c>
      <c r="BP762">
        <v>0</v>
      </c>
      <c r="BQ762">
        <v>0</v>
      </c>
      <c r="BR762">
        <v>0</v>
      </c>
      <c r="BS762">
        <v>0</v>
      </c>
      <c r="BT762">
        <v>0</v>
      </c>
      <c r="BU762">
        <v>0</v>
      </c>
      <c r="BV762">
        <v>0</v>
      </c>
      <c r="BW762">
        <v>0</v>
      </c>
      <c r="BX762">
        <v>0</v>
      </c>
      <c r="BY762">
        <v>0</v>
      </c>
      <c r="BZ762">
        <v>0</v>
      </c>
      <c r="CA762">
        <v>0</v>
      </c>
      <c r="CB762">
        <v>0</v>
      </c>
      <c r="CC762">
        <v>0</v>
      </c>
      <c r="CD762">
        <v>0</v>
      </c>
      <c r="CE762">
        <v>0</v>
      </c>
      <c r="CF762">
        <v>0</v>
      </c>
      <c r="CG762">
        <v>0</v>
      </c>
      <c r="CH762">
        <v>0</v>
      </c>
      <c r="CI762">
        <v>0</v>
      </c>
      <c r="CJ762">
        <v>0</v>
      </c>
      <c r="CK762">
        <v>0</v>
      </c>
      <c r="CL762">
        <v>0</v>
      </c>
      <c r="CM762">
        <v>0</v>
      </c>
      <c r="CN762">
        <v>0</v>
      </c>
      <c r="CO762">
        <v>0</v>
      </c>
      <c r="CP762">
        <v>0</v>
      </c>
      <c r="CQ762">
        <v>0</v>
      </c>
      <c r="CR762">
        <v>0</v>
      </c>
      <c r="CS762">
        <v>0</v>
      </c>
      <c r="CT762">
        <v>0</v>
      </c>
      <c r="CU762">
        <v>0</v>
      </c>
      <c r="CV762">
        <v>0</v>
      </c>
      <c r="CW762">
        <v>0</v>
      </c>
      <c r="CX762">
        <v>0</v>
      </c>
      <c r="CY762">
        <v>0</v>
      </c>
      <c r="CZ762">
        <v>0</v>
      </c>
      <c r="DA762">
        <v>0</v>
      </c>
      <c r="DB762">
        <v>0</v>
      </c>
      <c r="DC762">
        <v>0</v>
      </c>
      <c r="DD762">
        <v>0</v>
      </c>
      <c r="DE762">
        <v>0</v>
      </c>
      <c r="DF762">
        <v>0</v>
      </c>
      <c r="DG762">
        <v>0</v>
      </c>
      <c r="DH762">
        <v>0</v>
      </c>
      <c r="DI762">
        <v>0</v>
      </c>
      <c r="DJ762">
        <v>0</v>
      </c>
      <c r="DK762">
        <v>0</v>
      </c>
      <c r="DL762">
        <v>0</v>
      </c>
      <c r="DM762">
        <v>0</v>
      </c>
      <c r="DN762">
        <v>0</v>
      </c>
      <c r="DO762">
        <v>0</v>
      </c>
      <c r="DP762">
        <v>0</v>
      </c>
      <c r="DQ762">
        <v>0</v>
      </c>
      <c r="DR762">
        <v>0</v>
      </c>
      <c r="DS762">
        <v>0</v>
      </c>
    </row>
    <row r="763" spans="1:123">
      <c r="A763" t="s">
        <v>643</v>
      </c>
      <c r="B763">
        <v>0</v>
      </c>
      <c r="C763">
        <v>0</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c r="CN763">
        <v>0</v>
      </c>
      <c r="CO763">
        <v>0</v>
      </c>
      <c r="CP763">
        <v>0</v>
      </c>
      <c r="CQ763">
        <v>0</v>
      </c>
      <c r="CR763">
        <v>0</v>
      </c>
      <c r="CS763">
        <v>0</v>
      </c>
      <c r="CT763">
        <v>0</v>
      </c>
      <c r="CU763">
        <v>0</v>
      </c>
      <c r="CV763">
        <v>0</v>
      </c>
      <c r="CW763">
        <v>0</v>
      </c>
      <c r="CX763">
        <v>0</v>
      </c>
      <c r="CY763">
        <v>0</v>
      </c>
      <c r="CZ763">
        <v>0</v>
      </c>
      <c r="DA763">
        <v>0</v>
      </c>
      <c r="DB763">
        <v>0</v>
      </c>
      <c r="DC763">
        <v>0</v>
      </c>
      <c r="DD763">
        <v>0</v>
      </c>
      <c r="DE763">
        <v>0</v>
      </c>
      <c r="DF763">
        <v>0</v>
      </c>
      <c r="DG763">
        <v>0</v>
      </c>
      <c r="DH763">
        <v>0</v>
      </c>
      <c r="DI763">
        <v>0</v>
      </c>
      <c r="DJ763">
        <v>0</v>
      </c>
      <c r="DK763">
        <v>0</v>
      </c>
      <c r="DL763">
        <v>0</v>
      </c>
      <c r="DM763">
        <v>0</v>
      </c>
      <c r="DN763">
        <v>0</v>
      </c>
      <c r="DO763">
        <v>0</v>
      </c>
      <c r="DP763">
        <v>0</v>
      </c>
      <c r="DQ763">
        <v>0</v>
      </c>
      <c r="DR763">
        <v>0</v>
      </c>
      <c r="DS763">
        <v>0</v>
      </c>
    </row>
    <row r="764" spans="1:123">
      <c r="A764" t="s">
        <v>644</v>
      </c>
      <c r="B764">
        <v>0</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v>0</v>
      </c>
      <c r="BX764">
        <v>0</v>
      </c>
      <c r="BY764">
        <v>0</v>
      </c>
      <c r="BZ764">
        <v>0</v>
      </c>
      <c r="CA764">
        <v>0</v>
      </c>
      <c r="CB764">
        <v>0</v>
      </c>
      <c r="CC764">
        <v>0</v>
      </c>
      <c r="CD764">
        <v>0</v>
      </c>
      <c r="CE764">
        <v>0</v>
      </c>
      <c r="CF764">
        <v>0</v>
      </c>
      <c r="CG764">
        <v>0</v>
      </c>
      <c r="CH764">
        <v>0</v>
      </c>
      <c r="CI764">
        <v>0</v>
      </c>
      <c r="CJ764">
        <v>0</v>
      </c>
      <c r="CK764">
        <v>0</v>
      </c>
      <c r="CL764">
        <v>0</v>
      </c>
      <c r="CM764">
        <v>0</v>
      </c>
      <c r="CN764">
        <v>0</v>
      </c>
      <c r="CO764">
        <v>0</v>
      </c>
      <c r="CP764">
        <v>0</v>
      </c>
      <c r="CQ764">
        <v>0</v>
      </c>
      <c r="CR764">
        <v>0</v>
      </c>
      <c r="CS764">
        <v>0</v>
      </c>
      <c r="CT764">
        <v>0</v>
      </c>
      <c r="CU764">
        <v>0</v>
      </c>
      <c r="CV764">
        <v>0</v>
      </c>
      <c r="CW764">
        <v>0</v>
      </c>
      <c r="CX764">
        <v>0</v>
      </c>
      <c r="CY764">
        <v>0</v>
      </c>
      <c r="CZ764">
        <v>0</v>
      </c>
      <c r="DA764">
        <v>0</v>
      </c>
      <c r="DB764">
        <v>0</v>
      </c>
      <c r="DC764">
        <v>0</v>
      </c>
      <c r="DD764">
        <v>0</v>
      </c>
      <c r="DE764">
        <v>0</v>
      </c>
      <c r="DF764">
        <v>0</v>
      </c>
      <c r="DG764">
        <v>0</v>
      </c>
      <c r="DH764">
        <v>0</v>
      </c>
      <c r="DI764">
        <v>0</v>
      </c>
      <c r="DJ764">
        <v>0</v>
      </c>
      <c r="DK764">
        <v>0</v>
      </c>
      <c r="DL764">
        <v>0</v>
      </c>
      <c r="DM764">
        <v>0</v>
      </c>
      <c r="DN764">
        <v>0</v>
      </c>
      <c r="DO764">
        <v>0</v>
      </c>
      <c r="DP764">
        <v>0</v>
      </c>
      <c r="DQ764">
        <v>0</v>
      </c>
      <c r="DR764">
        <v>0</v>
      </c>
      <c r="DS764">
        <v>0</v>
      </c>
    </row>
    <row r="765" spans="1:123">
      <c r="A765" t="s">
        <v>645</v>
      </c>
      <c r="B765">
        <v>0</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BO765">
        <v>0</v>
      </c>
      <c r="BP765">
        <v>0</v>
      </c>
      <c r="BQ765">
        <v>0</v>
      </c>
      <c r="BR765">
        <v>0</v>
      </c>
      <c r="BS765">
        <v>0</v>
      </c>
      <c r="BT765">
        <v>0</v>
      </c>
      <c r="BU765">
        <v>0</v>
      </c>
      <c r="BV765">
        <v>0</v>
      </c>
      <c r="BW765">
        <v>0</v>
      </c>
      <c r="BX765">
        <v>0</v>
      </c>
      <c r="BY765">
        <v>0</v>
      </c>
      <c r="BZ765">
        <v>0</v>
      </c>
      <c r="CA765">
        <v>0</v>
      </c>
      <c r="CB765">
        <v>0</v>
      </c>
      <c r="CC765">
        <v>0</v>
      </c>
      <c r="CD765">
        <v>0</v>
      </c>
      <c r="CE765">
        <v>0</v>
      </c>
      <c r="CF765">
        <v>0</v>
      </c>
      <c r="CG765">
        <v>0</v>
      </c>
      <c r="CH765">
        <v>0</v>
      </c>
      <c r="CI765">
        <v>0</v>
      </c>
      <c r="CJ765">
        <v>0</v>
      </c>
      <c r="CK765">
        <v>0</v>
      </c>
      <c r="CL765">
        <v>0</v>
      </c>
      <c r="CM765">
        <v>0</v>
      </c>
      <c r="CN765">
        <v>0</v>
      </c>
      <c r="CO765">
        <v>0</v>
      </c>
      <c r="CP765">
        <v>0</v>
      </c>
      <c r="CQ765">
        <v>0</v>
      </c>
      <c r="CR765">
        <v>0</v>
      </c>
      <c r="CS765">
        <v>0</v>
      </c>
      <c r="CT765">
        <v>0</v>
      </c>
      <c r="CU765">
        <v>0</v>
      </c>
      <c r="CV765">
        <v>0</v>
      </c>
      <c r="CW765">
        <v>0</v>
      </c>
      <c r="CX765">
        <v>0</v>
      </c>
      <c r="CY765">
        <v>0</v>
      </c>
      <c r="CZ765">
        <v>0</v>
      </c>
      <c r="DA765">
        <v>0</v>
      </c>
      <c r="DB765">
        <v>0</v>
      </c>
      <c r="DC765">
        <v>0</v>
      </c>
      <c r="DD765">
        <v>0</v>
      </c>
      <c r="DE765">
        <v>0</v>
      </c>
      <c r="DF765">
        <v>0</v>
      </c>
      <c r="DG765">
        <v>0</v>
      </c>
      <c r="DH765">
        <v>0</v>
      </c>
      <c r="DI765">
        <v>0</v>
      </c>
      <c r="DJ765">
        <v>0</v>
      </c>
      <c r="DK765">
        <v>0</v>
      </c>
      <c r="DL765">
        <v>0</v>
      </c>
      <c r="DM765">
        <v>0</v>
      </c>
      <c r="DN765">
        <v>0</v>
      </c>
      <c r="DO765">
        <v>0</v>
      </c>
      <c r="DP765">
        <v>0</v>
      </c>
      <c r="DQ765">
        <v>0</v>
      </c>
      <c r="DR765">
        <v>0</v>
      </c>
      <c r="DS765">
        <v>0</v>
      </c>
    </row>
    <row r="766" spans="1:123">
      <c r="A766" t="s">
        <v>646</v>
      </c>
      <c r="B766">
        <v>0</v>
      </c>
      <c r="C766">
        <v>0</v>
      </c>
      <c r="D766">
        <v>0</v>
      </c>
      <c r="E766">
        <v>0</v>
      </c>
      <c r="F766">
        <v>34181986174.997501</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v>0</v>
      </c>
      <c r="BK766">
        <v>0</v>
      </c>
      <c r="BL766">
        <v>3418198617.4997501</v>
      </c>
      <c r="BM766">
        <v>30763787557.4977</v>
      </c>
      <c r="BN766">
        <v>0</v>
      </c>
      <c r="BO766">
        <v>0</v>
      </c>
      <c r="BP766">
        <v>0</v>
      </c>
      <c r="BQ766">
        <v>0</v>
      </c>
      <c r="BR766">
        <v>0</v>
      </c>
      <c r="BS766">
        <v>0</v>
      </c>
      <c r="BT766">
        <v>0</v>
      </c>
      <c r="BU766">
        <v>0</v>
      </c>
      <c r="BV766">
        <v>0</v>
      </c>
      <c r="BW766">
        <v>0</v>
      </c>
      <c r="BX766">
        <v>0</v>
      </c>
      <c r="BY766">
        <v>0</v>
      </c>
      <c r="BZ766">
        <v>0</v>
      </c>
      <c r="CA766">
        <v>0</v>
      </c>
      <c r="CB766">
        <v>0</v>
      </c>
      <c r="CC766">
        <v>0</v>
      </c>
      <c r="CD766">
        <v>0</v>
      </c>
      <c r="CE766">
        <v>0</v>
      </c>
      <c r="CF766">
        <v>0</v>
      </c>
      <c r="CG766">
        <v>0</v>
      </c>
      <c r="CH766">
        <v>0</v>
      </c>
      <c r="CI766">
        <v>0</v>
      </c>
      <c r="CJ766">
        <v>0</v>
      </c>
      <c r="CK766">
        <v>0</v>
      </c>
      <c r="CL766">
        <v>0</v>
      </c>
      <c r="CM766">
        <v>0</v>
      </c>
      <c r="CN766">
        <v>0</v>
      </c>
      <c r="CO766">
        <v>0</v>
      </c>
      <c r="CP766">
        <v>0</v>
      </c>
      <c r="CQ766">
        <v>0</v>
      </c>
      <c r="CR766">
        <v>0</v>
      </c>
      <c r="CS766">
        <v>0</v>
      </c>
      <c r="CT766">
        <v>0</v>
      </c>
      <c r="CU766">
        <v>0</v>
      </c>
      <c r="CV766">
        <v>0</v>
      </c>
      <c r="CW766">
        <v>0</v>
      </c>
      <c r="CX766">
        <v>0</v>
      </c>
      <c r="CY766">
        <v>0</v>
      </c>
      <c r="CZ766">
        <v>0</v>
      </c>
      <c r="DA766">
        <v>0</v>
      </c>
      <c r="DB766">
        <v>0</v>
      </c>
      <c r="DC766">
        <v>0</v>
      </c>
      <c r="DD766">
        <v>0</v>
      </c>
      <c r="DE766">
        <v>0</v>
      </c>
      <c r="DF766">
        <v>0</v>
      </c>
      <c r="DG766">
        <v>0</v>
      </c>
      <c r="DH766">
        <v>0</v>
      </c>
      <c r="DI766">
        <v>0</v>
      </c>
      <c r="DJ766">
        <v>0</v>
      </c>
      <c r="DK766">
        <v>0</v>
      </c>
      <c r="DL766">
        <v>0</v>
      </c>
      <c r="DM766">
        <v>0</v>
      </c>
      <c r="DN766">
        <v>0</v>
      </c>
      <c r="DO766">
        <v>0</v>
      </c>
      <c r="DP766">
        <v>0</v>
      </c>
      <c r="DQ766">
        <v>0</v>
      </c>
      <c r="DR766">
        <v>0</v>
      </c>
      <c r="DS766">
        <v>0</v>
      </c>
    </row>
    <row r="767" spans="1:123">
      <c r="A767" t="s">
        <v>647</v>
      </c>
      <c r="B767">
        <v>0</v>
      </c>
      <c r="C767">
        <v>0</v>
      </c>
      <c r="D767">
        <v>0</v>
      </c>
      <c r="E767">
        <v>0</v>
      </c>
      <c r="F767">
        <v>0</v>
      </c>
      <c r="G767">
        <v>1114629983.96731</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222925996.79346201</v>
      </c>
      <c r="BM767">
        <v>891703987.17384899</v>
      </c>
      <c r="BN767">
        <v>0</v>
      </c>
      <c r="BO767">
        <v>0</v>
      </c>
      <c r="BP767">
        <v>0</v>
      </c>
      <c r="BQ767">
        <v>0</v>
      </c>
      <c r="BR767">
        <v>0</v>
      </c>
      <c r="BS767">
        <v>0</v>
      </c>
      <c r="BT767">
        <v>0</v>
      </c>
      <c r="BU767">
        <v>0</v>
      </c>
      <c r="BV767">
        <v>0</v>
      </c>
      <c r="BW767">
        <v>0</v>
      </c>
      <c r="BX767">
        <v>0</v>
      </c>
      <c r="BY767">
        <v>0</v>
      </c>
      <c r="BZ767">
        <v>0</v>
      </c>
      <c r="CA767">
        <v>0</v>
      </c>
      <c r="CB767">
        <v>0</v>
      </c>
      <c r="CC767">
        <v>0</v>
      </c>
      <c r="CD767">
        <v>0</v>
      </c>
      <c r="CE767">
        <v>0</v>
      </c>
      <c r="CF767">
        <v>0</v>
      </c>
      <c r="CG767">
        <v>0</v>
      </c>
      <c r="CH767">
        <v>0</v>
      </c>
      <c r="CI767">
        <v>0</v>
      </c>
      <c r="CJ767">
        <v>0</v>
      </c>
      <c r="CK767">
        <v>0</v>
      </c>
      <c r="CL767">
        <v>0</v>
      </c>
      <c r="CM767">
        <v>0</v>
      </c>
      <c r="CN767">
        <v>0</v>
      </c>
      <c r="CO767">
        <v>0</v>
      </c>
      <c r="CP767">
        <v>0</v>
      </c>
      <c r="CQ767">
        <v>0</v>
      </c>
      <c r="CR767">
        <v>0</v>
      </c>
      <c r="CS767">
        <v>0</v>
      </c>
      <c r="CT767">
        <v>0</v>
      </c>
      <c r="CU767">
        <v>0</v>
      </c>
      <c r="CV767">
        <v>0</v>
      </c>
      <c r="CW767">
        <v>0</v>
      </c>
      <c r="CX767">
        <v>0</v>
      </c>
      <c r="CY767">
        <v>0</v>
      </c>
      <c r="CZ767">
        <v>0</v>
      </c>
      <c r="DA767">
        <v>0</v>
      </c>
      <c r="DB767">
        <v>0</v>
      </c>
      <c r="DC767">
        <v>0</v>
      </c>
      <c r="DD767">
        <v>0</v>
      </c>
      <c r="DE767">
        <v>0</v>
      </c>
      <c r="DF767">
        <v>0</v>
      </c>
      <c r="DG767">
        <v>0</v>
      </c>
      <c r="DH767">
        <v>0</v>
      </c>
      <c r="DI767">
        <v>0</v>
      </c>
      <c r="DJ767">
        <v>0</v>
      </c>
      <c r="DK767">
        <v>0</v>
      </c>
      <c r="DL767">
        <v>0</v>
      </c>
      <c r="DM767">
        <v>0</v>
      </c>
      <c r="DN767">
        <v>0</v>
      </c>
      <c r="DO767">
        <v>0</v>
      </c>
      <c r="DP767">
        <v>0</v>
      </c>
      <c r="DQ767">
        <v>0</v>
      </c>
      <c r="DR767">
        <v>0</v>
      </c>
      <c r="DS767">
        <v>0</v>
      </c>
    </row>
    <row r="768" spans="1:123">
      <c r="A768" t="s">
        <v>648</v>
      </c>
      <c r="B768">
        <v>0</v>
      </c>
      <c r="C768">
        <v>0</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0</v>
      </c>
      <c r="BH768">
        <v>0</v>
      </c>
      <c r="BI768">
        <v>0</v>
      </c>
      <c r="BJ768">
        <v>0</v>
      </c>
      <c r="BK768">
        <v>0</v>
      </c>
      <c r="BL768">
        <v>0</v>
      </c>
      <c r="BM768">
        <v>0</v>
      </c>
      <c r="BN768">
        <v>0</v>
      </c>
      <c r="BO768">
        <v>0</v>
      </c>
      <c r="BP768">
        <v>0</v>
      </c>
      <c r="BQ768">
        <v>0</v>
      </c>
      <c r="BR768">
        <v>0</v>
      </c>
      <c r="BS768">
        <v>0</v>
      </c>
      <c r="BT768">
        <v>0</v>
      </c>
      <c r="BU768">
        <v>0</v>
      </c>
      <c r="BV768">
        <v>0</v>
      </c>
      <c r="BW768">
        <v>0</v>
      </c>
      <c r="BX768">
        <v>0</v>
      </c>
      <c r="BY768">
        <v>0</v>
      </c>
      <c r="BZ768">
        <v>0</v>
      </c>
      <c r="CA768">
        <v>0</v>
      </c>
      <c r="CB768">
        <v>0</v>
      </c>
      <c r="CC768">
        <v>0</v>
      </c>
      <c r="CD768">
        <v>0</v>
      </c>
      <c r="CE768">
        <v>0</v>
      </c>
      <c r="CF768">
        <v>0</v>
      </c>
      <c r="CG768">
        <v>0</v>
      </c>
      <c r="CH768">
        <v>0</v>
      </c>
      <c r="CI768">
        <v>0</v>
      </c>
      <c r="CJ768">
        <v>0</v>
      </c>
      <c r="CK768">
        <v>0</v>
      </c>
      <c r="CL768">
        <v>0</v>
      </c>
      <c r="CM768">
        <v>0</v>
      </c>
      <c r="CN768">
        <v>0</v>
      </c>
      <c r="CO768">
        <v>0</v>
      </c>
      <c r="CP768">
        <v>0</v>
      </c>
      <c r="CQ768">
        <v>0</v>
      </c>
      <c r="CR768">
        <v>0</v>
      </c>
      <c r="CS768">
        <v>0</v>
      </c>
      <c r="CT768">
        <v>0</v>
      </c>
      <c r="CU768">
        <v>0</v>
      </c>
      <c r="CV768">
        <v>0</v>
      </c>
      <c r="CW768">
        <v>0</v>
      </c>
      <c r="CX768">
        <v>0</v>
      </c>
      <c r="CY768">
        <v>0</v>
      </c>
      <c r="CZ768">
        <v>0</v>
      </c>
      <c r="DA768">
        <v>0</v>
      </c>
      <c r="DB768">
        <v>0</v>
      </c>
      <c r="DC768">
        <v>0</v>
      </c>
      <c r="DD768">
        <v>0</v>
      </c>
      <c r="DE768">
        <v>0</v>
      </c>
      <c r="DF768">
        <v>0</v>
      </c>
      <c r="DG768">
        <v>0</v>
      </c>
      <c r="DH768">
        <v>0</v>
      </c>
      <c r="DI768">
        <v>0</v>
      </c>
      <c r="DJ768">
        <v>0</v>
      </c>
      <c r="DK768">
        <v>0</v>
      </c>
      <c r="DL768">
        <v>0</v>
      </c>
      <c r="DM768">
        <v>0</v>
      </c>
      <c r="DN768">
        <v>0</v>
      </c>
      <c r="DO768">
        <v>0</v>
      </c>
      <c r="DP768">
        <v>0</v>
      </c>
      <c r="DQ768">
        <v>0</v>
      </c>
      <c r="DR768">
        <v>0</v>
      </c>
      <c r="DS768">
        <v>0</v>
      </c>
    </row>
    <row r="769" spans="1:123">
      <c r="A769" t="s">
        <v>649</v>
      </c>
      <c r="B769">
        <v>0</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c r="CN769">
        <v>0</v>
      </c>
      <c r="CO769">
        <v>0</v>
      </c>
      <c r="CP769">
        <v>0</v>
      </c>
      <c r="CQ769">
        <v>0</v>
      </c>
      <c r="CR769">
        <v>0</v>
      </c>
      <c r="CS769">
        <v>0</v>
      </c>
      <c r="CT769">
        <v>0</v>
      </c>
      <c r="CU769">
        <v>0</v>
      </c>
      <c r="CV769">
        <v>0</v>
      </c>
      <c r="CW769">
        <v>0</v>
      </c>
      <c r="CX769">
        <v>0</v>
      </c>
      <c r="CY769">
        <v>0</v>
      </c>
      <c r="CZ769">
        <v>0</v>
      </c>
      <c r="DA769">
        <v>0</v>
      </c>
      <c r="DB769">
        <v>0</v>
      </c>
      <c r="DC769">
        <v>0</v>
      </c>
      <c r="DD769">
        <v>0</v>
      </c>
      <c r="DE769">
        <v>0</v>
      </c>
      <c r="DF769">
        <v>0</v>
      </c>
      <c r="DG769">
        <v>0</v>
      </c>
      <c r="DH769">
        <v>0</v>
      </c>
      <c r="DI769">
        <v>0</v>
      </c>
      <c r="DJ769">
        <v>0</v>
      </c>
      <c r="DK769">
        <v>0</v>
      </c>
      <c r="DL769">
        <v>0</v>
      </c>
      <c r="DM769">
        <v>0</v>
      </c>
      <c r="DN769">
        <v>0</v>
      </c>
      <c r="DO769">
        <v>0</v>
      </c>
      <c r="DP769">
        <v>0</v>
      </c>
      <c r="DQ769">
        <v>0</v>
      </c>
      <c r="DR769">
        <v>0</v>
      </c>
      <c r="DS769">
        <v>0</v>
      </c>
    </row>
    <row r="770" spans="1:123">
      <c r="A770" t="s">
        <v>650</v>
      </c>
      <c r="B770">
        <v>0</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c r="BW770">
        <v>0</v>
      </c>
      <c r="BX770">
        <v>0</v>
      </c>
      <c r="BY770">
        <v>0</v>
      </c>
      <c r="BZ770">
        <v>0</v>
      </c>
      <c r="CA770">
        <v>0</v>
      </c>
      <c r="CB770">
        <v>0</v>
      </c>
      <c r="CC770">
        <v>0</v>
      </c>
      <c r="CD770">
        <v>0</v>
      </c>
      <c r="CE770">
        <v>0</v>
      </c>
      <c r="CF770">
        <v>0</v>
      </c>
      <c r="CG770">
        <v>0</v>
      </c>
      <c r="CH770">
        <v>0</v>
      </c>
      <c r="CI770">
        <v>0</v>
      </c>
      <c r="CJ770">
        <v>0</v>
      </c>
      <c r="CK770">
        <v>0</v>
      </c>
      <c r="CL770">
        <v>0</v>
      </c>
      <c r="CM770">
        <v>0</v>
      </c>
      <c r="CN770">
        <v>0</v>
      </c>
      <c r="CO770">
        <v>0</v>
      </c>
      <c r="CP770">
        <v>0</v>
      </c>
      <c r="CQ770">
        <v>0</v>
      </c>
      <c r="CR770">
        <v>0</v>
      </c>
      <c r="CS770">
        <v>0</v>
      </c>
      <c r="CT770">
        <v>0</v>
      </c>
      <c r="CU770">
        <v>0</v>
      </c>
      <c r="CV770">
        <v>0</v>
      </c>
      <c r="CW770">
        <v>0</v>
      </c>
      <c r="CX770">
        <v>0</v>
      </c>
      <c r="CY770">
        <v>0</v>
      </c>
      <c r="CZ770">
        <v>0</v>
      </c>
      <c r="DA770">
        <v>0</v>
      </c>
      <c r="DB770">
        <v>0</v>
      </c>
      <c r="DC770">
        <v>0</v>
      </c>
      <c r="DD770">
        <v>0</v>
      </c>
      <c r="DE770">
        <v>0</v>
      </c>
      <c r="DF770">
        <v>0</v>
      </c>
      <c r="DG770">
        <v>0</v>
      </c>
      <c r="DH770">
        <v>0</v>
      </c>
      <c r="DI770">
        <v>0</v>
      </c>
      <c r="DJ770">
        <v>0</v>
      </c>
      <c r="DK770">
        <v>0</v>
      </c>
      <c r="DL770">
        <v>0</v>
      </c>
      <c r="DM770">
        <v>0</v>
      </c>
      <c r="DN770">
        <v>0</v>
      </c>
      <c r="DO770">
        <v>0</v>
      </c>
      <c r="DP770">
        <v>0</v>
      </c>
      <c r="DQ770">
        <v>0</v>
      </c>
      <c r="DR770">
        <v>0</v>
      </c>
      <c r="DS770">
        <v>0</v>
      </c>
    </row>
    <row r="771" spans="1:123">
      <c r="A771" t="s">
        <v>651</v>
      </c>
      <c r="B771">
        <v>0</v>
      </c>
      <c r="C771">
        <v>0</v>
      </c>
      <c r="D771">
        <v>0</v>
      </c>
      <c r="E771">
        <v>0</v>
      </c>
      <c r="F771">
        <v>0</v>
      </c>
      <c r="G771">
        <v>0</v>
      </c>
      <c r="H771">
        <v>0</v>
      </c>
      <c r="I771">
        <v>7617571749.7263403</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38087858.748631403</v>
      </c>
      <c r="BM771">
        <v>7579483890.9777098</v>
      </c>
      <c r="BN771">
        <v>0</v>
      </c>
      <c r="BO771">
        <v>0</v>
      </c>
      <c r="BP771">
        <v>0</v>
      </c>
      <c r="BQ771">
        <v>0</v>
      </c>
      <c r="BR771">
        <v>0</v>
      </c>
      <c r="BS771">
        <v>0</v>
      </c>
      <c r="BT771">
        <v>0</v>
      </c>
      <c r="BU771">
        <v>0</v>
      </c>
      <c r="BV771">
        <v>0</v>
      </c>
      <c r="BW771">
        <v>0</v>
      </c>
      <c r="BX771">
        <v>0</v>
      </c>
      <c r="BY771">
        <v>0</v>
      </c>
      <c r="BZ771">
        <v>0</v>
      </c>
      <c r="CA771">
        <v>0</v>
      </c>
      <c r="CB771">
        <v>0</v>
      </c>
      <c r="CC771">
        <v>0</v>
      </c>
      <c r="CD771">
        <v>0</v>
      </c>
      <c r="CE771">
        <v>0</v>
      </c>
      <c r="CF771">
        <v>0</v>
      </c>
      <c r="CG771">
        <v>0</v>
      </c>
      <c r="CH771">
        <v>0</v>
      </c>
      <c r="CI771">
        <v>0</v>
      </c>
      <c r="CJ771">
        <v>0</v>
      </c>
      <c r="CK771">
        <v>0</v>
      </c>
      <c r="CL771">
        <v>0</v>
      </c>
      <c r="CM771">
        <v>0</v>
      </c>
      <c r="CN771">
        <v>0</v>
      </c>
      <c r="CO771">
        <v>0</v>
      </c>
      <c r="CP771">
        <v>0</v>
      </c>
      <c r="CQ771">
        <v>0</v>
      </c>
      <c r="CR771">
        <v>0</v>
      </c>
      <c r="CS771">
        <v>0</v>
      </c>
      <c r="CT771">
        <v>0</v>
      </c>
      <c r="CU771">
        <v>0</v>
      </c>
      <c r="CV771">
        <v>0</v>
      </c>
      <c r="CW771">
        <v>0</v>
      </c>
      <c r="CX771">
        <v>0</v>
      </c>
      <c r="CY771">
        <v>0</v>
      </c>
      <c r="CZ771">
        <v>0</v>
      </c>
      <c r="DA771">
        <v>0</v>
      </c>
      <c r="DB771">
        <v>0</v>
      </c>
      <c r="DC771">
        <v>0</v>
      </c>
      <c r="DD771">
        <v>0</v>
      </c>
      <c r="DE771">
        <v>0</v>
      </c>
      <c r="DF771">
        <v>0</v>
      </c>
      <c r="DG771">
        <v>0</v>
      </c>
      <c r="DH771">
        <v>0</v>
      </c>
      <c r="DI771">
        <v>0</v>
      </c>
      <c r="DJ771">
        <v>0</v>
      </c>
      <c r="DK771">
        <v>0</v>
      </c>
      <c r="DL771">
        <v>0</v>
      </c>
      <c r="DM771">
        <v>0</v>
      </c>
      <c r="DN771">
        <v>0</v>
      </c>
      <c r="DO771">
        <v>0</v>
      </c>
      <c r="DP771">
        <v>0</v>
      </c>
      <c r="DQ771">
        <v>0</v>
      </c>
      <c r="DR771">
        <v>0</v>
      </c>
      <c r="DS771">
        <v>0</v>
      </c>
    </row>
    <row r="772" spans="1:123">
      <c r="A772" t="s">
        <v>652</v>
      </c>
      <c r="B772">
        <v>0</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v>0</v>
      </c>
      <c r="BX772">
        <v>0</v>
      </c>
      <c r="BY772">
        <v>0</v>
      </c>
      <c r="BZ772">
        <v>0</v>
      </c>
      <c r="CA772">
        <v>0</v>
      </c>
      <c r="CB772">
        <v>0</v>
      </c>
      <c r="CC772">
        <v>0</v>
      </c>
      <c r="CD772">
        <v>0</v>
      </c>
      <c r="CE772">
        <v>0</v>
      </c>
      <c r="CF772">
        <v>0</v>
      </c>
      <c r="CG772">
        <v>0</v>
      </c>
      <c r="CH772">
        <v>0</v>
      </c>
      <c r="CI772">
        <v>0</v>
      </c>
      <c r="CJ772">
        <v>0</v>
      </c>
      <c r="CK772">
        <v>0</v>
      </c>
      <c r="CL772">
        <v>0</v>
      </c>
      <c r="CM772">
        <v>0</v>
      </c>
      <c r="CN772">
        <v>0</v>
      </c>
      <c r="CO772">
        <v>0</v>
      </c>
      <c r="CP772">
        <v>0</v>
      </c>
      <c r="CQ772">
        <v>0</v>
      </c>
      <c r="CR772">
        <v>0</v>
      </c>
      <c r="CS772">
        <v>0</v>
      </c>
      <c r="CT772">
        <v>0</v>
      </c>
      <c r="CU772">
        <v>0</v>
      </c>
      <c r="CV772">
        <v>0</v>
      </c>
      <c r="CW772">
        <v>0</v>
      </c>
      <c r="CX772">
        <v>0</v>
      </c>
      <c r="CY772">
        <v>0</v>
      </c>
      <c r="CZ772">
        <v>0</v>
      </c>
      <c r="DA772">
        <v>0</v>
      </c>
      <c r="DB772">
        <v>0</v>
      </c>
      <c r="DC772">
        <v>0</v>
      </c>
      <c r="DD772">
        <v>0</v>
      </c>
      <c r="DE772">
        <v>0</v>
      </c>
      <c r="DF772">
        <v>0</v>
      </c>
      <c r="DG772">
        <v>0</v>
      </c>
      <c r="DH772">
        <v>0</v>
      </c>
      <c r="DI772">
        <v>0</v>
      </c>
      <c r="DJ772">
        <v>0</v>
      </c>
      <c r="DK772">
        <v>0</v>
      </c>
      <c r="DL772">
        <v>0</v>
      </c>
      <c r="DM772">
        <v>0</v>
      </c>
      <c r="DN772">
        <v>0</v>
      </c>
      <c r="DO772">
        <v>0</v>
      </c>
      <c r="DP772">
        <v>0</v>
      </c>
      <c r="DQ772">
        <v>0</v>
      </c>
      <c r="DR772">
        <v>0</v>
      </c>
      <c r="DS772">
        <v>0</v>
      </c>
    </row>
    <row r="773" spans="1:123">
      <c r="A773" t="s">
        <v>653</v>
      </c>
      <c r="B773">
        <v>0</v>
      </c>
      <c r="C773">
        <v>0</v>
      </c>
      <c r="D773">
        <v>30763787557.4977</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0</v>
      </c>
      <c r="AT773">
        <v>0</v>
      </c>
      <c r="AU773">
        <v>0</v>
      </c>
      <c r="AV773">
        <v>0</v>
      </c>
      <c r="AW773">
        <v>0</v>
      </c>
      <c r="AX773">
        <v>0</v>
      </c>
      <c r="AY773">
        <v>0</v>
      </c>
      <c r="AZ773">
        <v>0</v>
      </c>
      <c r="BA773">
        <v>0</v>
      </c>
      <c r="BB773">
        <v>0</v>
      </c>
      <c r="BC773">
        <v>0</v>
      </c>
      <c r="BD773">
        <v>0</v>
      </c>
      <c r="BE773">
        <v>0</v>
      </c>
      <c r="BF773">
        <v>0</v>
      </c>
      <c r="BG773">
        <v>0</v>
      </c>
      <c r="BH773">
        <v>0</v>
      </c>
      <c r="BI773">
        <v>0</v>
      </c>
      <c r="BJ773">
        <v>0</v>
      </c>
      <c r="BK773">
        <v>0</v>
      </c>
      <c r="BL773">
        <v>0</v>
      </c>
      <c r="BM773">
        <v>30763787557.4977</v>
      </c>
      <c r="BN773">
        <v>0</v>
      </c>
      <c r="BO773">
        <v>0</v>
      </c>
      <c r="BP773">
        <v>0</v>
      </c>
      <c r="BQ773">
        <v>0</v>
      </c>
      <c r="BR773">
        <v>0</v>
      </c>
      <c r="BS773">
        <v>0</v>
      </c>
      <c r="BT773">
        <v>0</v>
      </c>
      <c r="BU773">
        <v>0</v>
      </c>
      <c r="BV773">
        <v>0</v>
      </c>
      <c r="BW773">
        <v>0</v>
      </c>
      <c r="BX773">
        <v>0</v>
      </c>
      <c r="BY773">
        <v>0</v>
      </c>
      <c r="BZ773">
        <v>0</v>
      </c>
      <c r="CA773">
        <v>0</v>
      </c>
      <c r="CB773">
        <v>0</v>
      </c>
      <c r="CC773">
        <v>0</v>
      </c>
      <c r="CD773">
        <v>0</v>
      </c>
      <c r="CE773">
        <v>0</v>
      </c>
      <c r="CF773">
        <v>0</v>
      </c>
      <c r="CG773">
        <v>0</v>
      </c>
      <c r="CH773">
        <v>0</v>
      </c>
      <c r="CI773">
        <v>0</v>
      </c>
      <c r="CJ773">
        <v>0</v>
      </c>
      <c r="CK773">
        <v>0</v>
      </c>
      <c r="CL773">
        <v>0</v>
      </c>
      <c r="CM773">
        <v>0</v>
      </c>
      <c r="CN773">
        <v>0</v>
      </c>
      <c r="CO773">
        <v>0</v>
      </c>
      <c r="CP773">
        <v>0</v>
      </c>
      <c r="CQ773">
        <v>0</v>
      </c>
      <c r="CR773">
        <v>0</v>
      </c>
      <c r="CS773">
        <v>0</v>
      </c>
      <c r="CT773">
        <v>0</v>
      </c>
      <c r="CU773">
        <v>0</v>
      </c>
      <c r="CV773">
        <v>0</v>
      </c>
      <c r="CW773">
        <v>0</v>
      </c>
      <c r="CX773">
        <v>0</v>
      </c>
      <c r="CY773">
        <v>0</v>
      </c>
      <c r="CZ773">
        <v>0</v>
      </c>
      <c r="DA773">
        <v>0</v>
      </c>
      <c r="DB773">
        <v>0</v>
      </c>
      <c r="DC773">
        <v>0</v>
      </c>
      <c r="DD773">
        <v>0</v>
      </c>
      <c r="DE773">
        <v>0</v>
      </c>
      <c r="DF773">
        <v>0</v>
      </c>
      <c r="DG773">
        <v>0</v>
      </c>
      <c r="DH773">
        <v>0</v>
      </c>
      <c r="DI773">
        <v>0</v>
      </c>
      <c r="DJ773">
        <v>0</v>
      </c>
      <c r="DK773">
        <v>0</v>
      </c>
      <c r="DL773">
        <v>0</v>
      </c>
      <c r="DM773">
        <v>0</v>
      </c>
      <c r="DN773">
        <v>0</v>
      </c>
      <c r="DO773">
        <v>0</v>
      </c>
      <c r="DP773">
        <v>0</v>
      </c>
      <c r="DQ773">
        <v>0</v>
      </c>
      <c r="DR773">
        <v>0</v>
      </c>
      <c r="DS773">
        <v>0</v>
      </c>
    </row>
    <row r="774" spans="1:123">
      <c r="A774" t="s">
        <v>654</v>
      </c>
      <c r="B774">
        <v>0</v>
      </c>
      <c r="C774">
        <v>0</v>
      </c>
      <c r="D774">
        <v>0</v>
      </c>
      <c r="E774">
        <v>0</v>
      </c>
      <c r="F774">
        <v>0</v>
      </c>
      <c r="G774">
        <v>0</v>
      </c>
      <c r="H774">
        <v>0</v>
      </c>
      <c r="I774">
        <v>4245930352.224</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4245930352.224</v>
      </c>
      <c r="BM774">
        <v>0</v>
      </c>
      <c r="BN774">
        <v>0</v>
      </c>
      <c r="BO774">
        <v>0</v>
      </c>
      <c r="BP774">
        <v>0</v>
      </c>
      <c r="BQ774">
        <v>0</v>
      </c>
      <c r="BR774">
        <v>0</v>
      </c>
      <c r="BS774">
        <v>0</v>
      </c>
      <c r="BT774">
        <v>0</v>
      </c>
      <c r="BU774">
        <v>0</v>
      </c>
      <c r="BV774">
        <v>0</v>
      </c>
      <c r="BW774">
        <v>0</v>
      </c>
      <c r="BX774">
        <v>0</v>
      </c>
      <c r="BY774">
        <v>0</v>
      </c>
      <c r="BZ774">
        <v>0</v>
      </c>
      <c r="CA774">
        <v>0</v>
      </c>
      <c r="CB774">
        <v>0</v>
      </c>
      <c r="CC774">
        <v>0</v>
      </c>
      <c r="CD774">
        <v>0</v>
      </c>
      <c r="CE774">
        <v>0</v>
      </c>
      <c r="CF774">
        <v>0</v>
      </c>
      <c r="CG774">
        <v>0</v>
      </c>
      <c r="CH774">
        <v>0</v>
      </c>
      <c r="CI774">
        <v>0</v>
      </c>
      <c r="CJ774">
        <v>0</v>
      </c>
      <c r="CK774">
        <v>0</v>
      </c>
      <c r="CL774">
        <v>0</v>
      </c>
      <c r="CM774">
        <v>0</v>
      </c>
      <c r="CN774">
        <v>0</v>
      </c>
      <c r="CO774">
        <v>0</v>
      </c>
      <c r="CP774">
        <v>0</v>
      </c>
      <c r="CQ774">
        <v>0</v>
      </c>
      <c r="CR774">
        <v>0</v>
      </c>
      <c r="CS774">
        <v>0</v>
      </c>
      <c r="CT774">
        <v>0</v>
      </c>
      <c r="CU774">
        <v>0</v>
      </c>
      <c r="CV774">
        <v>0</v>
      </c>
      <c r="CW774">
        <v>0</v>
      </c>
      <c r="CX774">
        <v>0</v>
      </c>
      <c r="CY774">
        <v>0</v>
      </c>
      <c r="CZ774">
        <v>0</v>
      </c>
      <c r="DA774">
        <v>0</v>
      </c>
      <c r="DB774">
        <v>0</v>
      </c>
      <c r="DC774">
        <v>0</v>
      </c>
      <c r="DD774">
        <v>0</v>
      </c>
      <c r="DE774">
        <v>0</v>
      </c>
      <c r="DF774">
        <v>0</v>
      </c>
      <c r="DG774">
        <v>0</v>
      </c>
      <c r="DH774">
        <v>0</v>
      </c>
      <c r="DI774">
        <v>0</v>
      </c>
      <c r="DJ774">
        <v>0</v>
      </c>
      <c r="DK774">
        <v>0</v>
      </c>
      <c r="DL774">
        <v>0</v>
      </c>
      <c r="DM774">
        <v>0</v>
      </c>
      <c r="DN774">
        <v>0</v>
      </c>
      <c r="DO774">
        <v>0</v>
      </c>
      <c r="DP774">
        <v>0</v>
      </c>
      <c r="DQ774">
        <v>0</v>
      </c>
      <c r="DR774">
        <v>0</v>
      </c>
      <c r="DS774">
        <v>0</v>
      </c>
    </row>
    <row r="775" spans="1:123">
      <c r="A775" t="s">
        <v>655</v>
      </c>
      <c r="B775">
        <v>0</v>
      </c>
      <c r="C775">
        <v>0</v>
      </c>
      <c r="D775">
        <v>0</v>
      </c>
      <c r="E775">
        <v>0</v>
      </c>
      <c r="F775">
        <v>0</v>
      </c>
      <c r="G775">
        <v>0</v>
      </c>
      <c r="H775">
        <v>0</v>
      </c>
      <c r="I775">
        <v>14214636396.576</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0</v>
      </c>
      <c r="BW775">
        <v>0</v>
      </c>
      <c r="BX775">
        <v>0</v>
      </c>
      <c r="BY775">
        <v>0</v>
      </c>
      <c r="BZ775">
        <v>0</v>
      </c>
      <c r="CA775">
        <v>0</v>
      </c>
      <c r="CB775">
        <v>0</v>
      </c>
      <c r="CC775">
        <v>0</v>
      </c>
      <c r="CD775">
        <v>0</v>
      </c>
      <c r="CE775">
        <v>0</v>
      </c>
      <c r="CF775">
        <v>0</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v>0</v>
      </c>
      <c r="CZ775">
        <v>0</v>
      </c>
      <c r="DA775">
        <v>0</v>
      </c>
      <c r="DB775">
        <v>0</v>
      </c>
      <c r="DC775">
        <v>0</v>
      </c>
      <c r="DD775">
        <v>0</v>
      </c>
      <c r="DE775">
        <v>0</v>
      </c>
      <c r="DF775">
        <v>0</v>
      </c>
      <c r="DG775">
        <v>14214636396.576</v>
      </c>
      <c r="DH775">
        <v>0</v>
      </c>
      <c r="DI775">
        <v>0</v>
      </c>
      <c r="DJ775">
        <v>0</v>
      </c>
      <c r="DK775">
        <v>0</v>
      </c>
      <c r="DL775">
        <v>0</v>
      </c>
      <c r="DM775">
        <v>0</v>
      </c>
      <c r="DN775">
        <v>0</v>
      </c>
      <c r="DO775">
        <v>0</v>
      </c>
      <c r="DP775">
        <v>0</v>
      </c>
      <c r="DQ775">
        <v>0</v>
      </c>
      <c r="DR775">
        <v>0</v>
      </c>
      <c r="DS775">
        <v>0</v>
      </c>
    </row>
    <row r="776" spans="1:123">
      <c r="A776" t="s">
        <v>656</v>
      </c>
      <c r="B776">
        <v>0</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P776">
        <v>0</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v>0</v>
      </c>
      <c r="BQ776">
        <v>0</v>
      </c>
      <c r="BR776">
        <v>0</v>
      </c>
      <c r="BS776">
        <v>0</v>
      </c>
      <c r="BT776">
        <v>0</v>
      </c>
      <c r="BU776">
        <v>0</v>
      </c>
      <c r="BV776">
        <v>0</v>
      </c>
      <c r="BW776">
        <v>0</v>
      </c>
      <c r="BX776">
        <v>0</v>
      </c>
      <c r="BY776">
        <v>0</v>
      </c>
      <c r="BZ776">
        <v>0</v>
      </c>
      <c r="CA776">
        <v>0</v>
      </c>
      <c r="CB776">
        <v>0</v>
      </c>
      <c r="CC776">
        <v>0</v>
      </c>
      <c r="CD776">
        <v>0</v>
      </c>
      <c r="CE776">
        <v>0</v>
      </c>
      <c r="CF776">
        <v>0</v>
      </c>
      <c r="CG776">
        <v>0</v>
      </c>
      <c r="CH776">
        <v>0</v>
      </c>
      <c r="CI776">
        <v>0</v>
      </c>
      <c r="CJ776">
        <v>0</v>
      </c>
      <c r="CK776">
        <v>0</v>
      </c>
      <c r="CL776">
        <v>0</v>
      </c>
      <c r="CM776">
        <v>0</v>
      </c>
      <c r="CN776">
        <v>0</v>
      </c>
      <c r="CO776">
        <v>0</v>
      </c>
      <c r="CP776">
        <v>0</v>
      </c>
      <c r="CQ776">
        <v>0</v>
      </c>
      <c r="CR776">
        <v>0</v>
      </c>
      <c r="CS776">
        <v>0</v>
      </c>
      <c r="CT776">
        <v>0</v>
      </c>
      <c r="CU776">
        <v>0</v>
      </c>
      <c r="CV776">
        <v>0</v>
      </c>
      <c r="CW776">
        <v>0</v>
      </c>
      <c r="CX776">
        <v>0</v>
      </c>
      <c r="CY776">
        <v>0</v>
      </c>
      <c r="CZ776">
        <v>0</v>
      </c>
      <c r="DA776">
        <v>0</v>
      </c>
      <c r="DB776">
        <v>0</v>
      </c>
      <c r="DC776">
        <v>0</v>
      </c>
      <c r="DD776">
        <v>0</v>
      </c>
      <c r="DE776">
        <v>0</v>
      </c>
      <c r="DF776">
        <v>0</v>
      </c>
      <c r="DG776">
        <v>0</v>
      </c>
      <c r="DH776">
        <v>0</v>
      </c>
      <c r="DI776">
        <v>0</v>
      </c>
      <c r="DJ776">
        <v>0</v>
      </c>
      <c r="DK776">
        <v>0</v>
      </c>
      <c r="DL776">
        <v>0</v>
      </c>
      <c r="DM776">
        <v>0</v>
      </c>
      <c r="DN776">
        <v>0</v>
      </c>
      <c r="DO776">
        <v>0</v>
      </c>
      <c r="DP776">
        <v>0</v>
      </c>
      <c r="DQ776">
        <v>0</v>
      </c>
      <c r="DR776">
        <v>0</v>
      </c>
      <c r="DS776">
        <v>0</v>
      </c>
    </row>
    <row r="777" spans="1:123">
      <c r="A777" t="s">
        <v>657</v>
      </c>
      <c r="B777">
        <v>0</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v>0</v>
      </c>
      <c r="AV777">
        <v>0</v>
      </c>
      <c r="AW777">
        <v>0</v>
      </c>
      <c r="AX777">
        <v>14214636396.576</v>
      </c>
      <c r="AY777">
        <v>0</v>
      </c>
      <c r="AZ777">
        <v>0</v>
      </c>
      <c r="BA777">
        <v>0</v>
      </c>
      <c r="BB777">
        <v>0</v>
      </c>
      <c r="BC777">
        <v>0</v>
      </c>
      <c r="BD777">
        <v>0</v>
      </c>
      <c r="BE777">
        <v>0</v>
      </c>
      <c r="BF777">
        <v>0</v>
      </c>
      <c r="BG777">
        <v>0</v>
      </c>
      <c r="BH777">
        <v>0</v>
      </c>
      <c r="BI777">
        <v>0</v>
      </c>
      <c r="BJ777">
        <v>0</v>
      </c>
      <c r="BK777">
        <v>0</v>
      </c>
      <c r="BL777">
        <v>14214636396.576</v>
      </c>
      <c r="BM777">
        <v>0</v>
      </c>
      <c r="BN777">
        <v>0</v>
      </c>
      <c r="BO777">
        <v>0</v>
      </c>
      <c r="BP777">
        <v>0</v>
      </c>
      <c r="BQ777">
        <v>0</v>
      </c>
      <c r="BR777">
        <v>0</v>
      </c>
      <c r="BS777">
        <v>0</v>
      </c>
      <c r="BT777">
        <v>0</v>
      </c>
      <c r="BU777">
        <v>0</v>
      </c>
      <c r="BV777">
        <v>0</v>
      </c>
      <c r="BW777">
        <v>0</v>
      </c>
      <c r="BX777">
        <v>0</v>
      </c>
      <c r="BY777">
        <v>0</v>
      </c>
      <c r="BZ777">
        <v>0</v>
      </c>
      <c r="CA777">
        <v>0</v>
      </c>
      <c r="CB777">
        <v>0</v>
      </c>
      <c r="CC777">
        <v>0</v>
      </c>
      <c r="CD777">
        <v>0</v>
      </c>
      <c r="CE777">
        <v>0</v>
      </c>
      <c r="CF777">
        <v>0</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v>0</v>
      </c>
      <c r="CZ777">
        <v>0</v>
      </c>
      <c r="DA777">
        <v>0</v>
      </c>
      <c r="DB777">
        <v>0</v>
      </c>
      <c r="DC777">
        <v>0</v>
      </c>
      <c r="DD777">
        <v>0</v>
      </c>
      <c r="DE777">
        <v>0</v>
      </c>
      <c r="DF777">
        <v>0</v>
      </c>
      <c r="DG777">
        <v>0</v>
      </c>
      <c r="DH777">
        <v>0</v>
      </c>
      <c r="DI777">
        <v>0</v>
      </c>
      <c r="DJ777">
        <v>0</v>
      </c>
      <c r="DK777">
        <v>0</v>
      </c>
      <c r="DL777">
        <v>0</v>
      </c>
      <c r="DM777">
        <v>0</v>
      </c>
      <c r="DN777">
        <v>0</v>
      </c>
      <c r="DO777">
        <v>0</v>
      </c>
      <c r="DP777">
        <v>0</v>
      </c>
      <c r="DQ777">
        <v>0</v>
      </c>
      <c r="DR777">
        <v>0</v>
      </c>
      <c r="DS777">
        <v>0</v>
      </c>
    </row>
    <row r="778" spans="1:123">
      <c r="A778" t="s">
        <v>658</v>
      </c>
      <c r="B778">
        <v>0</v>
      </c>
      <c r="C778">
        <v>0</v>
      </c>
      <c r="D778">
        <v>0</v>
      </c>
      <c r="E778">
        <v>0</v>
      </c>
      <c r="F778">
        <v>2161632671.2326002</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0</v>
      </c>
      <c r="AT778">
        <v>0</v>
      </c>
      <c r="AU778">
        <v>0</v>
      </c>
      <c r="AV778">
        <v>0</v>
      </c>
      <c r="AW778">
        <v>0</v>
      </c>
      <c r="AX778">
        <v>0</v>
      </c>
      <c r="AY778">
        <v>0</v>
      </c>
      <c r="AZ778">
        <v>0</v>
      </c>
      <c r="BA778">
        <v>0</v>
      </c>
      <c r="BB778">
        <v>0</v>
      </c>
      <c r="BC778">
        <v>0</v>
      </c>
      <c r="BD778">
        <v>0</v>
      </c>
      <c r="BE778">
        <v>0</v>
      </c>
      <c r="BF778">
        <v>0</v>
      </c>
      <c r="BG778">
        <v>0</v>
      </c>
      <c r="BH778">
        <v>0</v>
      </c>
      <c r="BI778">
        <v>0</v>
      </c>
      <c r="BJ778">
        <v>0</v>
      </c>
      <c r="BK778">
        <v>0</v>
      </c>
      <c r="BL778">
        <v>216163267.12325999</v>
      </c>
      <c r="BM778">
        <v>1945469404.10934</v>
      </c>
      <c r="BN778">
        <v>0</v>
      </c>
      <c r="BO778">
        <v>0</v>
      </c>
      <c r="BP778">
        <v>0</v>
      </c>
      <c r="BQ778">
        <v>0</v>
      </c>
      <c r="BR778">
        <v>0</v>
      </c>
      <c r="BS778">
        <v>0</v>
      </c>
      <c r="BT778">
        <v>0</v>
      </c>
      <c r="BU778">
        <v>0</v>
      </c>
      <c r="BV778">
        <v>0</v>
      </c>
      <c r="BW778">
        <v>0</v>
      </c>
      <c r="BX778">
        <v>0</v>
      </c>
      <c r="BY778">
        <v>0</v>
      </c>
      <c r="BZ778">
        <v>0</v>
      </c>
      <c r="CA778">
        <v>0</v>
      </c>
      <c r="CB778">
        <v>0</v>
      </c>
      <c r="CC778">
        <v>0</v>
      </c>
      <c r="CD778">
        <v>0</v>
      </c>
      <c r="CE778">
        <v>0</v>
      </c>
      <c r="CF778">
        <v>0</v>
      </c>
      <c r="CG778">
        <v>0</v>
      </c>
      <c r="CH778">
        <v>0</v>
      </c>
      <c r="CI778">
        <v>0</v>
      </c>
      <c r="CJ778">
        <v>0</v>
      </c>
      <c r="CK778">
        <v>0</v>
      </c>
      <c r="CL778">
        <v>0</v>
      </c>
      <c r="CM778">
        <v>0</v>
      </c>
      <c r="CN778">
        <v>0</v>
      </c>
      <c r="CO778">
        <v>0</v>
      </c>
      <c r="CP778">
        <v>0</v>
      </c>
      <c r="CQ778">
        <v>0</v>
      </c>
      <c r="CR778">
        <v>0</v>
      </c>
      <c r="CS778">
        <v>0</v>
      </c>
      <c r="CT778">
        <v>0</v>
      </c>
      <c r="CU778">
        <v>0</v>
      </c>
      <c r="CV778">
        <v>0</v>
      </c>
      <c r="CW778">
        <v>0</v>
      </c>
      <c r="CX778">
        <v>0</v>
      </c>
      <c r="CY778">
        <v>0</v>
      </c>
      <c r="CZ778">
        <v>0</v>
      </c>
      <c r="DA778">
        <v>0</v>
      </c>
      <c r="DB778">
        <v>0</v>
      </c>
      <c r="DC778">
        <v>0</v>
      </c>
      <c r="DD778">
        <v>0</v>
      </c>
      <c r="DE778">
        <v>0</v>
      </c>
      <c r="DF778">
        <v>0</v>
      </c>
      <c r="DG778">
        <v>0</v>
      </c>
      <c r="DH778">
        <v>0</v>
      </c>
      <c r="DI778">
        <v>0</v>
      </c>
      <c r="DJ778">
        <v>0</v>
      </c>
      <c r="DK778">
        <v>0</v>
      </c>
      <c r="DL778">
        <v>0</v>
      </c>
      <c r="DM778">
        <v>0</v>
      </c>
      <c r="DN778">
        <v>0</v>
      </c>
      <c r="DO778">
        <v>0</v>
      </c>
      <c r="DP778">
        <v>0</v>
      </c>
      <c r="DQ778">
        <v>0</v>
      </c>
      <c r="DR778">
        <v>0</v>
      </c>
      <c r="DS778">
        <v>0</v>
      </c>
    </row>
    <row r="779" spans="1:123">
      <c r="A779" t="s">
        <v>659</v>
      </c>
      <c r="B779">
        <v>0</v>
      </c>
      <c r="C779">
        <v>0</v>
      </c>
      <c r="D779">
        <v>0</v>
      </c>
      <c r="E779">
        <v>0</v>
      </c>
      <c r="F779">
        <v>0</v>
      </c>
      <c r="G779">
        <v>0</v>
      </c>
      <c r="H779">
        <v>0</v>
      </c>
      <c r="I779">
        <v>3750727269.8080702</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1791177351.8080599</v>
      </c>
      <c r="BM779">
        <v>0</v>
      </c>
      <c r="BN779">
        <v>0</v>
      </c>
      <c r="BO779">
        <v>0</v>
      </c>
      <c r="BP779">
        <v>0</v>
      </c>
      <c r="BQ779">
        <v>0</v>
      </c>
      <c r="BR779">
        <v>0</v>
      </c>
      <c r="BS779">
        <v>0</v>
      </c>
      <c r="BT779">
        <v>0</v>
      </c>
      <c r="BU779">
        <v>0</v>
      </c>
      <c r="BV779">
        <v>0</v>
      </c>
      <c r="BW779">
        <v>0</v>
      </c>
      <c r="BX779">
        <v>0</v>
      </c>
      <c r="BY779">
        <v>0</v>
      </c>
      <c r="BZ779">
        <v>0</v>
      </c>
      <c r="CA779">
        <v>0</v>
      </c>
      <c r="CB779">
        <v>0</v>
      </c>
      <c r="CC779">
        <v>1959549918</v>
      </c>
      <c r="CD779">
        <v>0</v>
      </c>
      <c r="CE779">
        <v>0</v>
      </c>
      <c r="CF779">
        <v>0</v>
      </c>
      <c r="CG779">
        <v>0</v>
      </c>
      <c r="CH779">
        <v>0</v>
      </c>
      <c r="CI779">
        <v>0</v>
      </c>
      <c r="CJ779">
        <v>0</v>
      </c>
      <c r="CK779">
        <v>0</v>
      </c>
      <c r="CL779">
        <v>0</v>
      </c>
      <c r="CM779">
        <v>0</v>
      </c>
      <c r="CN779">
        <v>0</v>
      </c>
      <c r="CO779">
        <v>0</v>
      </c>
      <c r="CP779">
        <v>0</v>
      </c>
      <c r="CQ779">
        <v>0</v>
      </c>
      <c r="CR779">
        <v>0</v>
      </c>
      <c r="CS779">
        <v>0</v>
      </c>
      <c r="CT779">
        <v>0</v>
      </c>
      <c r="CU779">
        <v>0</v>
      </c>
      <c r="CV779">
        <v>0</v>
      </c>
      <c r="CW779">
        <v>0</v>
      </c>
      <c r="CX779">
        <v>0</v>
      </c>
      <c r="CY779">
        <v>0</v>
      </c>
      <c r="CZ779">
        <v>0</v>
      </c>
      <c r="DA779">
        <v>0</v>
      </c>
      <c r="DB779">
        <v>0</v>
      </c>
      <c r="DC779">
        <v>0</v>
      </c>
      <c r="DD779">
        <v>0</v>
      </c>
      <c r="DE779">
        <v>0</v>
      </c>
      <c r="DF779">
        <v>0</v>
      </c>
      <c r="DG779">
        <v>0</v>
      </c>
      <c r="DH779">
        <v>0</v>
      </c>
      <c r="DI779">
        <v>0</v>
      </c>
      <c r="DJ779">
        <v>0</v>
      </c>
      <c r="DK779">
        <v>0</v>
      </c>
      <c r="DL779">
        <v>0</v>
      </c>
      <c r="DM779">
        <v>0</v>
      </c>
      <c r="DN779">
        <v>0</v>
      </c>
      <c r="DO779">
        <v>0</v>
      </c>
      <c r="DP779">
        <v>0</v>
      </c>
      <c r="DQ779">
        <v>0</v>
      </c>
      <c r="DR779">
        <v>0</v>
      </c>
      <c r="DS779">
        <v>0</v>
      </c>
    </row>
    <row r="780" spans="1:123">
      <c r="A780" t="s">
        <v>660</v>
      </c>
      <c r="B780">
        <v>0</v>
      </c>
      <c r="C780">
        <v>0</v>
      </c>
      <c r="D780">
        <v>1945509473.3741901</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0</v>
      </c>
      <c r="BA780">
        <v>0</v>
      </c>
      <c r="BB780">
        <v>0</v>
      </c>
      <c r="BC780">
        <v>0</v>
      </c>
      <c r="BD780">
        <v>0</v>
      </c>
      <c r="BE780">
        <v>0</v>
      </c>
      <c r="BF780">
        <v>0</v>
      </c>
      <c r="BG780">
        <v>0</v>
      </c>
      <c r="BH780">
        <v>0</v>
      </c>
      <c r="BI780">
        <v>0</v>
      </c>
      <c r="BJ780">
        <v>0</v>
      </c>
      <c r="BK780">
        <v>0</v>
      </c>
      <c r="BL780">
        <v>929087149.17419696</v>
      </c>
      <c r="BM780">
        <v>0</v>
      </c>
      <c r="BN780">
        <v>0</v>
      </c>
      <c r="BO780">
        <v>0</v>
      </c>
      <c r="BP780">
        <v>0</v>
      </c>
      <c r="BQ780">
        <v>0</v>
      </c>
      <c r="BR780">
        <v>0</v>
      </c>
      <c r="BS780">
        <v>0</v>
      </c>
      <c r="BT780">
        <v>0</v>
      </c>
      <c r="BU780">
        <v>0</v>
      </c>
      <c r="BV780">
        <v>0</v>
      </c>
      <c r="BW780">
        <v>0</v>
      </c>
      <c r="BX780">
        <v>0</v>
      </c>
      <c r="BY780">
        <v>0</v>
      </c>
      <c r="BZ780">
        <v>0</v>
      </c>
      <c r="CA780">
        <v>0</v>
      </c>
      <c r="CB780">
        <v>0</v>
      </c>
      <c r="CC780">
        <v>1016422324.2</v>
      </c>
      <c r="CD780">
        <v>0</v>
      </c>
      <c r="CE780">
        <v>0</v>
      </c>
      <c r="CF780">
        <v>0</v>
      </c>
      <c r="CG780">
        <v>0</v>
      </c>
      <c r="CH780">
        <v>0</v>
      </c>
      <c r="CI780">
        <v>0</v>
      </c>
      <c r="CJ780">
        <v>0</v>
      </c>
      <c r="CK780">
        <v>0</v>
      </c>
      <c r="CL780">
        <v>0</v>
      </c>
      <c r="CM780">
        <v>0</v>
      </c>
      <c r="CN780">
        <v>0</v>
      </c>
      <c r="CO780">
        <v>0</v>
      </c>
      <c r="CP780">
        <v>0</v>
      </c>
      <c r="CQ780">
        <v>0</v>
      </c>
      <c r="CR780">
        <v>0</v>
      </c>
      <c r="CS780">
        <v>0</v>
      </c>
      <c r="CT780">
        <v>0</v>
      </c>
      <c r="CU780">
        <v>0</v>
      </c>
      <c r="CV780">
        <v>0</v>
      </c>
      <c r="CW780">
        <v>0</v>
      </c>
      <c r="CX780">
        <v>0</v>
      </c>
      <c r="CY780">
        <v>0</v>
      </c>
      <c r="CZ780">
        <v>0</v>
      </c>
      <c r="DA780">
        <v>0</v>
      </c>
      <c r="DB780">
        <v>0</v>
      </c>
      <c r="DC780">
        <v>0</v>
      </c>
      <c r="DD780">
        <v>0</v>
      </c>
      <c r="DE780">
        <v>0</v>
      </c>
      <c r="DF780">
        <v>0</v>
      </c>
      <c r="DG780">
        <v>0</v>
      </c>
      <c r="DH780">
        <v>0</v>
      </c>
      <c r="DI780">
        <v>0</v>
      </c>
      <c r="DJ780">
        <v>0</v>
      </c>
      <c r="DK780">
        <v>0</v>
      </c>
      <c r="DL780">
        <v>0</v>
      </c>
      <c r="DM780">
        <v>0</v>
      </c>
      <c r="DN780">
        <v>0</v>
      </c>
      <c r="DO780">
        <v>0</v>
      </c>
      <c r="DP780">
        <v>0</v>
      </c>
      <c r="DQ780">
        <v>0</v>
      </c>
      <c r="DR780">
        <v>0</v>
      </c>
      <c r="DS780">
        <v>0</v>
      </c>
    </row>
    <row r="781" spans="1:123">
      <c r="A781" t="s">
        <v>661</v>
      </c>
      <c r="B781">
        <v>0</v>
      </c>
      <c r="C781">
        <v>0</v>
      </c>
      <c r="D781">
        <v>0</v>
      </c>
      <c r="E781">
        <v>0</v>
      </c>
      <c r="F781">
        <v>0</v>
      </c>
      <c r="G781">
        <v>0</v>
      </c>
      <c r="H781">
        <v>0</v>
      </c>
      <c r="I781">
        <v>0</v>
      </c>
      <c r="J781">
        <v>0</v>
      </c>
      <c r="K781">
        <v>0</v>
      </c>
      <c r="L781">
        <v>0</v>
      </c>
      <c r="M781">
        <v>0</v>
      </c>
      <c r="N781">
        <v>0</v>
      </c>
      <c r="O781">
        <v>0</v>
      </c>
      <c r="P781">
        <v>0</v>
      </c>
      <c r="Q781">
        <v>0</v>
      </c>
      <c r="R781">
        <v>0</v>
      </c>
      <c r="S781">
        <v>0</v>
      </c>
      <c r="T781">
        <v>2975972242.1999998</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v>0</v>
      </c>
      <c r="BL781">
        <v>2975972242.1999998</v>
      </c>
      <c r="BM781">
        <v>0</v>
      </c>
      <c r="BN781">
        <v>0</v>
      </c>
      <c r="BO781">
        <v>0</v>
      </c>
      <c r="BP781">
        <v>0</v>
      </c>
      <c r="BQ781">
        <v>0</v>
      </c>
      <c r="BR781">
        <v>0</v>
      </c>
      <c r="BS781">
        <v>0</v>
      </c>
      <c r="BT781">
        <v>0</v>
      </c>
      <c r="BU781">
        <v>0</v>
      </c>
      <c r="BV781">
        <v>0</v>
      </c>
      <c r="BW781">
        <v>0</v>
      </c>
      <c r="BX781">
        <v>0</v>
      </c>
      <c r="BY781">
        <v>0</v>
      </c>
      <c r="BZ781">
        <v>0</v>
      </c>
      <c r="CA781">
        <v>0</v>
      </c>
      <c r="CB781">
        <v>0</v>
      </c>
      <c r="CC781">
        <v>0</v>
      </c>
      <c r="CD781">
        <v>0</v>
      </c>
      <c r="CE781">
        <v>0</v>
      </c>
      <c r="CF781">
        <v>0</v>
      </c>
      <c r="CG781">
        <v>0</v>
      </c>
      <c r="CH781">
        <v>0</v>
      </c>
      <c r="CI781">
        <v>0</v>
      </c>
      <c r="CJ781">
        <v>0</v>
      </c>
      <c r="CK781">
        <v>0</v>
      </c>
      <c r="CL781">
        <v>0</v>
      </c>
      <c r="CM781">
        <v>0</v>
      </c>
      <c r="CN781">
        <v>0</v>
      </c>
      <c r="CO781">
        <v>0</v>
      </c>
      <c r="CP781">
        <v>0</v>
      </c>
      <c r="CQ781">
        <v>0</v>
      </c>
      <c r="CR781">
        <v>0</v>
      </c>
      <c r="CS781">
        <v>0</v>
      </c>
      <c r="CT781">
        <v>0</v>
      </c>
      <c r="CU781">
        <v>0</v>
      </c>
      <c r="CV781">
        <v>0</v>
      </c>
      <c r="CW781">
        <v>0</v>
      </c>
      <c r="CX781">
        <v>0</v>
      </c>
      <c r="CY781">
        <v>0</v>
      </c>
      <c r="CZ781">
        <v>0</v>
      </c>
      <c r="DA781">
        <v>0</v>
      </c>
      <c r="DB781">
        <v>0</v>
      </c>
      <c r="DC781">
        <v>0</v>
      </c>
      <c r="DD781">
        <v>0</v>
      </c>
      <c r="DE781">
        <v>0</v>
      </c>
      <c r="DF781">
        <v>0</v>
      </c>
      <c r="DG781">
        <v>0</v>
      </c>
      <c r="DH781">
        <v>0</v>
      </c>
      <c r="DI781">
        <v>0</v>
      </c>
      <c r="DJ781">
        <v>0</v>
      </c>
      <c r="DK781">
        <v>0</v>
      </c>
      <c r="DL781">
        <v>0</v>
      </c>
      <c r="DM781">
        <v>0</v>
      </c>
      <c r="DN781">
        <v>0</v>
      </c>
      <c r="DO781">
        <v>0</v>
      </c>
      <c r="DP781">
        <v>0</v>
      </c>
      <c r="DQ781">
        <v>0</v>
      </c>
      <c r="DR781">
        <v>0</v>
      </c>
      <c r="DS781">
        <v>0</v>
      </c>
    </row>
    <row r="782" spans="1:123">
      <c r="A782" t="s">
        <v>662</v>
      </c>
      <c r="B782">
        <v>0</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v>0</v>
      </c>
      <c r="BQ782">
        <v>0</v>
      </c>
      <c r="BR782">
        <v>0</v>
      </c>
      <c r="BS782">
        <v>0</v>
      </c>
      <c r="BT782">
        <v>0</v>
      </c>
      <c r="BU782">
        <v>0</v>
      </c>
      <c r="BV782">
        <v>0</v>
      </c>
      <c r="BW782">
        <v>0</v>
      </c>
      <c r="BX782">
        <v>0</v>
      </c>
      <c r="BY782">
        <v>0</v>
      </c>
      <c r="BZ782">
        <v>0</v>
      </c>
      <c r="CA782">
        <v>0</v>
      </c>
      <c r="CB782">
        <v>0</v>
      </c>
      <c r="CC782">
        <v>0</v>
      </c>
      <c r="CD782">
        <v>0</v>
      </c>
      <c r="CE782">
        <v>0</v>
      </c>
      <c r="CF782">
        <v>0</v>
      </c>
      <c r="CG782">
        <v>0</v>
      </c>
      <c r="CH782">
        <v>0</v>
      </c>
      <c r="CI782">
        <v>0</v>
      </c>
      <c r="CJ782">
        <v>0</v>
      </c>
      <c r="CK782">
        <v>0</v>
      </c>
      <c r="CL782">
        <v>0</v>
      </c>
      <c r="CM782">
        <v>0</v>
      </c>
      <c r="CN782">
        <v>0</v>
      </c>
      <c r="CO782">
        <v>0</v>
      </c>
      <c r="CP782">
        <v>0</v>
      </c>
      <c r="CQ782">
        <v>0</v>
      </c>
      <c r="CR782">
        <v>0</v>
      </c>
      <c r="CS782">
        <v>0</v>
      </c>
      <c r="CT782">
        <v>0</v>
      </c>
      <c r="CU782">
        <v>0</v>
      </c>
      <c r="CV782">
        <v>0</v>
      </c>
      <c r="CW782">
        <v>0</v>
      </c>
      <c r="CX782">
        <v>0</v>
      </c>
      <c r="CY782">
        <v>0</v>
      </c>
      <c r="CZ782">
        <v>0</v>
      </c>
      <c r="DA782">
        <v>0</v>
      </c>
      <c r="DB782">
        <v>0</v>
      </c>
      <c r="DC782">
        <v>0</v>
      </c>
      <c r="DD782">
        <v>0</v>
      </c>
      <c r="DE782">
        <v>0</v>
      </c>
      <c r="DF782">
        <v>0</v>
      </c>
      <c r="DG782">
        <v>0</v>
      </c>
      <c r="DH782">
        <v>0</v>
      </c>
      <c r="DI782">
        <v>0</v>
      </c>
      <c r="DJ782">
        <v>0</v>
      </c>
      <c r="DK782">
        <v>0</v>
      </c>
      <c r="DL782">
        <v>0</v>
      </c>
      <c r="DM782">
        <v>0</v>
      </c>
      <c r="DN782">
        <v>0</v>
      </c>
      <c r="DO782">
        <v>0</v>
      </c>
      <c r="DP782">
        <v>0</v>
      </c>
      <c r="DQ782">
        <v>0</v>
      </c>
      <c r="DR782">
        <v>0</v>
      </c>
      <c r="DS782">
        <v>0</v>
      </c>
    </row>
    <row r="783" spans="1:123">
      <c r="A783" t="s">
        <v>663</v>
      </c>
      <c r="B783">
        <v>0</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v>
      </c>
      <c r="BL783">
        <v>0</v>
      </c>
      <c r="BM783">
        <v>0</v>
      </c>
      <c r="BN783">
        <v>0</v>
      </c>
      <c r="BO783">
        <v>0</v>
      </c>
      <c r="BP783">
        <v>0</v>
      </c>
      <c r="BQ783">
        <v>0</v>
      </c>
      <c r="BR783">
        <v>0</v>
      </c>
      <c r="BS783">
        <v>0</v>
      </c>
      <c r="BT783">
        <v>0</v>
      </c>
      <c r="BU783">
        <v>0</v>
      </c>
      <c r="BV783">
        <v>0</v>
      </c>
      <c r="BW783">
        <v>0</v>
      </c>
      <c r="BX783">
        <v>0</v>
      </c>
      <c r="BY783">
        <v>0</v>
      </c>
      <c r="BZ783">
        <v>0</v>
      </c>
      <c r="CA783">
        <v>0</v>
      </c>
      <c r="CB783">
        <v>0</v>
      </c>
      <c r="CC783">
        <v>0</v>
      </c>
      <c r="CD783">
        <v>0</v>
      </c>
      <c r="CE783">
        <v>0</v>
      </c>
      <c r="CF783">
        <v>0</v>
      </c>
      <c r="CG783">
        <v>0</v>
      </c>
      <c r="CH783">
        <v>0</v>
      </c>
      <c r="CI783">
        <v>0</v>
      </c>
      <c r="CJ783">
        <v>0</v>
      </c>
      <c r="CK783">
        <v>0</v>
      </c>
      <c r="CL783">
        <v>0</v>
      </c>
      <c r="CM783">
        <v>0</v>
      </c>
      <c r="CN783">
        <v>0</v>
      </c>
      <c r="CO783">
        <v>0</v>
      </c>
      <c r="CP783">
        <v>0</v>
      </c>
      <c r="CQ783">
        <v>0</v>
      </c>
      <c r="CR783">
        <v>0</v>
      </c>
      <c r="CS783">
        <v>0</v>
      </c>
      <c r="CT783">
        <v>0</v>
      </c>
      <c r="CU783">
        <v>0</v>
      </c>
      <c r="CV783">
        <v>0</v>
      </c>
      <c r="CW783">
        <v>0</v>
      </c>
      <c r="CX783">
        <v>0</v>
      </c>
      <c r="CY783">
        <v>0</v>
      </c>
      <c r="CZ783">
        <v>0</v>
      </c>
      <c r="DA783">
        <v>0</v>
      </c>
      <c r="DB783">
        <v>0</v>
      </c>
      <c r="DC783">
        <v>0</v>
      </c>
      <c r="DD783">
        <v>0</v>
      </c>
      <c r="DE783">
        <v>0</v>
      </c>
      <c r="DF783">
        <v>0</v>
      </c>
      <c r="DG783">
        <v>0</v>
      </c>
      <c r="DH783">
        <v>0</v>
      </c>
      <c r="DI783">
        <v>0</v>
      </c>
      <c r="DJ783">
        <v>0</v>
      </c>
      <c r="DK783">
        <v>0</v>
      </c>
      <c r="DL783">
        <v>0</v>
      </c>
      <c r="DM783">
        <v>0</v>
      </c>
      <c r="DN783">
        <v>0</v>
      </c>
      <c r="DO783">
        <v>0</v>
      </c>
      <c r="DP783">
        <v>0</v>
      </c>
      <c r="DQ783">
        <v>0</v>
      </c>
      <c r="DR783">
        <v>0</v>
      </c>
      <c r="DS783">
        <v>0</v>
      </c>
    </row>
    <row r="784" spans="1:123">
      <c r="A784" t="s">
        <v>664</v>
      </c>
      <c r="B784">
        <v>0</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v>0</v>
      </c>
      <c r="BK784">
        <v>0</v>
      </c>
      <c r="BL784">
        <v>0</v>
      </c>
      <c r="BM784">
        <v>0</v>
      </c>
      <c r="BN784">
        <v>0</v>
      </c>
      <c r="BO784">
        <v>0</v>
      </c>
      <c r="BP784">
        <v>0</v>
      </c>
      <c r="BQ784">
        <v>0</v>
      </c>
      <c r="BR784">
        <v>0</v>
      </c>
      <c r="BS784">
        <v>0</v>
      </c>
      <c r="BT784">
        <v>0</v>
      </c>
      <c r="BU784">
        <v>0</v>
      </c>
      <c r="BV784">
        <v>0</v>
      </c>
      <c r="BW784">
        <v>0</v>
      </c>
      <c r="BX784">
        <v>0</v>
      </c>
      <c r="BY784">
        <v>0</v>
      </c>
      <c r="BZ784">
        <v>0</v>
      </c>
      <c r="CA784">
        <v>0</v>
      </c>
      <c r="CB784">
        <v>0</v>
      </c>
      <c r="CC784">
        <v>0</v>
      </c>
      <c r="CD784">
        <v>0</v>
      </c>
      <c r="CE784">
        <v>0</v>
      </c>
      <c r="CF784">
        <v>0</v>
      </c>
      <c r="CG784">
        <v>0</v>
      </c>
      <c r="CH784">
        <v>0</v>
      </c>
      <c r="CI784">
        <v>0</v>
      </c>
      <c r="CJ784">
        <v>0</v>
      </c>
      <c r="CK784">
        <v>0</v>
      </c>
      <c r="CL784">
        <v>0</v>
      </c>
      <c r="CM784">
        <v>0</v>
      </c>
      <c r="CN784">
        <v>0</v>
      </c>
      <c r="CO784">
        <v>0</v>
      </c>
      <c r="CP784">
        <v>0</v>
      </c>
      <c r="CQ784">
        <v>0</v>
      </c>
      <c r="CR784">
        <v>0</v>
      </c>
      <c r="CS784">
        <v>0</v>
      </c>
      <c r="CT784">
        <v>0</v>
      </c>
      <c r="CU784">
        <v>0</v>
      </c>
      <c r="CV784">
        <v>0</v>
      </c>
      <c r="CW784">
        <v>0</v>
      </c>
      <c r="CX784">
        <v>0</v>
      </c>
      <c r="CY784">
        <v>0</v>
      </c>
      <c r="CZ784">
        <v>0</v>
      </c>
      <c r="DA784">
        <v>0</v>
      </c>
      <c r="DB784">
        <v>0</v>
      </c>
      <c r="DC784">
        <v>0</v>
      </c>
      <c r="DD784">
        <v>0</v>
      </c>
      <c r="DE784">
        <v>0</v>
      </c>
      <c r="DF784">
        <v>0</v>
      </c>
      <c r="DG784">
        <v>0</v>
      </c>
      <c r="DH784">
        <v>0</v>
      </c>
      <c r="DI784">
        <v>0</v>
      </c>
      <c r="DJ784">
        <v>0</v>
      </c>
      <c r="DK784">
        <v>0</v>
      </c>
      <c r="DL784">
        <v>0</v>
      </c>
      <c r="DM784">
        <v>0</v>
      </c>
      <c r="DN784">
        <v>0</v>
      </c>
      <c r="DO784">
        <v>0</v>
      </c>
      <c r="DP784">
        <v>0</v>
      </c>
      <c r="DQ784">
        <v>0</v>
      </c>
      <c r="DR784">
        <v>0</v>
      </c>
      <c r="DS784">
        <v>0</v>
      </c>
    </row>
    <row r="785" spans="1:123">
      <c r="A785" t="s">
        <v>665</v>
      </c>
      <c r="B785">
        <v>0</v>
      </c>
      <c r="C785">
        <v>0</v>
      </c>
      <c r="D785">
        <v>0</v>
      </c>
      <c r="E785">
        <v>0</v>
      </c>
      <c r="F785">
        <v>5929780272.1771297</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592978027.217713</v>
      </c>
      <c r="BM785">
        <v>5336802244.9594202</v>
      </c>
      <c r="BN785">
        <v>0</v>
      </c>
      <c r="BO785">
        <v>0</v>
      </c>
      <c r="BP785">
        <v>0</v>
      </c>
      <c r="BQ785">
        <v>0</v>
      </c>
      <c r="BR785">
        <v>0</v>
      </c>
      <c r="BS785">
        <v>0</v>
      </c>
      <c r="BT785">
        <v>0</v>
      </c>
      <c r="BU785">
        <v>0</v>
      </c>
      <c r="BV785">
        <v>0</v>
      </c>
      <c r="BW785">
        <v>0</v>
      </c>
      <c r="BX785">
        <v>0</v>
      </c>
      <c r="BY785">
        <v>0</v>
      </c>
      <c r="BZ785">
        <v>0</v>
      </c>
      <c r="CA785">
        <v>0</v>
      </c>
      <c r="CB785">
        <v>0</v>
      </c>
      <c r="CC785">
        <v>0</v>
      </c>
      <c r="CD785">
        <v>0</v>
      </c>
      <c r="CE785">
        <v>0</v>
      </c>
      <c r="CF785">
        <v>0</v>
      </c>
      <c r="CG785">
        <v>0</v>
      </c>
      <c r="CH785">
        <v>0</v>
      </c>
      <c r="CI785">
        <v>0</v>
      </c>
      <c r="CJ785">
        <v>0</v>
      </c>
      <c r="CK785">
        <v>0</v>
      </c>
      <c r="CL785">
        <v>0</v>
      </c>
      <c r="CM785">
        <v>0</v>
      </c>
      <c r="CN785">
        <v>0</v>
      </c>
      <c r="CO785">
        <v>0</v>
      </c>
      <c r="CP785">
        <v>0</v>
      </c>
      <c r="CQ785">
        <v>0</v>
      </c>
      <c r="CR785">
        <v>0</v>
      </c>
      <c r="CS785">
        <v>0</v>
      </c>
      <c r="CT785">
        <v>0</v>
      </c>
      <c r="CU785">
        <v>0</v>
      </c>
      <c r="CV785">
        <v>0</v>
      </c>
      <c r="CW785">
        <v>0</v>
      </c>
      <c r="CX785">
        <v>0</v>
      </c>
      <c r="CY785">
        <v>0</v>
      </c>
      <c r="CZ785">
        <v>0</v>
      </c>
      <c r="DA785">
        <v>0</v>
      </c>
      <c r="DB785">
        <v>0</v>
      </c>
      <c r="DC785">
        <v>0</v>
      </c>
      <c r="DD785">
        <v>0</v>
      </c>
      <c r="DE785">
        <v>0</v>
      </c>
      <c r="DF785">
        <v>0</v>
      </c>
      <c r="DG785">
        <v>0</v>
      </c>
      <c r="DH785">
        <v>0</v>
      </c>
      <c r="DI785">
        <v>0</v>
      </c>
      <c r="DJ785">
        <v>0</v>
      </c>
      <c r="DK785">
        <v>0</v>
      </c>
      <c r="DL785">
        <v>0</v>
      </c>
      <c r="DM785">
        <v>0</v>
      </c>
      <c r="DN785">
        <v>0</v>
      </c>
      <c r="DO785">
        <v>0</v>
      </c>
      <c r="DP785">
        <v>0</v>
      </c>
      <c r="DQ785">
        <v>0</v>
      </c>
      <c r="DR785">
        <v>0</v>
      </c>
      <c r="DS785">
        <v>0</v>
      </c>
    </row>
    <row r="786" spans="1:123">
      <c r="A786" t="s">
        <v>666</v>
      </c>
      <c r="B786">
        <v>0</v>
      </c>
      <c r="C786">
        <v>0</v>
      </c>
      <c r="D786">
        <v>0</v>
      </c>
      <c r="E786">
        <v>0</v>
      </c>
      <c r="F786">
        <v>0</v>
      </c>
      <c r="G786">
        <v>2223667602.0664201</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444733520.41328502</v>
      </c>
      <c r="BM786">
        <v>1778934081.6531401</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v>0</v>
      </c>
      <c r="CZ786">
        <v>0</v>
      </c>
      <c r="DA786">
        <v>0</v>
      </c>
      <c r="DB786">
        <v>0</v>
      </c>
      <c r="DC786">
        <v>0</v>
      </c>
      <c r="DD786">
        <v>0</v>
      </c>
      <c r="DE786">
        <v>0</v>
      </c>
      <c r="DF786">
        <v>0</v>
      </c>
      <c r="DG786">
        <v>0</v>
      </c>
      <c r="DH786">
        <v>0</v>
      </c>
      <c r="DI786">
        <v>0</v>
      </c>
      <c r="DJ786">
        <v>0</v>
      </c>
      <c r="DK786">
        <v>0</v>
      </c>
      <c r="DL786">
        <v>0</v>
      </c>
      <c r="DM786">
        <v>0</v>
      </c>
      <c r="DN786">
        <v>0</v>
      </c>
      <c r="DO786">
        <v>0</v>
      </c>
      <c r="DP786">
        <v>0</v>
      </c>
      <c r="DQ786">
        <v>0</v>
      </c>
      <c r="DR786">
        <v>0</v>
      </c>
      <c r="DS786">
        <v>0</v>
      </c>
    </row>
    <row r="787" spans="1:123">
      <c r="A787" t="s">
        <v>667</v>
      </c>
      <c r="B787">
        <v>0</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v>0</v>
      </c>
      <c r="BX787">
        <v>0</v>
      </c>
      <c r="BY787">
        <v>0</v>
      </c>
      <c r="BZ787">
        <v>0</v>
      </c>
      <c r="CA787">
        <v>0</v>
      </c>
      <c r="CB787">
        <v>0</v>
      </c>
      <c r="CC787">
        <v>0</v>
      </c>
      <c r="CD787">
        <v>0</v>
      </c>
      <c r="CE787">
        <v>0</v>
      </c>
      <c r="CF787">
        <v>0</v>
      </c>
      <c r="CG787">
        <v>0</v>
      </c>
      <c r="CH787">
        <v>0</v>
      </c>
      <c r="CI787">
        <v>0</v>
      </c>
      <c r="CJ787">
        <v>0</v>
      </c>
      <c r="CK787">
        <v>0</v>
      </c>
      <c r="CL787">
        <v>0</v>
      </c>
      <c r="CM787">
        <v>0</v>
      </c>
      <c r="CN787">
        <v>0</v>
      </c>
      <c r="CO787">
        <v>0</v>
      </c>
      <c r="CP787">
        <v>0</v>
      </c>
      <c r="CQ787">
        <v>0</v>
      </c>
      <c r="CR787">
        <v>0</v>
      </c>
      <c r="CS787">
        <v>0</v>
      </c>
      <c r="CT787">
        <v>0</v>
      </c>
      <c r="CU787">
        <v>0</v>
      </c>
      <c r="CV787">
        <v>0</v>
      </c>
      <c r="CW787">
        <v>0</v>
      </c>
      <c r="CX787">
        <v>0</v>
      </c>
      <c r="CY787">
        <v>0</v>
      </c>
      <c r="CZ787">
        <v>0</v>
      </c>
      <c r="DA787">
        <v>0</v>
      </c>
      <c r="DB787">
        <v>0</v>
      </c>
      <c r="DC787">
        <v>0</v>
      </c>
      <c r="DD787">
        <v>0</v>
      </c>
      <c r="DE787">
        <v>0</v>
      </c>
      <c r="DF787">
        <v>0</v>
      </c>
      <c r="DG787">
        <v>0</v>
      </c>
      <c r="DH787">
        <v>0</v>
      </c>
      <c r="DI787">
        <v>0</v>
      </c>
      <c r="DJ787">
        <v>0</v>
      </c>
      <c r="DK787">
        <v>0</v>
      </c>
      <c r="DL787">
        <v>0</v>
      </c>
      <c r="DM787">
        <v>0</v>
      </c>
      <c r="DN787">
        <v>0</v>
      </c>
      <c r="DO787">
        <v>0</v>
      </c>
      <c r="DP787">
        <v>0</v>
      </c>
      <c r="DQ787">
        <v>0</v>
      </c>
      <c r="DR787">
        <v>0</v>
      </c>
      <c r="DS787">
        <v>0</v>
      </c>
    </row>
    <row r="788" spans="1:123">
      <c r="A788" t="s">
        <v>668</v>
      </c>
      <c r="B788">
        <v>0</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v>0</v>
      </c>
      <c r="BK788">
        <v>0</v>
      </c>
      <c r="BL788">
        <v>0</v>
      </c>
      <c r="BM788">
        <v>0</v>
      </c>
      <c r="BN788">
        <v>0</v>
      </c>
      <c r="BO788">
        <v>0</v>
      </c>
      <c r="BP788">
        <v>0</v>
      </c>
      <c r="BQ788">
        <v>0</v>
      </c>
      <c r="BR788">
        <v>0</v>
      </c>
      <c r="BS788">
        <v>0</v>
      </c>
      <c r="BT788">
        <v>0</v>
      </c>
      <c r="BU788">
        <v>0</v>
      </c>
      <c r="BV788">
        <v>0</v>
      </c>
      <c r="BW788">
        <v>0</v>
      </c>
      <c r="BX788">
        <v>0</v>
      </c>
      <c r="BY788">
        <v>0</v>
      </c>
      <c r="BZ788">
        <v>0</v>
      </c>
      <c r="CA788">
        <v>0</v>
      </c>
      <c r="CB788">
        <v>0</v>
      </c>
      <c r="CC788">
        <v>0</v>
      </c>
      <c r="CD788">
        <v>0</v>
      </c>
      <c r="CE788">
        <v>0</v>
      </c>
      <c r="CF788">
        <v>0</v>
      </c>
      <c r="CG788">
        <v>0</v>
      </c>
      <c r="CH788">
        <v>0</v>
      </c>
      <c r="CI788">
        <v>0</v>
      </c>
      <c r="CJ788">
        <v>0</v>
      </c>
      <c r="CK788">
        <v>0</v>
      </c>
      <c r="CL788">
        <v>0</v>
      </c>
      <c r="CM788">
        <v>0</v>
      </c>
      <c r="CN788">
        <v>0</v>
      </c>
      <c r="CO788">
        <v>0</v>
      </c>
      <c r="CP788">
        <v>0</v>
      </c>
      <c r="CQ788">
        <v>0</v>
      </c>
      <c r="CR788">
        <v>0</v>
      </c>
      <c r="CS788">
        <v>0</v>
      </c>
      <c r="CT788">
        <v>0</v>
      </c>
      <c r="CU788">
        <v>0</v>
      </c>
      <c r="CV788">
        <v>0</v>
      </c>
      <c r="CW788">
        <v>0</v>
      </c>
      <c r="CX788">
        <v>0</v>
      </c>
      <c r="CY788">
        <v>0</v>
      </c>
      <c r="CZ788">
        <v>0</v>
      </c>
      <c r="DA788">
        <v>0</v>
      </c>
      <c r="DB788">
        <v>0</v>
      </c>
      <c r="DC788">
        <v>0</v>
      </c>
      <c r="DD788">
        <v>0</v>
      </c>
      <c r="DE788">
        <v>0</v>
      </c>
      <c r="DF788">
        <v>0</v>
      </c>
      <c r="DG788">
        <v>0</v>
      </c>
      <c r="DH788">
        <v>0</v>
      </c>
      <c r="DI788">
        <v>0</v>
      </c>
      <c r="DJ788">
        <v>0</v>
      </c>
      <c r="DK788">
        <v>0</v>
      </c>
      <c r="DL788">
        <v>0</v>
      </c>
      <c r="DM788">
        <v>0</v>
      </c>
      <c r="DN788">
        <v>0</v>
      </c>
      <c r="DO788">
        <v>0</v>
      </c>
      <c r="DP788">
        <v>0</v>
      </c>
      <c r="DQ788">
        <v>0</v>
      </c>
      <c r="DR788">
        <v>0</v>
      </c>
      <c r="DS788">
        <v>0</v>
      </c>
    </row>
    <row r="789" spans="1:123">
      <c r="A789" t="s">
        <v>669</v>
      </c>
      <c r="B789">
        <v>0</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v>0</v>
      </c>
      <c r="BX789">
        <v>0</v>
      </c>
      <c r="BY789">
        <v>0</v>
      </c>
      <c r="BZ789">
        <v>0</v>
      </c>
      <c r="CA789">
        <v>0</v>
      </c>
      <c r="CB789">
        <v>0</v>
      </c>
      <c r="CC789">
        <v>0</v>
      </c>
      <c r="CD789">
        <v>0</v>
      </c>
      <c r="CE789">
        <v>0</v>
      </c>
      <c r="CF789">
        <v>0</v>
      </c>
      <c r="CG789">
        <v>0</v>
      </c>
      <c r="CH789">
        <v>0</v>
      </c>
      <c r="CI789">
        <v>0</v>
      </c>
      <c r="CJ789">
        <v>0</v>
      </c>
      <c r="CK789">
        <v>0</v>
      </c>
      <c r="CL789">
        <v>0</v>
      </c>
      <c r="CM789">
        <v>0</v>
      </c>
      <c r="CN789">
        <v>0</v>
      </c>
      <c r="CO789">
        <v>0</v>
      </c>
      <c r="CP789">
        <v>0</v>
      </c>
      <c r="CQ789">
        <v>0</v>
      </c>
      <c r="CR789">
        <v>0</v>
      </c>
      <c r="CS789">
        <v>0</v>
      </c>
      <c r="CT789">
        <v>0</v>
      </c>
      <c r="CU789">
        <v>0</v>
      </c>
      <c r="CV789">
        <v>0</v>
      </c>
      <c r="CW789">
        <v>0</v>
      </c>
      <c r="CX789">
        <v>0</v>
      </c>
      <c r="CY789">
        <v>0</v>
      </c>
      <c r="CZ789">
        <v>0</v>
      </c>
      <c r="DA789">
        <v>0</v>
      </c>
      <c r="DB789">
        <v>0</v>
      </c>
      <c r="DC789">
        <v>0</v>
      </c>
      <c r="DD789">
        <v>0</v>
      </c>
      <c r="DE789">
        <v>0</v>
      </c>
      <c r="DF789">
        <v>0</v>
      </c>
      <c r="DG789">
        <v>0</v>
      </c>
      <c r="DH789">
        <v>0</v>
      </c>
      <c r="DI789">
        <v>0</v>
      </c>
      <c r="DJ789">
        <v>0</v>
      </c>
      <c r="DK789">
        <v>0</v>
      </c>
      <c r="DL789">
        <v>0</v>
      </c>
      <c r="DM789">
        <v>0</v>
      </c>
      <c r="DN789">
        <v>0</v>
      </c>
      <c r="DO789">
        <v>0</v>
      </c>
      <c r="DP789">
        <v>0</v>
      </c>
      <c r="DQ789">
        <v>0</v>
      </c>
      <c r="DR789">
        <v>0</v>
      </c>
      <c r="DS789">
        <v>0</v>
      </c>
    </row>
    <row r="790" spans="1:123">
      <c r="A790" t="s">
        <v>670</v>
      </c>
      <c r="B790">
        <v>0</v>
      </c>
      <c r="C790">
        <v>0</v>
      </c>
      <c r="D790">
        <v>0</v>
      </c>
      <c r="E790">
        <v>0</v>
      </c>
      <c r="F790">
        <v>0</v>
      </c>
      <c r="G790">
        <v>0</v>
      </c>
      <c r="H790">
        <v>0</v>
      </c>
      <c r="I790">
        <v>2383831265.1968298</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0</v>
      </c>
      <c r="AX790">
        <v>0</v>
      </c>
      <c r="AY790">
        <v>0</v>
      </c>
      <c r="AZ790">
        <v>0</v>
      </c>
      <c r="BA790">
        <v>0</v>
      </c>
      <c r="BB790">
        <v>0</v>
      </c>
      <c r="BC790">
        <v>0</v>
      </c>
      <c r="BD790">
        <v>0</v>
      </c>
      <c r="BE790">
        <v>0</v>
      </c>
      <c r="BF790">
        <v>0</v>
      </c>
      <c r="BG790">
        <v>0</v>
      </c>
      <c r="BH790">
        <v>0</v>
      </c>
      <c r="BI790">
        <v>0</v>
      </c>
      <c r="BJ790">
        <v>0</v>
      </c>
      <c r="BK790">
        <v>0</v>
      </c>
      <c r="BL790">
        <v>11919156.325983999</v>
      </c>
      <c r="BM790">
        <v>2371912108.8708501</v>
      </c>
      <c r="BN790">
        <v>0</v>
      </c>
      <c r="BO790">
        <v>0</v>
      </c>
      <c r="BP790">
        <v>0</v>
      </c>
      <c r="BQ790">
        <v>0</v>
      </c>
      <c r="BR790">
        <v>0</v>
      </c>
      <c r="BS790">
        <v>0</v>
      </c>
      <c r="BT790">
        <v>0</v>
      </c>
      <c r="BU790">
        <v>0</v>
      </c>
      <c r="BV790">
        <v>0</v>
      </c>
      <c r="BW790">
        <v>0</v>
      </c>
      <c r="BX790">
        <v>0</v>
      </c>
      <c r="BY790">
        <v>0</v>
      </c>
      <c r="BZ790">
        <v>0</v>
      </c>
      <c r="CA790">
        <v>0</v>
      </c>
      <c r="CB790">
        <v>0</v>
      </c>
      <c r="CC790">
        <v>0</v>
      </c>
      <c r="CD790">
        <v>0</v>
      </c>
      <c r="CE790">
        <v>0</v>
      </c>
      <c r="CF790">
        <v>0</v>
      </c>
      <c r="CG790">
        <v>0</v>
      </c>
      <c r="CH790">
        <v>0</v>
      </c>
      <c r="CI790">
        <v>0</v>
      </c>
      <c r="CJ790">
        <v>0</v>
      </c>
      <c r="CK790">
        <v>0</v>
      </c>
      <c r="CL790">
        <v>0</v>
      </c>
      <c r="CM790">
        <v>0</v>
      </c>
      <c r="CN790">
        <v>0</v>
      </c>
      <c r="CO790">
        <v>0</v>
      </c>
      <c r="CP790">
        <v>0</v>
      </c>
      <c r="CQ790">
        <v>0</v>
      </c>
      <c r="CR790">
        <v>0</v>
      </c>
      <c r="CS790">
        <v>0</v>
      </c>
      <c r="CT790">
        <v>0</v>
      </c>
      <c r="CU790">
        <v>0</v>
      </c>
      <c r="CV790">
        <v>0</v>
      </c>
      <c r="CW790">
        <v>0</v>
      </c>
      <c r="CX790">
        <v>0</v>
      </c>
      <c r="CY790">
        <v>0</v>
      </c>
      <c r="CZ790">
        <v>0</v>
      </c>
      <c r="DA790">
        <v>0</v>
      </c>
      <c r="DB790">
        <v>0</v>
      </c>
      <c r="DC790">
        <v>0</v>
      </c>
      <c r="DD790">
        <v>0</v>
      </c>
      <c r="DE790">
        <v>0</v>
      </c>
      <c r="DF790">
        <v>0</v>
      </c>
      <c r="DG790">
        <v>0</v>
      </c>
      <c r="DH790">
        <v>0</v>
      </c>
      <c r="DI790">
        <v>0</v>
      </c>
      <c r="DJ790">
        <v>0</v>
      </c>
      <c r="DK790">
        <v>0</v>
      </c>
      <c r="DL790">
        <v>0</v>
      </c>
      <c r="DM790">
        <v>0</v>
      </c>
      <c r="DN790">
        <v>0</v>
      </c>
      <c r="DO790">
        <v>0</v>
      </c>
      <c r="DP790">
        <v>0</v>
      </c>
      <c r="DQ790">
        <v>0</v>
      </c>
      <c r="DR790">
        <v>0</v>
      </c>
      <c r="DS790">
        <v>0</v>
      </c>
    </row>
    <row r="791" spans="1:123">
      <c r="A791" t="s">
        <v>671</v>
      </c>
      <c r="B791">
        <v>0</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0</v>
      </c>
      <c r="AT791">
        <v>0</v>
      </c>
      <c r="AU791">
        <v>0</v>
      </c>
      <c r="AV791">
        <v>0</v>
      </c>
      <c r="AW791">
        <v>0</v>
      </c>
      <c r="AX791">
        <v>0</v>
      </c>
      <c r="AY791">
        <v>0</v>
      </c>
      <c r="AZ791">
        <v>0</v>
      </c>
      <c r="BA791">
        <v>0</v>
      </c>
      <c r="BB791">
        <v>0</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v>0</v>
      </c>
      <c r="BX791">
        <v>0</v>
      </c>
      <c r="BY791">
        <v>0</v>
      </c>
      <c r="BZ791">
        <v>0</v>
      </c>
      <c r="CA791">
        <v>0</v>
      </c>
      <c r="CB791">
        <v>0</v>
      </c>
      <c r="CC791">
        <v>0</v>
      </c>
      <c r="CD791">
        <v>0</v>
      </c>
      <c r="CE791">
        <v>0</v>
      </c>
      <c r="CF791">
        <v>0</v>
      </c>
      <c r="CG791">
        <v>0</v>
      </c>
      <c r="CH791">
        <v>0</v>
      </c>
      <c r="CI791">
        <v>0</v>
      </c>
      <c r="CJ791">
        <v>0</v>
      </c>
      <c r="CK791">
        <v>0</v>
      </c>
      <c r="CL791">
        <v>0</v>
      </c>
      <c r="CM791">
        <v>0</v>
      </c>
      <c r="CN791">
        <v>0</v>
      </c>
      <c r="CO791">
        <v>0</v>
      </c>
      <c r="CP791">
        <v>0</v>
      </c>
      <c r="CQ791">
        <v>0</v>
      </c>
      <c r="CR791">
        <v>0</v>
      </c>
      <c r="CS791">
        <v>0</v>
      </c>
      <c r="CT791">
        <v>0</v>
      </c>
      <c r="CU791">
        <v>0</v>
      </c>
      <c r="CV791">
        <v>0</v>
      </c>
      <c r="CW791">
        <v>0</v>
      </c>
      <c r="CX791">
        <v>0</v>
      </c>
      <c r="CY791">
        <v>0</v>
      </c>
      <c r="CZ791">
        <v>0</v>
      </c>
      <c r="DA791">
        <v>0</v>
      </c>
      <c r="DB791">
        <v>0</v>
      </c>
      <c r="DC791">
        <v>0</v>
      </c>
      <c r="DD791">
        <v>0</v>
      </c>
      <c r="DE791">
        <v>0</v>
      </c>
      <c r="DF791">
        <v>0</v>
      </c>
      <c r="DG791">
        <v>0</v>
      </c>
      <c r="DH791">
        <v>0</v>
      </c>
      <c r="DI791">
        <v>0</v>
      </c>
      <c r="DJ791">
        <v>0</v>
      </c>
      <c r="DK791">
        <v>0</v>
      </c>
      <c r="DL791">
        <v>0</v>
      </c>
      <c r="DM791">
        <v>0</v>
      </c>
      <c r="DN791">
        <v>0</v>
      </c>
      <c r="DO791">
        <v>0</v>
      </c>
      <c r="DP791">
        <v>0</v>
      </c>
      <c r="DQ791">
        <v>0</v>
      </c>
      <c r="DR791">
        <v>0</v>
      </c>
      <c r="DS791">
        <v>0</v>
      </c>
    </row>
    <row r="792" spans="1:123">
      <c r="A792" t="s">
        <v>672</v>
      </c>
      <c r="B792">
        <v>0</v>
      </c>
      <c r="C792">
        <v>0</v>
      </c>
      <c r="D792">
        <v>5336802244.9594202</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5336802244.9594202</v>
      </c>
      <c r="BN792">
        <v>0</v>
      </c>
      <c r="BO792">
        <v>0</v>
      </c>
      <c r="BP792">
        <v>0</v>
      </c>
      <c r="BQ792">
        <v>0</v>
      </c>
      <c r="BR792">
        <v>0</v>
      </c>
      <c r="BS792">
        <v>0</v>
      </c>
      <c r="BT792">
        <v>0</v>
      </c>
      <c r="BU792">
        <v>0</v>
      </c>
      <c r="BV792">
        <v>0</v>
      </c>
      <c r="BW792">
        <v>0</v>
      </c>
      <c r="BX792">
        <v>0</v>
      </c>
      <c r="BY792">
        <v>0</v>
      </c>
      <c r="BZ792">
        <v>0</v>
      </c>
      <c r="CA792">
        <v>0</v>
      </c>
      <c r="CB792">
        <v>0</v>
      </c>
      <c r="CC792">
        <v>0</v>
      </c>
      <c r="CD792">
        <v>0</v>
      </c>
      <c r="CE792">
        <v>0</v>
      </c>
      <c r="CF792">
        <v>0</v>
      </c>
      <c r="CG792">
        <v>0</v>
      </c>
      <c r="CH792">
        <v>0</v>
      </c>
      <c r="CI792">
        <v>0</v>
      </c>
      <c r="CJ792">
        <v>0</v>
      </c>
      <c r="CK792">
        <v>0</v>
      </c>
      <c r="CL792">
        <v>0</v>
      </c>
      <c r="CM792">
        <v>0</v>
      </c>
      <c r="CN792">
        <v>0</v>
      </c>
      <c r="CO792">
        <v>0</v>
      </c>
      <c r="CP792">
        <v>0</v>
      </c>
      <c r="CQ792">
        <v>0</v>
      </c>
      <c r="CR792">
        <v>0</v>
      </c>
      <c r="CS792">
        <v>0</v>
      </c>
      <c r="CT792">
        <v>0</v>
      </c>
      <c r="CU792">
        <v>0</v>
      </c>
      <c r="CV792">
        <v>0</v>
      </c>
      <c r="CW792">
        <v>0</v>
      </c>
      <c r="CX792">
        <v>0</v>
      </c>
      <c r="CY792">
        <v>0</v>
      </c>
      <c r="CZ792">
        <v>0</v>
      </c>
      <c r="DA792">
        <v>0</v>
      </c>
      <c r="DB792">
        <v>0</v>
      </c>
      <c r="DC792">
        <v>0</v>
      </c>
      <c r="DD792">
        <v>0</v>
      </c>
      <c r="DE792">
        <v>0</v>
      </c>
      <c r="DF792">
        <v>0</v>
      </c>
      <c r="DG792">
        <v>0</v>
      </c>
      <c r="DH792">
        <v>0</v>
      </c>
      <c r="DI792">
        <v>0</v>
      </c>
      <c r="DJ792">
        <v>0</v>
      </c>
      <c r="DK792">
        <v>0</v>
      </c>
      <c r="DL792">
        <v>0</v>
      </c>
      <c r="DM792">
        <v>0</v>
      </c>
      <c r="DN792">
        <v>0</v>
      </c>
      <c r="DO792">
        <v>0</v>
      </c>
      <c r="DP792">
        <v>0</v>
      </c>
      <c r="DQ792">
        <v>0</v>
      </c>
      <c r="DR792">
        <v>0</v>
      </c>
      <c r="DS792">
        <v>0</v>
      </c>
    </row>
    <row r="793" spans="1:123">
      <c r="A793" t="s">
        <v>673</v>
      </c>
      <c r="B793">
        <v>2269233163443.6802</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v>0</v>
      </c>
      <c r="BK793">
        <v>560724217119.98401</v>
      </c>
      <c r="BL793">
        <v>-424405599.50390601</v>
      </c>
      <c r="BM793">
        <v>0</v>
      </c>
      <c r="BN793">
        <v>0</v>
      </c>
      <c r="BO793">
        <v>0</v>
      </c>
      <c r="BP793">
        <v>0</v>
      </c>
      <c r="BQ793">
        <v>0</v>
      </c>
      <c r="BR793">
        <v>0</v>
      </c>
      <c r="BS793">
        <v>0</v>
      </c>
      <c r="BT793">
        <v>0</v>
      </c>
      <c r="BU793">
        <v>0</v>
      </c>
      <c r="BV793">
        <v>759641499076.80005</v>
      </c>
      <c r="BW793">
        <v>337386844414.479</v>
      </c>
      <c r="BX793">
        <v>60573980310.6399</v>
      </c>
      <c r="BY793">
        <v>0</v>
      </c>
      <c r="BZ793">
        <v>0</v>
      </c>
      <c r="CA793">
        <v>0</v>
      </c>
      <c r="CB793">
        <v>0</v>
      </c>
      <c r="CC793">
        <v>0</v>
      </c>
      <c r="CD793">
        <v>0</v>
      </c>
      <c r="CE793">
        <v>0</v>
      </c>
      <c r="CF793">
        <v>0</v>
      </c>
      <c r="CG793">
        <v>0</v>
      </c>
      <c r="CH793">
        <v>0</v>
      </c>
      <c r="CI793">
        <v>0</v>
      </c>
      <c r="CJ793">
        <v>0</v>
      </c>
      <c r="CK793">
        <v>312680471628.79999</v>
      </c>
      <c r="CL793">
        <v>0</v>
      </c>
      <c r="CM793">
        <v>0</v>
      </c>
      <c r="CN793">
        <v>0</v>
      </c>
      <c r="CO793">
        <v>0</v>
      </c>
      <c r="CP793">
        <v>0</v>
      </c>
      <c r="CQ793">
        <v>0</v>
      </c>
      <c r="CR793">
        <v>0</v>
      </c>
      <c r="CS793">
        <v>0</v>
      </c>
      <c r="CT793">
        <v>0</v>
      </c>
      <c r="CU793">
        <v>0</v>
      </c>
      <c r="CV793">
        <v>0</v>
      </c>
      <c r="CW793">
        <v>0</v>
      </c>
      <c r="CX793">
        <v>0</v>
      </c>
      <c r="CY793">
        <v>0</v>
      </c>
      <c r="CZ793">
        <v>149972916348.479</v>
      </c>
      <c r="DA793">
        <v>0</v>
      </c>
      <c r="DB793">
        <v>0</v>
      </c>
      <c r="DC793">
        <v>0</v>
      </c>
      <c r="DD793">
        <v>0</v>
      </c>
      <c r="DE793">
        <v>0</v>
      </c>
      <c r="DF793">
        <v>0</v>
      </c>
      <c r="DG793">
        <v>0</v>
      </c>
      <c r="DH793">
        <v>0</v>
      </c>
      <c r="DI793">
        <v>0</v>
      </c>
      <c r="DJ793">
        <v>0</v>
      </c>
      <c r="DK793">
        <v>0</v>
      </c>
      <c r="DL793">
        <v>0</v>
      </c>
      <c r="DM793">
        <v>0</v>
      </c>
      <c r="DN793">
        <v>88677640143.999893</v>
      </c>
      <c r="DO793">
        <v>0</v>
      </c>
      <c r="DP793">
        <v>0</v>
      </c>
      <c r="DQ793">
        <v>0</v>
      </c>
      <c r="DR793">
        <v>0</v>
      </c>
      <c r="DS793">
        <v>0</v>
      </c>
    </row>
    <row r="794" spans="1:123">
      <c r="A794" t="s">
        <v>2647</v>
      </c>
      <c r="B794">
        <v>0</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v>0</v>
      </c>
      <c r="BX794">
        <v>0</v>
      </c>
      <c r="BY794">
        <v>0</v>
      </c>
      <c r="BZ794">
        <v>0</v>
      </c>
      <c r="CA794">
        <v>0</v>
      </c>
      <c r="CB794">
        <v>0</v>
      </c>
      <c r="CC794">
        <v>0</v>
      </c>
      <c r="CD794">
        <v>0</v>
      </c>
      <c r="CE794">
        <v>0</v>
      </c>
      <c r="CF794">
        <v>0</v>
      </c>
      <c r="CG794">
        <v>0</v>
      </c>
      <c r="CH794">
        <v>0</v>
      </c>
      <c r="CI794">
        <v>0</v>
      </c>
      <c r="CJ794">
        <v>0</v>
      </c>
      <c r="CK794">
        <v>0</v>
      </c>
      <c r="CL794">
        <v>0</v>
      </c>
      <c r="CM794">
        <v>0</v>
      </c>
      <c r="CN794">
        <v>0</v>
      </c>
      <c r="CO794">
        <v>0</v>
      </c>
      <c r="CP794">
        <v>0</v>
      </c>
      <c r="CQ794">
        <v>0</v>
      </c>
      <c r="CR794">
        <v>0</v>
      </c>
      <c r="CS794">
        <v>0</v>
      </c>
      <c r="CT794">
        <v>0</v>
      </c>
      <c r="CU794">
        <v>0</v>
      </c>
      <c r="CV794">
        <v>0</v>
      </c>
      <c r="CW794">
        <v>0</v>
      </c>
      <c r="CX794">
        <v>0</v>
      </c>
      <c r="CY794">
        <v>0</v>
      </c>
      <c r="CZ794">
        <v>0</v>
      </c>
      <c r="DA794">
        <v>0</v>
      </c>
      <c r="DB794">
        <v>0</v>
      </c>
      <c r="DC794">
        <v>0</v>
      </c>
      <c r="DD794">
        <v>0</v>
      </c>
      <c r="DE794">
        <v>0</v>
      </c>
      <c r="DF794">
        <v>0</v>
      </c>
      <c r="DG794">
        <v>0</v>
      </c>
      <c r="DH794">
        <v>0</v>
      </c>
      <c r="DI794">
        <v>0</v>
      </c>
      <c r="DJ794">
        <v>0</v>
      </c>
      <c r="DK794">
        <v>0</v>
      </c>
      <c r="DL794">
        <v>0</v>
      </c>
      <c r="DM794">
        <v>0</v>
      </c>
      <c r="DN794">
        <v>0</v>
      </c>
      <c r="DO794">
        <v>0</v>
      </c>
      <c r="DP794">
        <v>0</v>
      </c>
      <c r="DQ794">
        <v>0</v>
      </c>
      <c r="DR794">
        <v>0</v>
      </c>
      <c r="DS794">
        <v>0</v>
      </c>
    </row>
    <row r="795" spans="1:123">
      <c r="A795" t="s">
        <v>2648</v>
      </c>
      <c r="B795">
        <v>0</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c r="BJ795">
        <v>0</v>
      </c>
      <c r="BK795">
        <v>0</v>
      </c>
      <c r="BL795">
        <v>0</v>
      </c>
      <c r="BM795">
        <v>0</v>
      </c>
      <c r="BN795">
        <v>0</v>
      </c>
      <c r="BO795">
        <v>0</v>
      </c>
      <c r="BP795">
        <v>0</v>
      </c>
      <c r="BQ795">
        <v>0</v>
      </c>
      <c r="BR795">
        <v>0</v>
      </c>
      <c r="BS795">
        <v>0</v>
      </c>
      <c r="BT795">
        <v>0</v>
      </c>
      <c r="BU795">
        <v>0</v>
      </c>
      <c r="BV795">
        <v>0</v>
      </c>
      <c r="BW795">
        <v>0</v>
      </c>
      <c r="BX795">
        <v>0</v>
      </c>
      <c r="BY795">
        <v>0</v>
      </c>
      <c r="BZ795">
        <v>0</v>
      </c>
      <c r="CA795">
        <v>0</v>
      </c>
      <c r="CB795">
        <v>0</v>
      </c>
      <c r="CC795">
        <v>0</v>
      </c>
      <c r="CD795">
        <v>0</v>
      </c>
      <c r="CE795">
        <v>0</v>
      </c>
      <c r="CF795">
        <v>0</v>
      </c>
      <c r="CG795">
        <v>0</v>
      </c>
      <c r="CH795">
        <v>0</v>
      </c>
      <c r="CI795">
        <v>0</v>
      </c>
      <c r="CJ795">
        <v>0</v>
      </c>
      <c r="CK795">
        <v>0</v>
      </c>
      <c r="CL795">
        <v>0</v>
      </c>
      <c r="CM795">
        <v>0</v>
      </c>
      <c r="CN795">
        <v>0</v>
      </c>
      <c r="CO795">
        <v>0</v>
      </c>
      <c r="CP795">
        <v>0</v>
      </c>
      <c r="CQ795">
        <v>0</v>
      </c>
      <c r="CR795">
        <v>0</v>
      </c>
      <c r="CS795">
        <v>0</v>
      </c>
      <c r="CT795">
        <v>0</v>
      </c>
      <c r="CU795">
        <v>0</v>
      </c>
      <c r="CV795">
        <v>0</v>
      </c>
      <c r="CW795">
        <v>0</v>
      </c>
      <c r="CX795">
        <v>0</v>
      </c>
      <c r="CY795">
        <v>0</v>
      </c>
      <c r="CZ795">
        <v>0</v>
      </c>
      <c r="DA795">
        <v>0</v>
      </c>
      <c r="DB795">
        <v>0</v>
      </c>
      <c r="DC795">
        <v>0</v>
      </c>
      <c r="DD795">
        <v>0</v>
      </c>
      <c r="DE795">
        <v>0</v>
      </c>
      <c r="DF795">
        <v>0</v>
      </c>
      <c r="DG795">
        <v>0</v>
      </c>
      <c r="DH795">
        <v>0</v>
      </c>
      <c r="DI795">
        <v>0</v>
      </c>
      <c r="DJ795">
        <v>0</v>
      </c>
      <c r="DK795">
        <v>0</v>
      </c>
      <c r="DL795">
        <v>0</v>
      </c>
      <c r="DM795">
        <v>0</v>
      </c>
      <c r="DN795">
        <v>0</v>
      </c>
      <c r="DO795">
        <v>0</v>
      </c>
      <c r="DP795">
        <v>0</v>
      </c>
      <c r="DQ795">
        <v>0</v>
      </c>
      <c r="DR795">
        <v>0</v>
      </c>
      <c r="DS795">
        <v>0</v>
      </c>
    </row>
    <row r="796" spans="1:123">
      <c r="A796" t="s">
        <v>2649</v>
      </c>
      <c r="B796">
        <v>0</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BX796">
        <v>0</v>
      </c>
      <c r="BY796">
        <v>0</v>
      </c>
      <c r="BZ796">
        <v>0</v>
      </c>
      <c r="CA796">
        <v>0</v>
      </c>
      <c r="CB796">
        <v>0</v>
      </c>
      <c r="CC796">
        <v>0</v>
      </c>
      <c r="CD796">
        <v>0</v>
      </c>
      <c r="CE796">
        <v>0</v>
      </c>
      <c r="CF796">
        <v>0</v>
      </c>
      <c r="CG796">
        <v>0</v>
      </c>
      <c r="CH796">
        <v>0</v>
      </c>
      <c r="CI796">
        <v>0</v>
      </c>
      <c r="CJ796">
        <v>0</v>
      </c>
      <c r="CK796">
        <v>0</v>
      </c>
      <c r="CL796">
        <v>0</v>
      </c>
      <c r="CM796">
        <v>0</v>
      </c>
      <c r="CN796">
        <v>0</v>
      </c>
      <c r="CO796">
        <v>0</v>
      </c>
      <c r="CP796">
        <v>0</v>
      </c>
      <c r="CQ796">
        <v>0</v>
      </c>
      <c r="CR796">
        <v>0</v>
      </c>
      <c r="CS796">
        <v>0</v>
      </c>
      <c r="CT796">
        <v>0</v>
      </c>
      <c r="CU796">
        <v>0</v>
      </c>
      <c r="CV796">
        <v>0</v>
      </c>
      <c r="CW796">
        <v>0</v>
      </c>
      <c r="CX796">
        <v>0</v>
      </c>
      <c r="CY796">
        <v>0</v>
      </c>
      <c r="CZ796">
        <v>0</v>
      </c>
      <c r="DA796">
        <v>0</v>
      </c>
      <c r="DB796">
        <v>0</v>
      </c>
      <c r="DC796">
        <v>0</v>
      </c>
      <c r="DD796">
        <v>0</v>
      </c>
      <c r="DE796">
        <v>0</v>
      </c>
      <c r="DF796">
        <v>0</v>
      </c>
      <c r="DG796">
        <v>0</v>
      </c>
      <c r="DH796">
        <v>0</v>
      </c>
      <c r="DI796">
        <v>0</v>
      </c>
      <c r="DJ796">
        <v>0</v>
      </c>
      <c r="DK796">
        <v>0</v>
      </c>
      <c r="DL796">
        <v>0</v>
      </c>
      <c r="DM796">
        <v>0</v>
      </c>
      <c r="DN796">
        <v>0</v>
      </c>
      <c r="DO796">
        <v>0</v>
      </c>
      <c r="DP796">
        <v>0</v>
      </c>
      <c r="DQ796">
        <v>0</v>
      </c>
      <c r="DR796">
        <v>0</v>
      </c>
      <c r="DS796">
        <v>0</v>
      </c>
    </row>
    <row r="797" spans="1:123">
      <c r="A797" t="s">
        <v>1664</v>
      </c>
      <c r="B797">
        <v>0</v>
      </c>
      <c r="C797" s="38">
        <v>-7.62939453125E-6</v>
      </c>
      <c r="D797">
        <v>0</v>
      </c>
      <c r="E797">
        <v>0</v>
      </c>
      <c r="F797">
        <v>8556723594.57656</v>
      </c>
      <c r="G797">
        <v>0</v>
      </c>
      <c r="H797">
        <v>0</v>
      </c>
      <c r="I797">
        <v>6945032522.7359896</v>
      </c>
      <c r="J797">
        <v>163961682.23330599</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29721423.311999898</v>
      </c>
      <c r="AH797">
        <v>20457423420.84</v>
      </c>
      <c r="AI797">
        <v>0</v>
      </c>
      <c r="AJ797">
        <v>0</v>
      </c>
      <c r="AK797">
        <v>0</v>
      </c>
      <c r="AL797">
        <v>0</v>
      </c>
      <c r="AM797">
        <v>0</v>
      </c>
      <c r="AN797">
        <v>0</v>
      </c>
      <c r="AO797">
        <v>0</v>
      </c>
      <c r="AP797">
        <v>0</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31120170643.6978</v>
      </c>
      <c r="BM797">
        <v>0</v>
      </c>
      <c r="BN797">
        <v>0</v>
      </c>
      <c r="BO797">
        <v>0</v>
      </c>
      <c r="BP797">
        <v>0</v>
      </c>
      <c r="BQ797">
        <v>0</v>
      </c>
      <c r="BR797">
        <v>0</v>
      </c>
      <c r="BS797">
        <v>0</v>
      </c>
      <c r="BT797">
        <v>0</v>
      </c>
      <c r="BU797">
        <v>0</v>
      </c>
      <c r="BV797">
        <v>0</v>
      </c>
      <c r="BW797">
        <v>0</v>
      </c>
      <c r="BX797">
        <v>0</v>
      </c>
      <c r="BY797">
        <v>0</v>
      </c>
      <c r="BZ797">
        <v>0</v>
      </c>
      <c r="CA797">
        <v>0</v>
      </c>
      <c r="CB797">
        <v>0</v>
      </c>
      <c r="CC797">
        <v>5032691999.9999905</v>
      </c>
      <c r="CD797">
        <v>0</v>
      </c>
      <c r="CE797">
        <v>0</v>
      </c>
      <c r="CF797">
        <v>0</v>
      </c>
      <c r="CG797">
        <v>0</v>
      </c>
      <c r="CH797">
        <v>0</v>
      </c>
      <c r="CI797">
        <v>0</v>
      </c>
      <c r="CJ797">
        <v>0</v>
      </c>
      <c r="CK797">
        <v>0</v>
      </c>
      <c r="CL797">
        <v>0</v>
      </c>
      <c r="CM797">
        <v>0</v>
      </c>
      <c r="CN797">
        <v>0</v>
      </c>
      <c r="CO797">
        <v>0</v>
      </c>
      <c r="CP797">
        <v>0</v>
      </c>
      <c r="CQ797">
        <v>0</v>
      </c>
      <c r="CR797">
        <v>0</v>
      </c>
      <c r="CS797">
        <v>0</v>
      </c>
      <c r="CT797">
        <v>0</v>
      </c>
      <c r="CU797">
        <v>0</v>
      </c>
      <c r="CV797">
        <v>0</v>
      </c>
      <c r="CW797">
        <v>0</v>
      </c>
      <c r="CX797">
        <v>0</v>
      </c>
      <c r="CY797">
        <v>0</v>
      </c>
      <c r="CZ797">
        <v>0</v>
      </c>
      <c r="DA797">
        <v>0</v>
      </c>
      <c r="DB797">
        <v>0</v>
      </c>
      <c r="DC797">
        <v>0</v>
      </c>
      <c r="DD797">
        <v>0</v>
      </c>
      <c r="DE797">
        <v>0</v>
      </c>
      <c r="DF797">
        <v>0</v>
      </c>
      <c r="DG797">
        <v>0</v>
      </c>
      <c r="DH797">
        <v>0</v>
      </c>
      <c r="DI797">
        <v>0</v>
      </c>
      <c r="DJ797">
        <v>0</v>
      </c>
      <c r="DK797">
        <v>0</v>
      </c>
      <c r="DL797">
        <v>0</v>
      </c>
      <c r="DM797">
        <v>0</v>
      </c>
      <c r="DN797">
        <v>0</v>
      </c>
      <c r="DO797">
        <v>0</v>
      </c>
      <c r="DP797">
        <v>0</v>
      </c>
      <c r="DQ797">
        <v>0</v>
      </c>
      <c r="DR797">
        <v>0</v>
      </c>
      <c r="DS797">
        <v>0</v>
      </c>
    </row>
    <row r="798" spans="1:123">
      <c r="A798" t="s">
        <v>1665</v>
      </c>
      <c r="B798">
        <v>0</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v>0</v>
      </c>
      <c r="BX798">
        <v>0</v>
      </c>
      <c r="BY798">
        <v>0</v>
      </c>
      <c r="BZ798">
        <v>0</v>
      </c>
      <c r="CA798">
        <v>0</v>
      </c>
      <c r="CB798">
        <v>0</v>
      </c>
      <c r="CC798">
        <v>0</v>
      </c>
      <c r="CD798">
        <v>0</v>
      </c>
      <c r="CE798">
        <v>0</v>
      </c>
      <c r="CF798">
        <v>0</v>
      </c>
      <c r="CG798">
        <v>0</v>
      </c>
      <c r="CH798">
        <v>0</v>
      </c>
      <c r="CI798">
        <v>0</v>
      </c>
      <c r="CJ798">
        <v>0</v>
      </c>
      <c r="CK798">
        <v>0</v>
      </c>
      <c r="CL798">
        <v>0</v>
      </c>
      <c r="CM798">
        <v>0</v>
      </c>
      <c r="CN798">
        <v>0</v>
      </c>
      <c r="CO798">
        <v>0</v>
      </c>
      <c r="CP798">
        <v>0</v>
      </c>
      <c r="CQ798">
        <v>0</v>
      </c>
      <c r="CR798">
        <v>0</v>
      </c>
      <c r="CS798">
        <v>0</v>
      </c>
      <c r="CT798">
        <v>0</v>
      </c>
      <c r="CU798">
        <v>0</v>
      </c>
      <c r="CV798">
        <v>0</v>
      </c>
      <c r="CW798">
        <v>0</v>
      </c>
      <c r="CX798">
        <v>0</v>
      </c>
      <c r="CY798">
        <v>0</v>
      </c>
      <c r="CZ798">
        <v>0</v>
      </c>
      <c r="DA798">
        <v>0</v>
      </c>
      <c r="DB798">
        <v>0</v>
      </c>
      <c r="DC798">
        <v>0</v>
      </c>
      <c r="DD798">
        <v>0</v>
      </c>
      <c r="DE798">
        <v>0</v>
      </c>
      <c r="DF798">
        <v>0</v>
      </c>
      <c r="DG798">
        <v>0</v>
      </c>
      <c r="DH798">
        <v>0</v>
      </c>
      <c r="DI798">
        <v>0</v>
      </c>
      <c r="DJ798">
        <v>0</v>
      </c>
      <c r="DK798">
        <v>0</v>
      </c>
      <c r="DL798">
        <v>0</v>
      </c>
      <c r="DM798">
        <v>0</v>
      </c>
      <c r="DN798">
        <v>0</v>
      </c>
      <c r="DO798">
        <v>0</v>
      </c>
      <c r="DP798">
        <v>0</v>
      </c>
      <c r="DQ798">
        <v>0</v>
      </c>
      <c r="DR798">
        <v>0</v>
      </c>
      <c r="DS798">
        <v>0</v>
      </c>
    </row>
    <row r="799" spans="1:123">
      <c r="A799" t="s">
        <v>1666</v>
      </c>
      <c r="B799">
        <v>0</v>
      </c>
      <c r="C799">
        <v>0</v>
      </c>
      <c r="D799">
        <v>0</v>
      </c>
      <c r="E799">
        <v>0</v>
      </c>
      <c r="F799">
        <v>0</v>
      </c>
      <c r="G799">
        <v>0</v>
      </c>
      <c r="H799">
        <v>0</v>
      </c>
      <c r="I799">
        <v>0</v>
      </c>
      <c r="J799">
        <v>0</v>
      </c>
      <c r="K799">
        <v>0</v>
      </c>
      <c r="L799">
        <v>0</v>
      </c>
      <c r="M799">
        <v>0</v>
      </c>
      <c r="N799">
        <v>0</v>
      </c>
      <c r="O799">
        <v>0</v>
      </c>
      <c r="P799">
        <v>0</v>
      </c>
      <c r="Q799">
        <v>0</v>
      </c>
      <c r="R799">
        <v>0</v>
      </c>
      <c r="S799">
        <v>0</v>
      </c>
      <c r="T799">
        <v>5032691999.9999905</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v>0</v>
      </c>
      <c r="BQ799">
        <v>0</v>
      </c>
      <c r="BR799">
        <v>0</v>
      </c>
      <c r="BS799">
        <v>0</v>
      </c>
      <c r="BT799">
        <v>0</v>
      </c>
      <c r="BU799">
        <v>0</v>
      </c>
      <c r="BV799">
        <v>0</v>
      </c>
      <c r="BW799">
        <v>0</v>
      </c>
      <c r="BX799">
        <v>0</v>
      </c>
      <c r="BY799">
        <v>0</v>
      </c>
      <c r="BZ799">
        <v>0</v>
      </c>
      <c r="CA799">
        <v>0</v>
      </c>
      <c r="CB799">
        <v>0</v>
      </c>
      <c r="CC799">
        <v>5032691999.9999905</v>
      </c>
      <c r="CD799">
        <v>0</v>
      </c>
      <c r="CE799">
        <v>0</v>
      </c>
      <c r="CF799">
        <v>0</v>
      </c>
      <c r="CG799">
        <v>0</v>
      </c>
      <c r="CH799">
        <v>0</v>
      </c>
      <c r="CI799">
        <v>0</v>
      </c>
      <c r="CJ799">
        <v>0</v>
      </c>
      <c r="CK799">
        <v>0</v>
      </c>
      <c r="CL799">
        <v>0</v>
      </c>
      <c r="CM799">
        <v>0</v>
      </c>
      <c r="CN799">
        <v>0</v>
      </c>
      <c r="CO799">
        <v>0</v>
      </c>
      <c r="CP799">
        <v>0</v>
      </c>
      <c r="CQ799">
        <v>0</v>
      </c>
      <c r="CR799">
        <v>0</v>
      </c>
      <c r="CS799">
        <v>0</v>
      </c>
      <c r="CT799">
        <v>0</v>
      </c>
      <c r="CU799">
        <v>0</v>
      </c>
      <c r="CV799">
        <v>0</v>
      </c>
      <c r="CW799">
        <v>0</v>
      </c>
      <c r="CX799">
        <v>0</v>
      </c>
      <c r="CY799">
        <v>0</v>
      </c>
      <c r="CZ799">
        <v>0</v>
      </c>
      <c r="DA799">
        <v>0</v>
      </c>
      <c r="DB799">
        <v>0</v>
      </c>
      <c r="DC799">
        <v>0</v>
      </c>
      <c r="DD799">
        <v>0</v>
      </c>
      <c r="DE799">
        <v>0</v>
      </c>
      <c r="DF799">
        <v>0</v>
      </c>
      <c r="DG799">
        <v>0</v>
      </c>
      <c r="DH799">
        <v>0</v>
      </c>
      <c r="DI799">
        <v>0</v>
      </c>
      <c r="DJ799">
        <v>0</v>
      </c>
      <c r="DK799">
        <v>0</v>
      </c>
      <c r="DL799">
        <v>0</v>
      </c>
      <c r="DM799">
        <v>0</v>
      </c>
      <c r="DN799">
        <v>0</v>
      </c>
      <c r="DO799">
        <v>0</v>
      </c>
      <c r="DP799">
        <v>0</v>
      </c>
      <c r="DQ799">
        <v>0</v>
      </c>
      <c r="DR799">
        <v>0</v>
      </c>
      <c r="DS799">
        <v>0</v>
      </c>
    </row>
    <row r="800" spans="1:123">
      <c r="A800" t="s">
        <v>1667</v>
      </c>
      <c r="B800">
        <v>0</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BO800">
        <v>0</v>
      </c>
      <c r="BP800">
        <v>0</v>
      </c>
      <c r="BQ800">
        <v>0</v>
      </c>
      <c r="BR800">
        <v>0</v>
      </c>
      <c r="BS800">
        <v>0</v>
      </c>
      <c r="BT800">
        <v>0</v>
      </c>
      <c r="BU800">
        <v>0</v>
      </c>
      <c r="BV800">
        <v>0</v>
      </c>
      <c r="BW800">
        <v>0</v>
      </c>
      <c r="BX800">
        <v>0</v>
      </c>
      <c r="BY800">
        <v>0</v>
      </c>
      <c r="BZ800">
        <v>0</v>
      </c>
      <c r="CA800">
        <v>0</v>
      </c>
      <c r="CB800">
        <v>0</v>
      </c>
      <c r="CC800">
        <v>0</v>
      </c>
      <c r="CD800">
        <v>0</v>
      </c>
      <c r="CE800">
        <v>0</v>
      </c>
      <c r="CF800">
        <v>0</v>
      </c>
      <c r="CG800">
        <v>0</v>
      </c>
      <c r="CH800">
        <v>0</v>
      </c>
      <c r="CI800">
        <v>0</v>
      </c>
      <c r="CJ800">
        <v>0</v>
      </c>
      <c r="CK800">
        <v>0</v>
      </c>
      <c r="CL800">
        <v>0</v>
      </c>
      <c r="CM800">
        <v>0</v>
      </c>
      <c r="CN800">
        <v>0</v>
      </c>
      <c r="CO800">
        <v>0</v>
      </c>
      <c r="CP800">
        <v>0</v>
      </c>
      <c r="CQ800">
        <v>0</v>
      </c>
      <c r="CR800">
        <v>0</v>
      </c>
      <c r="CS800">
        <v>0</v>
      </c>
      <c r="CT800">
        <v>0</v>
      </c>
      <c r="CU800">
        <v>0</v>
      </c>
      <c r="CV800">
        <v>0</v>
      </c>
      <c r="CW800">
        <v>0</v>
      </c>
      <c r="CX800">
        <v>0</v>
      </c>
      <c r="CY800">
        <v>0</v>
      </c>
      <c r="CZ800">
        <v>0</v>
      </c>
      <c r="DA800">
        <v>0</v>
      </c>
      <c r="DB800">
        <v>0</v>
      </c>
      <c r="DC800">
        <v>0</v>
      </c>
      <c r="DD800">
        <v>0</v>
      </c>
      <c r="DE800">
        <v>0</v>
      </c>
      <c r="DF800">
        <v>0</v>
      </c>
      <c r="DG800">
        <v>0</v>
      </c>
      <c r="DH800">
        <v>0</v>
      </c>
      <c r="DI800">
        <v>0</v>
      </c>
      <c r="DJ800">
        <v>0</v>
      </c>
      <c r="DK800">
        <v>0</v>
      </c>
      <c r="DL800">
        <v>0</v>
      </c>
      <c r="DM800">
        <v>0</v>
      </c>
      <c r="DN800">
        <v>0</v>
      </c>
      <c r="DO800">
        <v>0</v>
      </c>
      <c r="DP800">
        <v>0</v>
      </c>
      <c r="DQ800">
        <v>0</v>
      </c>
      <c r="DR800">
        <v>0</v>
      </c>
      <c r="DS800">
        <v>0</v>
      </c>
    </row>
    <row r="801" spans="1:123">
      <c r="A801" t="s">
        <v>1668</v>
      </c>
      <c r="B801">
        <v>0</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v>0</v>
      </c>
      <c r="BX801">
        <v>0</v>
      </c>
      <c r="BY801">
        <v>0</v>
      </c>
      <c r="BZ801">
        <v>0</v>
      </c>
      <c r="CA801">
        <v>0</v>
      </c>
      <c r="CB801">
        <v>0</v>
      </c>
      <c r="CC801">
        <v>0</v>
      </c>
      <c r="CD801">
        <v>0</v>
      </c>
      <c r="CE801">
        <v>0</v>
      </c>
      <c r="CF801">
        <v>0</v>
      </c>
      <c r="CG801">
        <v>0</v>
      </c>
      <c r="CH801">
        <v>0</v>
      </c>
      <c r="CI801">
        <v>0</v>
      </c>
      <c r="CJ801">
        <v>0</v>
      </c>
      <c r="CK801">
        <v>0</v>
      </c>
      <c r="CL801">
        <v>0</v>
      </c>
      <c r="CM801">
        <v>0</v>
      </c>
      <c r="CN801">
        <v>0</v>
      </c>
      <c r="CO801">
        <v>0</v>
      </c>
      <c r="CP801">
        <v>0</v>
      </c>
      <c r="CQ801">
        <v>0</v>
      </c>
      <c r="CR801">
        <v>0</v>
      </c>
      <c r="CS801">
        <v>0</v>
      </c>
      <c r="CT801">
        <v>0</v>
      </c>
      <c r="CU801">
        <v>0</v>
      </c>
      <c r="CV801">
        <v>0</v>
      </c>
      <c r="CW801">
        <v>0</v>
      </c>
      <c r="CX801">
        <v>0</v>
      </c>
      <c r="CY801">
        <v>0</v>
      </c>
      <c r="CZ801">
        <v>0</v>
      </c>
      <c r="DA801">
        <v>0</v>
      </c>
      <c r="DB801">
        <v>0</v>
      </c>
      <c r="DC801">
        <v>0</v>
      </c>
      <c r="DD801">
        <v>0</v>
      </c>
      <c r="DE801">
        <v>0</v>
      </c>
      <c r="DF801">
        <v>0</v>
      </c>
      <c r="DG801">
        <v>0</v>
      </c>
      <c r="DH801">
        <v>0</v>
      </c>
      <c r="DI801">
        <v>0</v>
      </c>
      <c r="DJ801">
        <v>0</v>
      </c>
      <c r="DK801">
        <v>0</v>
      </c>
      <c r="DL801">
        <v>0</v>
      </c>
      <c r="DM801">
        <v>0</v>
      </c>
      <c r="DN801">
        <v>0</v>
      </c>
      <c r="DO801">
        <v>0</v>
      </c>
      <c r="DP801">
        <v>0</v>
      </c>
      <c r="DQ801">
        <v>0</v>
      </c>
      <c r="DR801">
        <v>0</v>
      </c>
      <c r="DS801">
        <v>0</v>
      </c>
    </row>
    <row r="802" spans="1:123">
      <c r="A802" t="s">
        <v>1669</v>
      </c>
      <c r="B802">
        <v>0</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v>0</v>
      </c>
      <c r="BX802">
        <v>0</v>
      </c>
      <c r="BY802">
        <v>0</v>
      </c>
      <c r="BZ802">
        <v>0</v>
      </c>
      <c r="CA802">
        <v>0</v>
      </c>
      <c r="CB802">
        <v>0</v>
      </c>
      <c r="CC802">
        <v>0</v>
      </c>
      <c r="CD802">
        <v>0</v>
      </c>
      <c r="CE802">
        <v>0</v>
      </c>
      <c r="CF802">
        <v>0</v>
      </c>
      <c r="CG802">
        <v>0</v>
      </c>
      <c r="CH802">
        <v>0</v>
      </c>
      <c r="CI802">
        <v>0</v>
      </c>
      <c r="CJ802">
        <v>0</v>
      </c>
      <c r="CK802">
        <v>0</v>
      </c>
      <c r="CL802">
        <v>0</v>
      </c>
      <c r="CM802">
        <v>0</v>
      </c>
      <c r="CN802">
        <v>0</v>
      </c>
      <c r="CO802">
        <v>0</v>
      </c>
      <c r="CP802">
        <v>0</v>
      </c>
      <c r="CQ802">
        <v>0</v>
      </c>
      <c r="CR802">
        <v>0</v>
      </c>
      <c r="CS802">
        <v>0</v>
      </c>
      <c r="CT802">
        <v>0</v>
      </c>
      <c r="CU802">
        <v>0</v>
      </c>
      <c r="CV802">
        <v>0</v>
      </c>
      <c r="CW802">
        <v>0</v>
      </c>
      <c r="CX802">
        <v>0</v>
      </c>
      <c r="CY802">
        <v>0</v>
      </c>
      <c r="CZ802">
        <v>0</v>
      </c>
      <c r="DA802">
        <v>0</v>
      </c>
      <c r="DB802">
        <v>0</v>
      </c>
      <c r="DC802">
        <v>0</v>
      </c>
      <c r="DD802">
        <v>0</v>
      </c>
      <c r="DE802">
        <v>0</v>
      </c>
      <c r="DF802">
        <v>0</v>
      </c>
      <c r="DG802">
        <v>0</v>
      </c>
      <c r="DH802">
        <v>0</v>
      </c>
      <c r="DI802">
        <v>0</v>
      </c>
      <c r="DJ802">
        <v>0</v>
      </c>
      <c r="DK802">
        <v>0</v>
      </c>
      <c r="DL802">
        <v>0</v>
      </c>
      <c r="DM802">
        <v>0</v>
      </c>
      <c r="DN802">
        <v>0</v>
      </c>
      <c r="DO802">
        <v>0</v>
      </c>
      <c r="DP802">
        <v>0</v>
      </c>
      <c r="DQ802">
        <v>0</v>
      </c>
      <c r="DR802">
        <v>0</v>
      </c>
      <c r="DS802">
        <v>0</v>
      </c>
    </row>
    <row r="803" spans="1:123">
      <c r="A803" t="s">
        <v>1670</v>
      </c>
      <c r="B803">
        <v>0</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v>0</v>
      </c>
      <c r="BQ803">
        <v>0</v>
      </c>
      <c r="BR803">
        <v>0</v>
      </c>
      <c r="BS803">
        <v>0</v>
      </c>
      <c r="BT803">
        <v>0</v>
      </c>
      <c r="BU803">
        <v>0</v>
      </c>
      <c r="BV803">
        <v>0</v>
      </c>
      <c r="BW803">
        <v>0</v>
      </c>
      <c r="BX803">
        <v>0</v>
      </c>
      <c r="BY803">
        <v>0</v>
      </c>
      <c r="BZ803">
        <v>0</v>
      </c>
      <c r="CA803">
        <v>0</v>
      </c>
      <c r="CB803">
        <v>0</v>
      </c>
      <c r="CC803">
        <v>0</v>
      </c>
      <c r="CD803">
        <v>0</v>
      </c>
      <c r="CE803">
        <v>0</v>
      </c>
      <c r="CF803">
        <v>0</v>
      </c>
      <c r="CG803">
        <v>0</v>
      </c>
      <c r="CH803">
        <v>0</v>
      </c>
      <c r="CI803">
        <v>0</v>
      </c>
      <c r="CJ803">
        <v>0</v>
      </c>
      <c r="CK803">
        <v>0</v>
      </c>
      <c r="CL803">
        <v>0</v>
      </c>
      <c r="CM803">
        <v>0</v>
      </c>
      <c r="CN803">
        <v>0</v>
      </c>
      <c r="CO803">
        <v>0</v>
      </c>
      <c r="CP803">
        <v>0</v>
      </c>
      <c r="CQ803">
        <v>0</v>
      </c>
      <c r="CR803">
        <v>0</v>
      </c>
      <c r="CS803">
        <v>0</v>
      </c>
      <c r="CT803">
        <v>0</v>
      </c>
      <c r="CU803">
        <v>0</v>
      </c>
      <c r="CV803">
        <v>0</v>
      </c>
      <c r="CW803">
        <v>0</v>
      </c>
      <c r="CX803">
        <v>0</v>
      </c>
      <c r="CY803">
        <v>0</v>
      </c>
      <c r="CZ803">
        <v>0</v>
      </c>
      <c r="DA803">
        <v>0</v>
      </c>
      <c r="DB803">
        <v>0</v>
      </c>
      <c r="DC803">
        <v>0</v>
      </c>
      <c r="DD803">
        <v>0</v>
      </c>
      <c r="DE803">
        <v>0</v>
      </c>
      <c r="DF803">
        <v>0</v>
      </c>
      <c r="DG803">
        <v>0</v>
      </c>
      <c r="DH803">
        <v>0</v>
      </c>
      <c r="DI803">
        <v>0</v>
      </c>
      <c r="DJ803">
        <v>0</v>
      </c>
      <c r="DK803">
        <v>0</v>
      </c>
      <c r="DL803">
        <v>0</v>
      </c>
      <c r="DM803">
        <v>0</v>
      </c>
      <c r="DN803">
        <v>0</v>
      </c>
      <c r="DO803">
        <v>0</v>
      </c>
      <c r="DP803">
        <v>0</v>
      </c>
      <c r="DQ803">
        <v>0</v>
      </c>
      <c r="DR803">
        <v>0</v>
      </c>
      <c r="DS803">
        <v>0</v>
      </c>
    </row>
    <row r="804" spans="1:123">
      <c r="A804" t="s">
        <v>1671</v>
      </c>
      <c r="B804">
        <v>0</v>
      </c>
      <c r="C804">
        <v>0</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v>0</v>
      </c>
      <c r="BQ804">
        <v>0</v>
      </c>
      <c r="BR804">
        <v>0</v>
      </c>
      <c r="BS804">
        <v>0</v>
      </c>
      <c r="BT804">
        <v>0</v>
      </c>
      <c r="BU804">
        <v>0</v>
      </c>
      <c r="BV804">
        <v>0</v>
      </c>
      <c r="BW804">
        <v>0</v>
      </c>
      <c r="BX804">
        <v>0</v>
      </c>
      <c r="BY804">
        <v>0</v>
      </c>
      <c r="BZ804">
        <v>0</v>
      </c>
      <c r="CA804">
        <v>0</v>
      </c>
      <c r="CB804">
        <v>0</v>
      </c>
      <c r="CC804">
        <v>0</v>
      </c>
      <c r="CD804">
        <v>0</v>
      </c>
      <c r="CE804">
        <v>0</v>
      </c>
      <c r="CF804">
        <v>0</v>
      </c>
      <c r="CG804">
        <v>0</v>
      </c>
      <c r="CH804">
        <v>0</v>
      </c>
      <c r="CI804">
        <v>0</v>
      </c>
      <c r="CJ804">
        <v>0</v>
      </c>
      <c r="CK804">
        <v>0</v>
      </c>
      <c r="CL804">
        <v>0</v>
      </c>
      <c r="CM804">
        <v>0</v>
      </c>
      <c r="CN804">
        <v>0</v>
      </c>
      <c r="CO804">
        <v>0</v>
      </c>
      <c r="CP804">
        <v>0</v>
      </c>
      <c r="CQ804">
        <v>0</v>
      </c>
      <c r="CR804">
        <v>0</v>
      </c>
      <c r="CS804">
        <v>0</v>
      </c>
      <c r="CT804">
        <v>0</v>
      </c>
      <c r="CU804">
        <v>0</v>
      </c>
      <c r="CV804">
        <v>0</v>
      </c>
      <c r="CW804">
        <v>0</v>
      </c>
      <c r="CX804">
        <v>0</v>
      </c>
      <c r="CY804">
        <v>0</v>
      </c>
      <c r="CZ804">
        <v>0</v>
      </c>
      <c r="DA804">
        <v>0</v>
      </c>
      <c r="DB804">
        <v>0</v>
      </c>
      <c r="DC804">
        <v>0</v>
      </c>
      <c r="DD804">
        <v>0</v>
      </c>
      <c r="DE804">
        <v>0</v>
      </c>
      <c r="DF804">
        <v>0</v>
      </c>
      <c r="DG804">
        <v>0</v>
      </c>
      <c r="DH804">
        <v>0</v>
      </c>
      <c r="DI804">
        <v>0</v>
      </c>
      <c r="DJ804">
        <v>0</v>
      </c>
      <c r="DK804">
        <v>0</v>
      </c>
      <c r="DL804">
        <v>0</v>
      </c>
      <c r="DM804">
        <v>0</v>
      </c>
      <c r="DN804">
        <v>0</v>
      </c>
      <c r="DO804">
        <v>0</v>
      </c>
      <c r="DP804">
        <v>0</v>
      </c>
      <c r="DQ804">
        <v>0</v>
      </c>
      <c r="DR804">
        <v>0</v>
      </c>
      <c r="DS804">
        <v>0</v>
      </c>
    </row>
    <row r="805" spans="1:123">
      <c r="A805" t="s">
        <v>1672</v>
      </c>
      <c r="B805">
        <v>0</v>
      </c>
      <c r="C805">
        <v>0</v>
      </c>
      <c r="D805">
        <v>0</v>
      </c>
      <c r="E805">
        <v>0</v>
      </c>
      <c r="F805">
        <v>20604039975.772202</v>
      </c>
      <c r="G805">
        <v>0</v>
      </c>
      <c r="H805">
        <v>0</v>
      </c>
      <c r="I805">
        <v>5690101998.7886</v>
      </c>
      <c r="J805">
        <v>0</v>
      </c>
      <c r="K805">
        <v>0</v>
      </c>
      <c r="L805">
        <v>0</v>
      </c>
      <c r="M805">
        <v>0</v>
      </c>
      <c r="N805">
        <v>0</v>
      </c>
      <c r="O805">
        <v>0</v>
      </c>
      <c r="P805">
        <v>0</v>
      </c>
      <c r="Q805">
        <v>0</v>
      </c>
      <c r="R805">
        <v>0</v>
      </c>
      <c r="S805">
        <v>1665258025.4391201</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26002241999.999901</v>
      </c>
      <c r="BM805">
        <v>0</v>
      </c>
      <c r="BN805">
        <v>0</v>
      </c>
      <c r="BO805">
        <v>0</v>
      </c>
      <c r="BP805">
        <v>0</v>
      </c>
      <c r="BQ805">
        <v>0</v>
      </c>
      <c r="BR805">
        <v>0</v>
      </c>
      <c r="BS805">
        <v>0</v>
      </c>
      <c r="BT805">
        <v>0</v>
      </c>
      <c r="BU805">
        <v>0</v>
      </c>
      <c r="BV805">
        <v>0</v>
      </c>
      <c r="BW805">
        <v>0</v>
      </c>
      <c r="BX805">
        <v>0</v>
      </c>
      <c r="BY805">
        <v>0</v>
      </c>
      <c r="BZ805">
        <v>0</v>
      </c>
      <c r="CA805">
        <v>0</v>
      </c>
      <c r="CB805">
        <v>0</v>
      </c>
      <c r="CC805">
        <v>1957157999.99999</v>
      </c>
      <c r="CD805">
        <v>0</v>
      </c>
      <c r="CE805">
        <v>0</v>
      </c>
      <c r="CF805">
        <v>0</v>
      </c>
      <c r="CG805">
        <v>0</v>
      </c>
      <c r="CH805">
        <v>0</v>
      </c>
      <c r="CI805">
        <v>0</v>
      </c>
      <c r="CJ805">
        <v>0</v>
      </c>
      <c r="CK805">
        <v>0</v>
      </c>
      <c r="CL805">
        <v>0</v>
      </c>
      <c r="CM805">
        <v>0</v>
      </c>
      <c r="CN805">
        <v>0</v>
      </c>
      <c r="CO805">
        <v>0</v>
      </c>
      <c r="CP805">
        <v>0</v>
      </c>
      <c r="CQ805">
        <v>0</v>
      </c>
      <c r="CR805">
        <v>0</v>
      </c>
      <c r="CS805">
        <v>0</v>
      </c>
      <c r="CT805">
        <v>0</v>
      </c>
      <c r="CU805">
        <v>0</v>
      </c>
      <c r="CV805">
        <v>0</v>
      </c>
      <c r="CW805">
        <v>0</v>
      </c>
      <c r="CX805">
        <v>0</v>
      </c>
      <c r="CY805">
        <v>0</v>
      </c>
      <c r="CZ805">
        <v>0</v>
      </c>
      <c r="DA805">
        <v>0</v>
      </c>
      <c r="DB805">
        <v>0</v>
      </c>
      <c r="DC805">
        <v>0</v>
      </c>
      <c r="DD805">
        <v>0</v>
      </c>
      <c r="DE805">
        <v>0</v>
      </c>
      <c r="DF805">
        <v>0</v>
      </c>
      <c r="DG805">
        <v>0</v>
      </c>
      <c r="DH805">
        <v>0</v>
      </c>
      <c r="DI805">
        <v>0</v>
      </c>
      <c r="DJ805">
        <v>0</v>
      </c>
      <c r="DK805">
        <v>0</v>
      </c>
      <c r="DL805">
        <v>0</v>
      </c>
      <c r="DM805">
        <v>0</v>
      </c>
      <c r="DN805">
        <v>0</v>
      </c>
      <c r="DO805">
        <v>0</v>
      </c>
      <c r="DP805">
        <v>0</v>
      </c>
      <c r="DQ805">
        <v>0</v>
      </c>
      <c r="DR805">
        <v>0</v>
      </c>
      <c r="DS805">
        <v>0</v>
      </c>
    </row>
    <row r="806" spans="1:123">
      <c r="A806" t="s">
        <v>1673</v>
      </c>
      <c r="B806">
        <v>0</v>
      </c>
      <c r="C806">
        <v>0</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0</v>
      </c>
      <c r="BW806">
        <v>0</v>
      </c>
      <c r="BX806">
        <v>0</v>
      </c>
      <c r="BY806">
        <v>0</v>
      </c>
      <c r="BZ806">
        <v>0</v>
      </c>
      <c r="CA806">
        <v>0</v>
      </c>
      <c r="CB806">
        <v>0</v>
      </c>
      <c r="CC806">
        <v>0</v>
      </c>
      <c r="CD806">
        <v>0</v>
      </c>
      <c r="CE806">
        <v>0</v>
      </c>
      <c r="CF806">
        <v>0</v>
      </c>
      <c r="CG806">
        <v>0</v>
      </c>
      <c r="CH806">
        <v>0</v>
      </c>
      <c r="CI806">
        <v>0</v>
      </c>
      <c r="CJ806">
        <v>0</v>
      </c>
      <c r="CK806">
        <v>0</v>
      </c>
      <c r="CL806">
        <v>0</v>
      </c>
      <c r="CM806">
        <v>0</v>
      </c>
      <c r="CN806">
        <v>0</v>
      </c>
      <c r="CO806">
        <v>0</v>
      </c>
      <c r="CP806">
        <v>0</v>
      </c>
      <c r="CQ806">
        <v>0</v>
      </c>
      <c r="CR806">
        <v>0</v>
      </c>
      <c r="CS806">
        <v>0</v>
      </c>
      <c r="CT806">
        <v>0</v>
      </c>
      <c r="CU806">
        <v>0</v>
      </c>
      <c r="CV806">
        <v>0</v>
      </c>
      <c r="CW806">
        <v>0</v>
      </c>
      <c r="CX806">
        <v>0</v>
      </c>
      <c r="CY806">
        <v>0</v>
      </c>
      <c r="CZ806">
        <v>0</v>
      </c>
      <c r="DA806">
        <v>0</v>
      </c>
      <c r="DB806">
        <v>0</v>
      </c>
      <c r="DC806">
        <v>0</v>
      </c>
      <c r="DD806">
        <v>0</v>
      </c>
      <c r="DE806">
        <v>0</v>
      </c>
      <c r="DF806">
        <v>0</v>
      </c>
      <c r="DG806">
        <v>0</v>
      </c>
      <c r="DH806">
        <v>0</v>
      </c>
      <c r="DI806">
        <v>0</v>
      </c>
      <c r="DJ806">
        <v>0</v>
      </c>
      <c r="DK806">
        <v>0</v>
      </c>
      <c r="DL806">
        <v>0</v>
      </c>
      <c r="DM806">
        <v>0</v>
      </c>
      <c r="DN806">
        <v>0</v>
      </c>
      <c r="DO806">
        <v>0</v>
      </c>
      <c r="DP806">
        <v>0</v>
      </c>
      <c r="DQ806">
        <v>0</v>
      </c>
      <c r="DR806">
        <v>0</v>
      </c>
      <c r="DS806">
        <v>0</v>
      </c>
    </row>
    <row r="807" spans="1:123">
      <c r="A807" t="s">
        <v>1674</v>
      </c>
      <c r="B807">
        <v>0</v>
      </c>
      <c r="C807">
        <v>0</v>
      </c>
      <c r="D807">
        <v>0</v>
      </c>
      <c r="E807">
        <v>0</v>
      </c>
      <c r="F807">
        <v>0</v>
      </c>
      <c r="G807">
        <v>0</v>
      </c>
      <c r="H807">
        <v>0</v>
      </c>
      <c r="I807">
        <v>0</v>
      </c>
      <c r="J807">
        <v>0</v>
      </c>
      <c r="K807">
        <v>0</v>
      </c>
      <c r="L807">
        <v>0</v>
      </c>
      <c r="M807">
        <v>0</v>
      </c>
      <c r="N807">
        <v>0</v>
      </c>
      <c r="O807">
        <v>0</v>
      </c>
      <c r="P807">
        <v>0</v>
      </c>
      <c r="Q807">
        <v>0</v>
      </c>
      <c r="R807">
        <v>0</v>
      </c>
      <c r="S807">
        <v>0</v>
      </c>
      <c r="T807">
        <v>1957157999.99999</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c r="AS807">
        <v>0</v>
      </c>
      <c r="AT807">
        <v>0</v>
      </c>
      <c r="AU807">
        <v>0</v>
      </c>
      <c r="AV807">
        <v>0</v>
      </c>
      <c r="AW807">
        <v>0</v>
      </c>
      <c r="AX807">
        <v>0</v>
      </c>
      <c r="AY807">
        <v>0</v>
      </c>
      <c r="AZ807">
        <v>0</v>
      </c>
      <c r="BA807">
        <v>0</v>
      </c>
      <c r="BB807">
        <v>0</v>
      </c>
      <c r="BC807">
        <v>0</v>
      </c>
      <c r="BD807">
        <v>0</v>
      </c>
      <c r="BE807">
        <v>0</v>
      </c>
      <c r="BF807">
        <v>0</v>
      </c>
      <c r="BG807">
        <v>0</v>
      </c>
      <c r="BH807">
        <v>0</v>
      </c>
      <c r="BI807">
        <v>0</v>
      </c>
      <c r="BJ807">
        <v>0</v>
      </c>
      <c r="BK807">
        <v>0</v>
      </c>
      <c r="BL807">
        <v>0</v>
      </c>
      <c r="BM807">
        <v>0</v>
      </c>
      <c r="BN807">
        <v>0</v>
      </c>
      <c r="BO807">
        <v>0</v>
      </c>
      <c r="BP807">
        <v>0</v>
      </c>
      <c r="BQ807">
        <v>0</v>
      </c>
      <c r="BR807">
        <v>0</v>
      </c>
      <c r="BS807">
        <v>0</v>
      </c>
      <c r="BT807">
        <v>0</v>
      </c>
      <c r="BU807">
        <v>0</v>
      </c>
      <c r="BV807">
        <v>0</v>
      </c>
      <c r="BW807">
        <v>0</v>
      </c>
      <c r="BX807">
        <v>0</v>
      </c>
      <c r="BY807">
        <v>0</v>
      </c>
      <c r="BZ807">
        <v>0</v>
      </c>
      <c r="CA807">
        <v>0</v>
      </c>
      <c r="CB807">
        <v>0</v>
      </c>
      <c r="CC807">
        <v>1957157999.99999</v>
      </c>
      <c r="CD807">
        <v>0</v>
      </c>
      <c r="CE807">
        <v>0</v>
      </c>
      <c r="CF807">
        <v>0</v>
      </c>
      <c r="CG807">
        <v>0</v>
      </c>
      <c r="CH807">
        <v>0</v>
      </c>
      <c r="CI807">
        <v>0</v>
      </c>
      <c r="CJ807">
        <v>0</v>
      </c>
      <c r="CK807">
        <v>0</v>
      </c>
      <c r="CL807">
        <v>0</v>
      </c>
      <c r="CM807">
        <v>0</v>
      </c>
      <c r="CN807">
        <v>0</v>
      </c>
      <c r="CO807">
        <v>0</v>
      </c>
      <c r="CP807">
        <v>0</v>
      </c>
      <c r="CQ807">
        <v>0</v>
      </c>
      <c r="CR807">
        <v>0</v>
      </c>
      <c r="CS807">
        <v>0</v>
      </c>
      <c r="CT807">
        <v>0</v>
      </c>
      <c r="CU807">
        <v>0</v>
      </c>
      <c r="CV807">
        <v>0</v>
      </c>
      <c r="CW807">
        <v>0</v>
      </c>
      <c r="CX807">
        <v>0</v>
      </c>
      <c r="CY807">
        <v>0</v>
      </c>
      <c r="CZ807">
        <v>0</v>
      </c>
      <c r="DA807">
        <v>0</v>
      </c>
      <c r="DB807">
        <v>0</v>
      </c>
      <c r="DC807">
        <v>0</v>
      </c>
      <c r="DD807">
        <v>0</v>
      </c>
      <c r="DE807">
        <v>0</v>
      </c>
      <c r="DF807">
        <v>0</v>
      </c>
      <c r="DG807">
        <v>0</v>
      </c>
      <c r="DH807">
        <v>0</v>
      </c>
      <c r="DI807">
        <v>0</v>
      </c>
      <c r="DJ807">
        <v>0</v>
      </c>
      <c r="DK807">
        <v>0</v>
      </c>
      <c r="DL807">
        <v>0</v>
      </c>
      <c r="DM807">
        <v>0</v>
      </c>
      <c r="DN807">
        <v>0</v>
      </c>
      <c r="DO807">
        <v>0</v>
      </c>
      <c r="DP807">
        <v>0</v>
      </c>
      <c r="DQ807">
        <v>0</v>
      </c>
      <c r="DR807">
        <v>0</v>
      </c>
      <c r="DS807">
        <v>0</v>
      </c>
    </row>
    <row r="808" spans="1:123">
      <c r="A808" t="s">
        <v>1675</v>
      </c>
      <c r="B808">
        <v>0</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0</v>
      </c>
      <c r="BO808">
        <v>0</v>
      </c>
      <c r="BP808">
        <v>0</v>
      </c>
      <c r="BQ808">
        <v>0</v>
      </c>
      <c r="BR808">
        <v>0</v>
      </c>
      <c r="BS808">
        <v>0</v>
      </c>
      <c r="BT808">
        <v>0</v>
      </c>
      <c r="BU808">
        <v>0</v>
      </c>
      <c r="BV808">
        <v>0</v>
      </c>
      <c r="BW808">
        <v>0</v>
      </c>
      <c r="BX808">
        <v>0</v>
      </c>
      <c r="BY808">
        <v>0</v>
      </c>
      <c r="BZ808">
        <v>0</v>
      </c>
      <c r="CA808">
        <v>0</v>
      </c>
      <c r="CB808">
        <v>0</v>
      </c>
      <c r="CC808">
        <v>0</v>
      </c>
      <c r="CD808">
        <v>0</v>
      </c>
      <c r="CE808">
        <v>0</v>
      </c>
      <c r="CF808">
        <v>0</v>
      </c>
      <c r="CG808">
        <v>0</v>
      </c>
      <c r="CH808">
        <v>0</v>
      </c>
      <c r="CI808">
        <v>0</v>
      </c>
      <c r="CJ808">
        <v>0</v>
      </c>
      <c r="CK808">
        <v>0</v>
      </c>
      <c r="CL808">
        <v>0</v>
      </c>
      <c r="CM808">
        <v>0</v>
      </c>
      <c r="CN808">
        <v>0</v>
      </c>
      <c r="CO808">
        <v>0</v>
      </c>
      <c r="CP808">
        <v>0</v>
      </c>
      <c r="CQ808">
        <v>0</v>
      </c>
      <c r="CR808">
        <v>0</v>
      </c>
      <c r="CS808">
        <v>0</v>
      </c>
      <c r="CT808">
        <v>0</v>
      </c>
      <c r="CU808">
        <v>0</v>
      </c>
      <c r="CV808">
        <v>0</v>
      </c>
      <c r="CW808">
        <v>0</v>
      </c>
      <c r="CX808">
        <v>0</v>
      </c>
      <c r="CY808">
        <v>0</v>
      </c>
      <c r="CZ808">
        <v>0</v>
      </c>
      <c r="DA808">
        <v>0</v>
      </c>
      <c r="DB808">
        <v>0</v>
      </c>
      <c r="DC808">
        <v>0</v>
      </c>
      <c r="DD808">
        <v>0</v>
      </c>
      <c r="DE808">
        <v>0</v>
      </c>
      <c r="DF808">
        <v>0</v>
      </c>
      <c r="DG808">
        <v>0</v>
      </c>
      <c r="DH808">
        <v>0</v>
      </c>
      <c r="DI808">
        <v>0</v>
      </c>
      <c r="DJ808">
        <v>0</v>
      </c>
      <c r="DK808">
        <v>0</v>
      </c>
      <c r="DL808">
        <v>0</v>
      </c>
      <c r="DM808">
        <v>0</v>
      </c>
      <c r="DN808">
        <v>0</v>
      </c>
      <c r="DO808">
        <v>0</v>
      </c>
      <c r="DP808">
        <v>0</v>
      </c>
      <c r="DQ808">
        <v>0</v>
      </c>
      <c r="DR808">
        <v>0</v>
      </c>
      <c r="DS808">
        <v>0</v>
      </c>
    </row>
    <row r="809" spans="1:123">
      <c r="A809" t="s">
        <v>1676</v>
      </c>
      <c r="B809">
        <v>0</v>
      </c>
      <c r="C809">
        <v>0</v>
      </c>
      <c r="D809">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0</v>
      </c>
      <c r="BN809">
        <v>0</v>
      </c>
      <c r="BO809">
        <v>0</v>
      </c>
      <c r="BP809">
        <v>0</v>
      </c>
      <c r="BQ809">
        <v>0</v>
      </c>
      <c r="BR809">
        <v>0</v>
      </c>
      <c r="BS809">
        <v>0</v>
      </c>
      <c r="BT809">
        <v>0</v>
      </c>
      <c r="BU809">
        <v>0</v>
      </c>
      <c r="BV809">
        <v>0</v>
      </c>
      <c r="BW809">
        <v>0</v>
      </c>
      <c r="BX809">
        <v>0</v>
      </c>
      <c r="BY809">
        <v>0</v>
      </c>
      <c r="BZ809">
        <v>0</v>
      </c>
      <c r="CA809">
        <v>0</v>
      </c>
      <c r="CB809">
        <v>0</v>
      </c>
      <c r="CC809">
        <v>0</v>
      </c>
      <c r="CD809">
        <v>0</v>
      </c>
      <c r="CE809">
        <v>0</v>
      </c>
      <c r="CF809">
        <v>0</v>
      </c>
      <c r="CG809">
        <v>0</v>
      </c>
      <c r="CH809">
        <v>0</v>
      </c>
      <c r="CI809">
        <v>0</v>
      </c>
      <c r="CJ809">
        <v>0</v>
      </c>
      <c r="CK809">
        <v>0</v>
      </c>
      <c r="CL809">
        <v>0</v>
      </c>
      <c r="CM809">
        <v>0</v>
      </c>
      <c r="CN809">
        <v>0</v>
      </c>
      <c r="CO809">
        <v>0</v>
      </c>
      <c r="CP809">
        <v>0</v>
      </c>
      <c r="CQ809">
        <v>0</v>
      </c>
      <c r="CR809">
        <v>0</v>
      </c>
      <c r="CS809">
        <v>0</v>
      </c>
      <c r="CT809">
        <v>0</v>
      </c>
      <c r="CU809">
        <v>0</v>
      </c>
      <c r="CV809">
        <v>0</v>
      </c>
      <c r="CW809">
        <v>0</v>
      </c>
      <c r="CX809">
        <v>0</v>
      </c>
      <c r="CY809">
        <v>0</v>
      </c>
      <c r="CZ809">
        <v>0</v>
      </c>
      <c r="DA809">
        <v>0</v>
      </c>
      <c r="DB809">
        <v>0</v>
      </c>
      <c r="DC809">
        <v>0</v>
      </c>
      <c r="DD809">
        <v>0</v>
      </c>
      <c r="DE809">
        <v>0</v>
      </c>
      <c r="DF809">
        <v>0</v>
      </c>
      <c r="DG809">
        <v>0</v>
      </c>
      <c r="DH809">
        <v>0</v>
      </c>
      <c r="DI809">
        <v>0</v>
      </c>
      <c r="DJ809">
        <v>0</v>
      </c>
      <c r="DK809">
        <v>0</v>
      </c>
      <c r="DL809">
        <v>0</v>
      </c>
      <c r="DM809">
        <v>0</v>
      </c>
      <c r="DN809">
        <v>0</v>
      </c>
      <c r="DO809">
        <v>0</v>
      </c>
      <c r="DP809">
        <v>0</v>
      </c>
      <c r="DQ809">
        <v>0</v>
      </c>
      <c r="DR809">
        <v>0</v>
      </c>
      <c r="DS809">
        <v>0</v>
      </c>
    </row>
    <row r="810" spans="1:123">
      <c r="A810" t="s">
        <v>1677</v>
      </c>
      <c r="B810">
        <v>0</v>
      </c>
      <c r="C810">
        <v>0</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v>0</v>
      </c>
      <c r="BX810">
        <v>0</v>
      </c>
      <c r="BY810">
        <v>0</v>
      </c>
      <c r="BZ810">
        <v>0</v>
      </c>
      <c r="CA810">
        <v>0</v>
      </c>
      <c r="CB810">
        <v>0</v>
      </c>
      <c r="CC810">
        <v>0</v>
      </c>
      <c r="CD810">
        <v>0</v>
      </c>
      <c r="CE810">
        <v>0</v>
      </c>
      <c r="CF810">
        <v>0</v>
      </c>
      <c r="CG810">
        <v>0</v>
      </c>
      <c r="CH810">
        <v>0</v>
      </c>
      <c r="CI810">
        <v>0</v>
      </c>
      <c r="CJ810">
        <v>0</v>
      </c>
      <c r="CK810">
        <v>0</v>
      </c>
      <c r="CL810">
        <v>0</v>
      </c>
      <c r="CM810">
        <v>0</v>
      </c>
      <c r="CN810">
        <v>0</v>
      </c>
      <c r="CO810">
        <v>0</v>
      </c>
      <c r="CP810">
        <v>0</v>
      </c>
      <c r="CQ810">
        <v>0</v>
      </c>
      <c r="CR810">
        <v>0</v>
      </c>
      <c r="CS810">
        <v>0</v>
      </c>
      <c r="CT810">
        <v>0</v>
      </c>
      <c r="CU810">
        <v>0</v>
      </c>
      <c r="CV810">
        <v>0</v>
      </c>
      <c r="CW810">
        <v>0</v>
      </c>
      <c r="CX810">
        <v>0</v>
      </c>
      <c r="CY810">
        <v>0</v>
      </c>
      <c r="CZ810">
        <v>0</v>
      </c>
      <c r="DA810">
        <v>0</v>
      </c>
      <c r="DB810">
        <v>0</v>
      </c>
      <c r="DC810">
        <v>0</v>
      </c>
      <c r="DD810">
        <v>0</v>
      </c>
      <c r="DE810">
        <v>0</v>
      </c>
      <c r="DF810">
        <v>0</v>
      </c>
      <c r="DG810">
        <v>0</v>
      </c>
      <c r="DH810">
        <v>0</v>
      </c>
      <c r="DI810">
        <v>0</v>
      </c>
      <c r="DJ810">
        <v>0</v>
      </c>
      <c r="DK810">
        <v>0</v>
      </c>
      <c r="DL810">
        <v>0</v>
      </c>
      <c r="DM810">
        <v>0</v>
      </c>
      <c r="DN810">
        <v>0</v>
      </c>
      <c r="DO810">
        <v>0</v>
      </c>
      <c r="DP810">
        <v>0</v>
      </c>
      <c r="DQ810">
        <v>0</v>
      </c>
      <c r="DR810">
        <v>0</v>
      </c>
      <c r="DS810">
        <v>0</v>
      </c>
    </row>
    <row r="811" spans="1:123">
      <c r="A811" t="s">
        <v>674</v>
      </c>
      <c r="B811">
        <v>0</v>
      </c>
      <c r="C811">
        <v>0</v>
      </c>
      <c r="D811">
        <v>0</v>
      </c>
      <c r="E811">
        <v>0</v>
      </c>
      <c r="F811">
        <v>0</v>
      </c>
      <c r="G811">
        <v>0</v>
      </c>
      <c r="H811">
        <v>0</v>
      </c>
      <c r="I811">
        <v>0</v>
      </c>
      <c r="J811">
        <v>0</v>
      </c>
      <c r="K811">
        <v>0</v>
      </c>
      <c r="L811">
        <v>0</v>
      </c>
      <c r="M811">
        <v>0</v>
      </c>
      <c r="N811">
        <v>0</v>
      </c>
      <c r="O811">
        <v>0</v>
      </c>
      <c r="P811">
        <v>0</v>
      </c>
      <c r="Q811">
        <v>0</v>
      </c>
      <c r="R811">
        <v>0</v>
      </c>
      <c r="S811">
        <v>0</v>
      </c>
      <c r="T811">
        <v>6989849999.9999905</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0</v>
      </c>
      <c r="AR811">
        <v>0</v>
      </c>
      <c r="AS811">
        <v>0</v>
      </c>
      <c r="AT811">
        <v>0</v>
      </c>
      <c r="AU811">
        <v>0</v>
      </c>
      <c r="AV811">
        <v>0</v>
      </c>
      <c r="AW811">
        <v>0</v>
      </c>
      <c r="AX811">
        <v>0</v>
      </c>
      <c r="AY811">
        <v>0</v>
      </c>
      <c r="AZ811">
        <v>0</v>
      </c>
      <c r="BA811">
        <v>0</v>
      </c>
      <c r="BB811">
        <v>0</v>
      </c>
      <c r="BC811">
        <v>0</v>
      </c>
      <c r="BD811">
        <v>0</v>
      </c>
      <c r="BE811">
        <v>0</v>
      </c>
      <c r="BF811">
        <v>0</v>
      </c>
      <c r="BG811">
        <v>0</v>
      </c>
      <c r="BH811">
        <v>0</v>
      </c>
      <c r="BI811">
        <v>0</v>
      </c>
      <c r="BJ811">
        <v>0</v>
      </c>
      <c r="BK811">
        <v>0</v>
      </c>
      <c r="BL811">
        <v>6989849999.9999905</v>
      </c>
      <c r="BM811">
        <v>0</v>
      </c>
      <c r="BN811">
        <v>0</v>
      </c>
      <c r="BO811">
        <v>0</v>
      </c>
      <c r="BP811">
        <v>0</v>
      </c>
      <c r="BQ811">
        <v>0</v>
      </c>
      <c r="BR811">
        <v>0</v>
      </c>
      <c r="BS811">
        <v>0</v>
      </c>
      <c r="BT811">
        <v>0</v>
      </c>
      <c r="BU811">
        <v>0</v>
      </c>
      <c r="BV811">
        <v>0</v>
      </c>
      <c r="BW811">
        <v>0</v>
      </c>
      <c r="BX811">
        <v>0</v>
      </c>
      <c r="BY811">
        <v>0</v>
      </c>
      <c r="BZ811">
        <v>0</v>
      </c>
      <c r="CA811">
        <v>0</v>
      </c>
      <c r="CB811">
        <v>0</v>
      </c>
      <c r="CC811">
        <v>0</v>
      </c>
      <c r="CD811">
        <v>0</v>
      </c>
      <c r="CE811">
        <v>0</v>
      </c>
      <c r="CF811">
        <v>0</v>
      </c>
      <c r="CG811">
        <v>0</v>
      </c>
      <c r="CH811">
        <v>0</v>
      </c>
      <c r="CI811">
        <v>0</v>
      </c>
      <c r="CJ811">
        <v>0</v>
      </c>
      <c r="CK811">
        <v>0</v>
      </c>
      <c r="CL811">
        <v>0</v>
      </c>
      <c r="CM811">
        <v>0</v>
      </c>
      <c r="CN811">
        <v>0</v>
      </c>
      <c r="CO811">
        <v>0</v>
      </c>
      <c r="CP811">
        <v>0</v>
      </c>
      <c r="CQ811">
        <v>0</v>
      </c>
      <c r="CR811">
        <v>0</v>
      </c>
      <c r="CS811">
        <v>0</v>
      </c>
      <c r="CT811">
        <v>0</v>
      </c>
      <c r="CU811">
        <v>0</v>
      </c>
      <c r="CV811">
        <v>0</v>
      </c>
      <c r="CW811">
        <v>0</v>
      </c>
      <c r="CX811">
        <v>0</v>
      </c>
      <c r="CY811">
        <v>0</v>
      </c>
      <c r="CZ811">
        <v>0</v>
      </c>
      <c r="DA811">
        <v>0</v>
      </c>
      <c r="DB811">
        <v>0</v>
      </c>
      <c r="DC811">
        <v>0</v>
      </c>
      <c r="DD811">
        <v>0</v>
      </c>
      <c r="DE811">
        <v>0</v>
      </c>
      <c r="DF811">
        <v>0</v>
      </c>
      <c r="DG811">
        <v>0</v>
      </c>
      <c r="DH811">
        <v>0</v>
      </c>
      <c r="DI811">
        <v>0</v>
      </c>
      <c r="DJ811">
        <v>0</v>
      </c>
      <c r="DK811">
        <v>0</v>
      </c>
      <c r="DL811">
        <v>0</v>
      </c>
      <c r="DM811">
        <v>0</v>
      </c>
      <c r="DN811">
        <v>0</v>
      </c>
      <c r="DO811">
        <v>0</v>
      </c>
      <c r="DP811">
        <v>0</v>
      </c>
      <c r="DQ811">
        <v>0</v>
      </c>
      <c r="DR811">
        <v>0</v>
      </c>
      <c r="DS811">
        <v>0</v>
      </c>
    </row>
    <row r="812" spans="1:123">
      <c r="A812" t="s">
        <v>1678</v>
      </c>
      <c r="B812">
        <v>0</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BN812">
        <v>0</v>
      </c>
      <c r="BO812">
        <v>0</v>
      </c>
      <c r="BP812">
        <v>0</v>
      </c>
      <c r="BQ812">
        <v>0</v>
      </c>
      <c r="BR812">
        <v>0</v>
      </c>
      <c r="BS812">
        <v>0</v>
      </c>
      <c r="BT812">
        <v>0</v>
      </c>
      <c r="BU812">
        <v>0</v>
      </c>
      <c r="BV812">
        <v>0</v>
      </c>
      <c r="BW812">
        <v>0</v>
      </c>
      <c r="BX812">
        <v>0</v>
      </c>
      <c r="BY812">
        <v>0</v>
      </c>
      <c r="BZ812">
        <v>0</v>
      </c>
      <c r="CA812">
        <v>0</v>
      </c>
      <c r="CB812">
        <v>0</v>
      </c>
      <c r="CC812">
        <v>0</v>
      </c>
      <c r="CD812">
        <v>0</v>
      </c>
      <c r="CE812">
        <v>0</v>
      </c>
      <c r="CF812">
        <v>0</v>
      </c>
      <c r="CG812">
        <v>0</v>
      </c>
      <c r="CH812">
        <v>0</v>
      </c>
      <c r="CI812">
        <v>0</v>
      </c>
      <c r="CJ812">
        <v>0</v>
      </c>
      <c r="CK812">
        <v>0</v>
      </c>
      <c r="CL812">
        <v>0</v>
      </c>
      <c r="CM812">
        <v>0</v>
      </c>
      <c r="CN812">
        <v>0</v>
      </c>
      <c r="CO812">
        <v>0</v>
      </c>
      <c r="CP812">
        <v>0</v>
      </c>
      <c r="CQ812">
        <v>0</v>
      </c>
      <c r="CR812">
        <v>0</v>
      </c>
      <c r="CS812">
        <v>0</v>
      </c>
      <c r="CT812">
        <v>0</v>
      </c>
      <c r="CU812">
        <v>0</v>
      </c>
      <c r="CV812">
        <v>0</v>
      </c>
      <c r="CW812">
        <v>0</v>
      </c>
      <c r="CX812">
        <v>0</v>
      </c>
      <c r="CY812">
        <v>0</v>
      </c>
      <c r="CZ812">
        <v>0</v>
      </c>
      <c r="DA812">
        <v>0</v>
      </c>
      <c r="DB812">
        <v>0</v>
      </c>
      <c r="DC812">
        <v>0</v>
      </c>
      <c r="DD812">
        <v>0</v>
      </c>
      <c r="DE812">
        <v>0</v>
      </c>
      <c r="DF812">
        <v>0</v>
      </c>
      <c r="DG812">
        <v>0</v>
      </c>
      <c r="DH812">
        <v>0</v>
      </c>
      <c r="DI812">
        <v>0</v>
      </c>
      <c r="DJ812">
        <v>0</v>
      </c>
      <c r="DK812">
        <v>0</v>
      </c>
      <c r="DL812">
        <v>0</v>
      </c>
      <c r="DM812">
        <v>0</v>
      </c>
      <c r="DN812">
        <v>0</v>
      </c>
      <c r="DO812">
        <v>0</v>
      </c>
      <c r="DP812">
        <v>0</v>
      </c>
      <c r="DQ812">
        <v>0</v>
      </c>
      <c r="DR812">
        <v>0</v>
      </c>
      <c r="DS812">
        <v>0</v>
      </c>
    </row>
    <row r="813" spans="1:123">
      <c r="A813" t="s">
        <v>1679</v>
      </c>
      <c r="B813">
        <v>0</v>
      </c>
      <c r="C813">
        <v>0</v>
      </c>
      <c r="D813">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0</v>
      </c>
      <c r="AX813">
        <v>0</v>
      </c>
      <c r="AY813">
        <v>0</v>
      </c>
      <c r="AZ813">
        <v>0</v>
      </c>
      <c r="BA813">
        <v>0</v>
      </c>
      <c r="BB813">
        <v>0</v>
      </c>
      <c r="BC813">
        <v>0</v>
      </c>
      <c r="BD813">
        <v>0</v>
      </c>
      <c r="BE813">
        <v>0</v>
      </c>
      <c r="BF813">
        <v>0</v>
      </c>
      <c r="BG813">
        <v>0</v>
      </c>
      <c r="BH813">
        <v>0</v>
      </c>
      <c r="BI813">
        <v>0</v>
      </c>
      <c r="BJ813">
        <v>0</v>
      </c>
      <c r="BK813">
        <v>0</v>
      </c>
      <c r="BL813">
        <v>0</v>
      </c>
      <c r="BM813">
        <v>0</v>
      </c>
      <c r="BN813">
        <v>0</v>
      </c>
      <c r="BO813">
        <v>0</v>
      </c>
      <c r="BP813">
        <v>0</v>
      </c>
      <c r="BQ813">
        <v>0</v>
      </c>
      <c r="BR813">
        <v>0</v>
      </c>
      <c r="BS813">
        <v>0</v>
      </c>
      <c r="BT813">
        <v>0</v>
      </c>
      <c r="BU813">
        <v>0</v>
      </c>
      <c r="BV813">
        <v>0</v>
      </c>
      <c r="BW813">
        <v>0</v>
      </c>
      <c r="BX813">
        <v>0</v>
      </c>
      <c r="BY813">
        <v>0</v>
      </c>
      <c r="BZ813">
        <v>0</v>
      </c>
      <c r="CA813">
        <v>0</v>
      </c>
      <c r="CB813">
        <v>0</v>
      </c>
      <c r="CC813">
        <v>0</v>
      </c>
      <c r="CD813">
        <v>0</v>
      </c>
      <c r="CE813">
        <v>0</v>
      </c>
      <c r="CF813">
        <v>0</v>
      </c>
      <c r="CG813">
        <v>0</v>
      </c>
      <c r="CH813">
        <v>0</v>
      </c>
      <c r="CI813">
        <v>0</v>
      </c>
      <c r="CJ813">
        <v>0</v>
      </c>
      <c r="CK813">
        <v>0</v>
      </c>
      <c r="CL813">
        <v>0</v>
      </c>
      <c r="CM813">
        <v>0</v>
      </c>
      <c r="CN813">
        <v>0</v>
      </c>
      <c r="CO813">
        <v>0</v>
      </c>
      <c r="CP813">
        <v>0</v>
      </c>
      <c r="CQ813">
        <v>0</v>
      </c>
      <c r="CR813">
        <v>0</v>
      </c>
      <c r="CS813">
        <v>0</v>
      </c>
      <c r="CT813">
        <v>0</v>
      </c>
      <c r="CU813">
        <v>0</v>
      </c>
      <c r="CV813">
        <v>0</v>
      </c>
      <c r="CW813">
        <v>0</v>
      </c>
      <c r="CX813">
        <v>0</v>
      </c>
      <c r="CY813">
        <v>0</v>
      </c>
      <c r="CZ813">
        <v>0</v>
      </c>
      <c r="DA813">
        <v>0</v>
      </c>
      <c r="DB813">
        <v>0</v>
      </c>
      <c r="DC813">
        <v>0</v>
      </c>
      <c r="DD813">
        <v>0</v>
      </c>
      <c r="DE813">
        <v>0</v>
      </c>
      <c r="DF813">
        <v>0</v>
      </c>
      <c r="DG813">
        <v>0</v>
      </c>
      <c r="DH813">
        <v>0</v>
      </c>
      <c r="DI813">
        <v>0</v>
      </c>
      <c r="DJ813">
        <v>0</v>
      </c>
      <c r="DK813">
        <v>0</v>
      </c>
      <c r="DL813">
        <v>0</v>
      </c>
      <c r="DM813">
        <v>0</v>
      </c>
      <c r="DN813">
        <v>0</v>
      </c>
      <c r="DO813">
        <v>0</v>
      </c>
      <c r="DP813">
        <v>0</v>
      </c>
      <c r="DQ813">
        <v>0</v>
      </c>
      <c r="DR813">
        <v>0</v>
      </c>
      <c r="DS813">
        <v>0</v>
      </c>
    </row>
    <row r="814" spans="1:123">
      <c r="A814" t="s">
        <v>675</v>
      </c>
      <c r="B814">
        <v>0</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c r="BJ814">
        <v>0</v>
      </c>
      <c r="BK814">
        <v>0</v>
      </c>
      <c r="BL814">
        <v>0</v>
      </c>
      <c r="BM814">
        <v>0</v>
      </c>
      <c r="BN814">
        <v>0</v>
      </c>
      <c r="BO814">
        <v>0</v>
      </c>
      <c r="BP814">
        <v>0</v>
      </c>
      <c r="BQ814">
        <v>0</v>
      </c>
      <c r="BR814">
        <v>0</v>
      </c>
      <c r="BS814">
        <v>0</v>
      </c>
      <c r="BT814">
        <v>0</v>
      </c>
      <c r="BU814">
        <v>0</v>
      </c>
      <c r="BV814">
        <v>0</v>
      </c>
      <c r="BW814">
        <v>0</v>
      </c>
      <c r="BX814">
        <v>0</v>
      </c>
      <c r="BY814">
        <v>0</v>
      </c>
      <c r="BZ814">
        <v>0</v>
      </c>
      <c r="CA814">
        <v>0</v>
      </c>
      <c r="CB814">
        <v>0</v>
      </c>
      <c r="CC814">
        <v>0</v>
      </c>
      <c r="CD814">
        <v>0</v>
      </c>
      <c r="CE814">
        <v>0</v>
      </c>
      <c r="CF814">
        <v>0</v>
      </c>
      <c r="CG814">
        <v>0</v>
      </c>
      <c r="CH814">
        <v>0</v>
      </c>
      <c r="CI814">
        <v>0</v>
      </c>
      <c r="CJ814">
        <v>0</v>
      </c>
      <c r="CK814">
        <v>0</v>
      </c>
      <c r="CL814">
        <v>0</v>
      </c>
      <c r="CM814">
        <v>0</v>
      </c>
      <c r="CN814">
        <v>0</v>
      </c>
      <c r="CO814">
        <v>0</v>
      </c>
      <c r="CP814">
        <v>0</v>
      </c>
      <c r="CQ814">
        <v>0</v>
      </c>
      <c r="CR814">
        <v>0</v>
      </c>
      <c r="CS814">
        <v>0</v>
      </c>
      <c r="CT814">
        <v>0</v>
      </c>
      <c r="CU814">
        <v>0</v>
      </c>
      <c r="CV814">
        <v>0</v>
      </c>
      <c r="CW814">
        <v>0</v>
      </c>
      <c r="CX814">
        <v>0</v>
      </c>
      <c r="CY814">
        <v>0</v>
      </c>
      <c r="CZ814">
        <v>0</v>
      </c>
      <c r="DA814">
        <v>0</v>
      </c>
      <c r="DB814">
        <v>0</v>
      </c>
      <c r="DC814">
        <v>0</v>
      </c>
      <c r="DD814">
        <v>0</v>
      </c>
      <c r="DE814">
        <v>0</v>
      </c>
      <c r="DF814">
        <v>0</v>
      </c>
      <c r="DG814">
        <v>0</v>
      </c>
      <c r="DH814">
        <v>0</v>
      </c>
      <c r="DI814">
        <v>0</v>
      </c>
      <c r="DJ814">
        <v>0</v>
      </c>
      <c r="DK814">
        <v>0</v>
      </c>
      <c r="DL814">
        <v>0</v>
      </c>
      <c r="DM814">
        <v>0</v>
      </c>
      <c r="DN814">
        <v>0</v>
      </c>
      <c r="DO814">
        <v>0</v>
      </c>
      <c r="DP814">
        <v>0</v>
      </c>
      <c r="DQ814">
        <v>0</v>
      </c>
      <c r="DR814">
        <v>0</v>
      </c>
      <c r="DS814">
        <v>0</v>
      </c>
    </row>
    <row r="815" spans="1:123">
      <c r="A815" t="s">
        <v>676</v>
      </c>
      <c r="B815">
        <v>0</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c r="BJ815">
        <v>0</v>
      </c>
      <c r="BK815">
        <v>0</v>
      </c>
      <c r="BL815">
        <v>0</v>
      </c>
      <c r="BM815">
        <v>0</v>
      </c>
      <c r="BN815">
        <v>0</v>
      </c>
      <c r="BO815">
        <v>0</v>
      </c>
      <c r="BP815">
        <v>0</v>
      </c>
      <c r="BQ815">
        <v>0</v>
      </c>
      <c r="BR815">
        <v>0</v>
      </c>
      <c r="BS815">
        <v>0</v>
      </c>
      <c r="BT815">
        <v>0</v>
      </c>
      <c r="BU815">
        <v>0</v>
      </c>
      <c r="BV815">
        <v>0</v>
      </c>
      <c r="BW815">
        <v>0</v>
      </c>
      <c r="BX815">
        <v>0</v>
      </c>
      <c r="BY815">
        <v>0</v>
      </c>
      <c r="BZ815">
        <v>0</v>
      </c>
      <c r="CA815">
        <v>0</v>
      </c>
      <c r="CB815">
        <v>0</v>
      </c>
      <c r="CC815">
        <v>0</v>
      </c>
      <c r="CD815">
        <v>0</v>
      </c>
      <c r="CE815">
        <v>0</v>
      </c>
      <c r="CF815">
        <v>0</v>
      </c>
      <c r="CG815">
        <v>0</v>
      </c>
      <c r="CH815">
        <v>0</v>
      </c>
      <c r="CI815">
        <v>0</v>
      </c>
      <c r="CJ815">
        <v>0</v>
      </c>
      <c r="CK815">
        <v>0</v>
      </c>
      <c r="CL815">
        <v>0</v>
      </c>
      <c r="CM815">
        <v>0</v>
      </c>
      <c r="CN815">
        <v>0</v>
      </c>
      <c r="CO815">
        <v>0</v>
      </c>
      <c r="CP815">
        <v>0</v>
      </c>
      <c r="CQ815">
        <v>0</v>
      </c>
      <c r="CR815">
        <v>0</v>
      </c>
      <c r="CS815">
        <v>0</v>
      </c>
      <c r="CT815">
        <v>0</v>
      </c>
      <c r="CU815">
        <v>0</v>
      </c>
      <c r="CV815">
        <v>0</v>
      </c>
      <c r="CW815">
        <v>0</v>
      </c>
      <c r="CX815">
        <v>0</v>
      </c>
      <c r="CY815">
        <v>0</v>
      </c>
      <c r="CZ815">
        <v>0</v>
      </c>
      <c r="DA815">
        <v>0</v>
      </c>
      <c r="DB815">
        <v>0</v>
      </c>
      <c r="DC815">
        <v>0</v>
      </c>
      <c r="DD815">
        <v>0</v>
      </c>
      <c r="DE815">
        <v>0</v>
      </c>
      <c r="DF815">
        <v>0</v>
      </c>
      <c r="DG815">
        <v>0</v>
      </c>
      <c r="DH815">
        <v>0</v>
      </c>
      <c r="DI815">
        <v>0</v>
      </c>
      <c r="DJ815">
        <v>0</v>
      </c>
      <c r="DK815">
        <v>0</v>
      </c>
      <c r="DL815">
        <v>0</v>
      </c>
      <c r="DM815">
        <v>0</v>
      </c>
      <c r="DN815">
        <v>0</v>
      </c>
      <c r="DO815">
        <v>0</v>
      </c>
      <c r="DP815">
        <v>0</v>
      </c>
      <c r="DQ815">
        <v>0</v>
      </c>
      <c r="DR815">
        <v>0</v>
      </c>
      <c r="DS815">
        <v>0</v>
      </c>
    </row>
    <row r="816" spans="1:123">
      <c r="A816" t="s">
        <v>677</v>
      </c>
      <c r="B816">
        <v>0</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0</v>
      </c>
      <c r="BF816">
        <v>0</v>
      </c>
      <c r="BG816">
        <v>0</v>
      </c>
      <c r="BH816">
        <v>0</v>
      </c>
      <c r="BI816">
        <v>0</v>
      </c>
      <c r="BJ816">
        <v>0</v>
      </c>
      <c r="BK816">
        <v>0</v>
      </c>
      <c r="BL816">
        <v>0</v>
      </c>
      <c r="BM816">
        <v>0</v>
      </c>
      <c r="BN816">
        <v>0</v>
      </c>
      <c r="BO816">
        <v>0</v>
      </c>
      <c r="BP816">
        <v>0</v>
      </c>
      <c r="BQ816">
        <v>0</v>
      </c>
      <c r="BR816">
        <v>0</v>
      </c>
      <c r="BS816">
        <v>0</v>
      </c>
      <c r="BT816">
        <v>0</v>
      </c>
      <c r="BU816">
        <v>0</v>
      </c>
      <c r="BV816">
        <v>0</v>
      </c>
      <c r="BW816">
        <v>0</v>
      </c>
      <c r="BX816">
        <v>0</v>
      </c>
      <c r="BY816">
        <v>0</v>
      </c>
      <c r="BZ816">
        <v>0</v>
      </c>
      <c r="CA816">
        <v>0</v>
      </c>
      <c r="CB816">
        <v>0</v>
      </c>
      <c r="CC816">
        <v>0</v>
      </c>
      <c r="CD816">
        <v>0</v>
      </c>
      <c r="CE816">
        <v>0</v>
      </c>
      <c r="CF816">
        <v>0</v>
      </c>
      <c r="CG816">
        <v>0</v>
      </c>
      <c r="CH816">
        <v>0</v>
      </c>
      <c r="CI816">
        <v>0</v>
      </c>
      <c r="CJ816">
        <v>0</v>
      </c>
      <c r="CK816">
        <v>0</v>
      </c>
      <c r="CL816">
        <v>0</v>
      </c>
      <c r="CM816">
        <v>0</v>
      </c>
      <c r="CN816">
        <v>0</v>
      </c>
      <c r="CO816">
        <v>0</v>
      </c>
      <c r="CP816">
        <v>0</v>
      </c>
      <c r="CQ816">
        <v>0</v>
      </c>
      <c r="CR816">
        <v>0</v>
      </c>
      <c r="CS816">
        <v>0</v>
      </c>
      <c r="CT816">
        <v>0</v>
      </c>
      <c r="CU816">
        <v>0</v>
      </c>
      <c r="CV816">
        <v>0</v>
      </c>
      <c r="CW816">
        <v>0</v>
      </c>
      <c r="CX816">
        <v>0</v>
      </c>
      <c r="CY816">
        <v>0</v>
      </c>
      <c r="CZ816">
        <v>0</v>
      </c>
      <c r="DA816">
        <v>0</v>
      </c>
      <c r="DB816">
        <v>0</v>
      </c>
      <c r="DC816">
        <v>0</v>
      </c>
      <c r="DD816">
        <v>0</v>
      </c>
      <c r="DE816">
        <v>0</v>
      </c>
      <c r="DF816">
        <v>0</v>
      </c>
      <c r="DG816">
        <v>0</v>
      </c>
      <c r="DH816">
        <v>0</v>
      </c>
      <c r="DI816">
        <v>0</v>
      </c>
      <c r="DJ816">
        <v>0</v>
      </c>
      <c r="DK816">
        <v>0</v>
      </c>
      <c r="DL816">
        <v>0</v>
      </c>
      <c r="DM816">
        <v>0</v>
      </c>
      <c r="DN816">
        <v>0</v>
      </c>
      <c r="DO816">
        <v>0</v>
      </c>
      <c r="DP816">
        <v>0</v>
      </c>
      <c r="DQ816">
        <v>0</v>
      </c>
      <c r="DR816">
        <v>0</v>
      </c>
      <c r="DS816">
        <v>0</v>
      </c>
    </row>
    <row r="817" spans="1:123">
      <c r="A817" t="s">
        <v>678</v>
      </c>
      <c r="B817">
        <v>0</v>
      </c>
      <c r="C817">
        <v>0</v>
      </c>
      <c r="D817">
        <v>0</v>
      </c>
      <c r="E817">
        <v>0</v>
      </c>
      <c r="F817">
        <v>0</v>
      </c>
      <c r="G817">
        <v>0</v>
      </c>
      <c r="H817">
        <v>0</v>
      </c>
      <c r="I817">
        <v>2021710991.99999</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v>0</v>
      </c>
      <c r="BK817">
        <v>0</v>
      </c>
      <c r="BL817">
        <v>2021710991.99999</v>
      </c>
      <c r="BM817">
        <v>0</v>
      </c>
      <c r="BN817">
        <v>0</v>
      </c>
      <c r="BO817">
        <v>0</v>
      </c>
      <c r="BP817">
        <v>0</v>
      </c>
      <c r="BQ817">
        <v>0</v>
      </c>
      <c r="BR817">
        <v>0</v>
      </c>
      <c r="BS817">
        <v>0</v>
      </c>
      <c r="BT817">
        <v>0</v>
      </c>
      <c r="BU817">
        <v>0</v>
      </c>
      <c r="BV817">
        <v>0</v>
      </c>
      <c r="BW817">
        <v>0</v>
      </c>
      <c r="BX817">
        <v>0</v>
      </c>
      <c r="BY817">
        <v>0</v>
      </c>
      <c r="BZ817">
        <v>0</v>
      </c>
      <c r="CA817">
        <v>0</v>
      </c>
      <c r="CB817">
        <v>0</v>
      </c>
      <c r="CC817">
        <v>0</v>
      </c>
      <c r="CD817">
        <v>0</v>
      </c>
      <c r="CE817">
        <v>0</v>
      </c>
      <c r="CF817">
        <v>0</v>
      </c>
      <c r="CG817">
        <v>0</v>
      </c>
      <c r="CH817">
        <v>0</v>
      </c>
      <c r="CI817">
        <v>0</v>
      </c>
      <c r="CJ817">
        <v>0</v>
      </c>
      <c r="CK817">
        <v>0</v>
      </c>
      <c r="CL817">
        <v>0</v>
      </c>
      <c r="CM817">
        <v>0</v>
      </c>
      <c r="CN817">
        <v>0</v>
      </c>
      <c r="CO817">
        <v>0</v>
      </c>
      <c r="CP817">
        <v>0</v>
      </c>
      <c r="CQ817">
        <v>0</v>
      </c>
      <c r="CR817">
        <v>0</v>
      </c>
      <c r="CS817">
        <v>0</v>
      </c>
      <c r="CT817">
        <v>0</v>
      </c>
      <c r="CU817">
        <v>0</v>
      </c>
      <c r="CV817">
        <v>0</v>
      </c>
      <c r="CW817">
        <v>0</v>
      </c>
      <c r="CX817">
        <v>0</v>
      </c>
      <c r="CY817">
        <v>0</v>
      </c>
      <c r="CZ817">
        <v>0</v>
      </c>
      <c r="DA817">
        <v>0</v>
      </c>
      <c r="DB817">
        <v>0</v>
      </c>
      <c r="DC817">
        <v>0</v>
      </c>
      <c r="DD817">
        <v>0</v>
      </c>
      <c r="DE817">
        <v>0</v>
      </c>
      <c r="DF817">
        <v>0</v>
      </c>
      <c r="DG817">
        <v>0</v>
      </c>
      <c r="DH817">
        <v>0</v>
      </c>
      <c r="DI817">
        <v>0</v>
      </c>
      <c r="DJ817">
        <v>0</v>
      </c>
      <c r="DK817">
        <v>0</v>
      </c>
      <c r="DL817">
        <v>0</v>
      </c>
      <c r="DM817">
        <v>0</v>
      </c>
      <c r="DN817">
        <v>0</v>
      </c>
      <c r="DO817">
        <v>0</v>
      </c>
      <c r="DP817">
        <v>0</v>
      </c>
      <c r="DQ817">
        <v>0</v>
      </c>
      <c r="DR817">
        <v>0</v>
      </c>
      <c r="DS817">
        <v>0</v>
      </c>
    </row>
    <row r="818" spans="1:123">
      <c r="A818" t="s">
        <v>679</v>
      </c>
      <c r="B818">
        <v>0</v>
      </c>
      <c r="C818">
        <v>0</v>
      </c>
      <c r="D818">
        <v>0</v>
      </c>
      <c r="E818">
        <v>0</v>
      </c>
      <c r="F818">
        <v>62622000000.000397</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62622000000.000397</v>
      </c>
      <c r="BP818">
        <v>0</v>
      </c>
      <c r="BQ818">
        <v>0</v>
      </c>
      <c r="BR818">
        <v>0</v>
      </c>
      <c r="BS818">
        <v>0</v>
      </c>
      <c r="BT818">
        <v>0</v>
      </c>
      <c r="BU818">
        <v>0</v>
      </c>
      <c r="BV818">
        <v>0</v>
      </c>
      <c r="BW818">
        <v>0</v>
      </c>
      <c r="BX818">
        <v>0</v>
      </c>
      <c r="BY818">
        <v>0</v>
      </c>
      <c r="BZ818">
        <v>0</v>
      </c>
      <c r="CA818">
        <v>0</v>
      </c>
      <c r="CB818">
        <v>0</v>
      </c>
      <c r="CC818">
        <v>0</v>
      </c>
      <c r="CD818">
        <v>0</v>
      </c>
      <c r="CE818">
        <v>0</v>
      </c>
      <c r="CF818">
        <v>0</v>
      </c>
      <c r="CG818">
        <v>0</v>
      </c>
      <c r="CH818">
        <v>0</v>
      </c>
      <c r="CI818">
        <v>0</v>
      </c>
      <c r="CJ818">
        <v>0</v>
      </c>
      <c r="CK818">
        <v>0</v>
      </c>
      <c r="CL818">
        <v>0</v>
      </c>
      <c r="CM818">
        <v>0</v>
      </c>
      <c r="CN818">
        <v>0</v>
      </c>
      <c r="CO818">
        <v>0</v>
      </c>
      <c r="CP818">
        <v>0</v>
      </c>
      <c r="CQ818">
        <v>0</v>
      </c>
      <c r="CR818">
        <v>0</v>
      </c>
      <c r="CS818">
        <v>0</v>
      </c>
      <c r="CT818">
        <v>0</v>
      </c>
      <c r="CU818">
        <v>0</v>
      </c>
      <c r="CV818">
        <v>0</v>
      </c>
      <c r="CW818">
        <v>0</v>
      </c>
      <c r="CX818">
        <v>0</v>
      </c>
      <c r="CY818">
        <v>0</v>
      </c>
      <c r="CZ818">
        <v>0</v>
      </c>
      <c r="DA818">
        <v>0</v>
      </c>
      <c r="DB818">
        <v>0</v>
      </c>
      <c r="DC818">
        <v>0</v>
      </c>
      <c r="DD818">
        <v>0</v>
      </c>
      <c r="DE818">
        <v>0</v>
      </c>
      <c r="DF818">
        <v>0</v>
      </c>
      <c r="DG818">
        <v>0</v>
      </c>
      <c r="DH818">
        <v>0</v>
      </c>
      <c r="DI818">
        <v>0</v>
      </c>
      <c r="DJ818">
        <v>0</v>
      </c>
      <c r="DK818">
        <v>0</v>
      </c>
      <c r="DL818">
        <v>0</v>
      </c>
      <c r="DM818">
        <v>0</v>
      </c>
      <c r="DN818">
        <v>0</v>
      </c>
      <c r="DO818">
        <v>0</v>
      </c>
      <c r="DP818">
        <v>0</v>
      </c>
      <c r="DQ818">
        <v>0</v>
      </c>
      <c r="DR818">
        <v>0</v>
      </c>
      <c r="DS818">
        <v>0</v>
      </c>
    </row>
    <row r="819" spans="1:123">
      <c r="A819" t="s">
        <v>680</v>
      </c>
      <c r="B819">
        <v>0</v>
      </c>
      <c r="C819">
        <v>0</v>
      </c>
      <c r="D819">
        <v>25323200000.000099</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0</v>
      </c>
      <c r="AT819">
        <v>0</v>
      </c>
      <c r="AU819">
        <v>0</v>
      </c>
      <c r="AV819">
        <v>0</v>
      </c>
      <c r="AW819">
        <v>0</v>
      </c>
      <c r="AX819">
        <v>0</v>
      </c>
      <c r="AY819">
        <v>0</v>
      </c>
      <c r="AZ819">
        <v>0</v>
      </c>
      <c r="BA819">
        <v>0</v>
      </c>
      <c r="BB819">
        <v>0</v>
      </c>
      <c r="BC819">
        <v>0</v>
      </c>
      <c r="BD819">
        <v>0</v>
      </c>
      <c r="BE819">
        <v>0</v>
      </c>
      <c r="BF819">
        <v>0</v>
      </c>
      <c r="BG819">
        <v>0</v>
      </c>
      <c r="BH819">
        <v>0</v>
      </c>
      <c r="BI819">
        <v>0</v>
      </c>
      <c r="BJ819">
        <v>0</v>
      </c>
      <c r="BK819">
        <v>0</v>
      </c>
      <c r="BL819">
        <v>0</v>
      </c>
      <c r="BM819">
        <v>25323200000.000099</v>
      </c>
      <c r="BN819">
        <v>0</v>
      </c>
      <c r="BO819">
        <v>0</v>
      </c>
      <c r="BP819">
        <v>0</v>
      </c>
      <c r="BQ819">
        <v>0</v>
      </c>
      <c r="BR819">
        <v>0</v>
      </c>
      <c r="BS819">
        <v>0</v>
      </c>
      <c r="BT819">
        <v>0</v>
      </c>
      <c r="BU819">
        <v>0</v>
      </c>
      <c r="BV819">
        <v>0</v>
      </c>
      <c r="BW819">
        <v>0</v>
      </c>
      <c r="BX819">
        <v>0</v>
      </c>
      <c r="BY819">
        <v>0</v>
      </c>
      <c r="BZ819">
        <v>0</v>
      </c>
      <c r="CA819">
        <v>0</v>
      </c>
      <c r="CB819">
        <v>0</v>
      </c>
      <c r="CC819">
        <v>0</v>
      </c>
      <c r="CD819">
        <v>0</v>
      </c>
      <c r="CE819">
        <v>0</v>
      </c>
      <c r="CF819">
        <v>0</v>
      </c>
      <c r="CG819">
        <v>0</v>
      </c>
      <c r="CH819">
        <v>0</v>
      </c>
      <c r="CI819">
        <v>0</v>
      </c>
      <c r="CJ819">
        <v>0</v>
      </c>
      <c r="CK819">
        <v>0</v>
      </c>
      <c r="CL819">
        <v>0</v>
      </c>
      <c r="CM819">
        <v>0</v>
      </c>
      <c r="CN819">
        <v>0</v>
      </c>
      <c r="CO819">
        <v>0</v>
      </c>
      <c r="CP819">
        <v>0</v>
      </c>
      <c r="CQ819">
        <v>0</v>
      </c>
      <c r="CR819">
        <v>0</v>
      </c>
      <c r="CS819">
        <v>0</v>
      </c>
      <c r="CT819">
        <v>0</v>
      </c>
      <c r="CU819">
        <v>0</v>
      </c>
      <c r="CV819">
        <v>0</v>
      </c>
      <c r="CW819">
        <v>0</v>
      </c>
      <c r="CX819">
        <v>0</v>
      </c>
      <c r="CY819">
        <v>0</v>
      </c>
      <c r="CZ819">
        <v>0</v>
      </c>
      <c r="DA819">
        <v>0</v>
      </c>
      <c r="DB819">
        <v>0</v>
      </c>
      <c r="DC819">
        <v>0</v>
      </c>
      <c r="DD819">
        <v>0</v>
      </c>
      <c r="DE819">
        <v>0</v>
      </c>
      <c r="DF819">
        <v>0</v>
      </c>
      <c r="DG819">
        <v>0</v>
      </c>
      <c r="DH819">
        <v>0</v>
      </c>
      <c r="DI819">
        <v>0</v>
      </c>
      <c r="DJ819">
        <v>0</v>
      </c>
      <c r="DK819">
        <v>0</v>
      </c>
      <c r="DL819">
        <v>0</v>
      </c>
      <c r="DM819">
        <v>0</v>
      </c>
      <c r="DN819">
        <v>0</v>
      </c>
      <c r="DO819">
        <v>0</v>
      </c>
      <c r="DP819">
        <v>0</v>
      </c>
      <c r="DQ819">
        <v>0</v>
      </c>
      <c r="DR819">
        <v>0</v>
      </c>
      <c r="DS819">
        <v>0</v>
      </c>
    </row>
    <row r="820" spans="1:123">
      <c r="A820" t="s">
        <v>681</v>
      </c>
      <c r="B820">
        <v>0</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v>0</v>
      </c>
      <c r="BK820">
        <v>0</v>
      </c>
      <c r="BL820">
        <v>0</v>
      </c>
      <c r="BM820">
        <v>0</v>
      </c>
      <c r="BN820">
        <v>0</v>
      </c>
      <c r="BO820">
        <v>0</v>
      </c>
      <c r="BP820">
        <v>0</v>
      </c>
      <c r="BQ820">
        <v>0</v>
      </c>
      <c r="BR820">
        <v>0</v>
      </c>
      <c r="BS820">
        <v>0</v>
      </c>
      <c r="BT820">
        <v>0</v>
      </c>
      <c r="BU820">
        <v>0</v>
      </c>
      <c r="BV820">
        <v>0</v>
      </c>
      <c r="BW820">
        <v>0</v>
      </c>
      <c r="BX820">
        <v>0</v>
      </c>
      <c r="BY820">
        <v>0</v>
      </c>
      <c r="BZ820">
        <v>0</v>
      </c>
      <c r="CA820">
        <v>0</v>
      </c>
      <c r="CB820">
        <v>0</v>
      </c>
      <c r="CC820">
        <v>0</v>
      </c>
      <c r="CD820">
        <v>0</v>
      </c>
      <c r="CE820">
        <v>0</v>
      </c>
      <c r="CF820">
        <v>0</v>
      </c>
      <c r="CG820">
        <v>0</v>
      </c>
      <c r="CH820">
        <v>0</v>
      </c>
      <c r="CI820">
        <v>0</v>
      </c>
      <c r="CJ820">
        <v>0</v>
      </c>
      <c r="CK820">
        <v>0</v>
      </c>
      <c r="CL820">
        <v>0</v>
      </c>
      <c r="CM820">
        <v>0</v>
      </c>
      <c r="CN820">
        <v>0</v>
      </c>
      <c r="CO820">
        <v>0</v>
      </c>
      <c r="CP820">
        <v>0</v>
      </c>
      <c r="CQ820">
        <v>0</v>
      </c>
      <c r="CR820">
        <v>0</v>
      </c>
      <c r="CS820">
        <v>0</v>
      </c>
      <c r="CT820">
        <v>0</v>
      </c>
      <c r="CU820">
        <v>0</v>
      </c>
      <c r="CV820">
        <v>0</v>
      </c>
      <c r="CW820">
        <v>0</v>
      </c>
      <c r="CX820">
        <v>0</v>
      </c>
      <c r="CY820">
        <v>0</v>
      </c>
      <c r="CZ820">
        <v>0</v>
      </c>
      <c r="DA820">
        <v>0</v>
      </c>
      <c r="DB820">
        <v>0</v>
      </c>
      <c r="DC820">
        <v>0</v>
      </c>
      <c r="DD820">
        <v>0</v>
      </c>
      <c r="DE820">
        <v>0</v>
      </c>
      <c r="DF820">
        <v>0</v>
      </c>
      <c r="DG820">
        <v>0</v>
      </c>
      <c r="DH820">
        <v>0</v>
      </c>
      <c r="DI820">
        <v>0</v>
      </c>
      <c r="DJ820">
        <v>0</v>
      </c>
      <c r="DK820">
        <v>0</v>
      </c>
      <c r="DL820">
        <v>0</v>
      </c>
      <c r="DM820">
        <v>0</v>
      </c>
      <c r="DN820">
        <v>0</v>
      </c>
      <c r="DO820">
        <v>0</v>
      </c>
      <c r="DP820">
        <v>0</v>
      </c>
      <c r="DQ820">
        <v>0</v>
      </c>
      <c r="DR820">
        <v>0</v>
      </c>
      <c r="DS820">
        <v>0</v>
      </c>
    </row>
    <row r="821" spans="1:123">
      <c r="A821" t="s">
        <v>682</v>
      </c>
      <c r="B821">
        <v>0</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c r="AS821">
        <v>0</v>
      </c>
      <c r="AT821">
        <v>0</v>
      </c>
      <c r="AU821">
        <v>0</v>
      </c>
      <c r="AV821">
        <v>0</v>
      </c>
      <c r="AW821">
        <v>0</v>
      </c>
      <c r="AX821">
        <v>0</v>
      </c>
      <c r="AY821">
        <v>0</v>
      </c>
      <c r="AZ821">
        <v>0</v>
      </c>
      <c r="BA821">
        <v>0</v>
      </c>
      <c r="BB821">
        <v>0</v>
      </c>
      <c r="BC821">
        <v>0</v>
      </c>
      <c r="BD821">
        <v>0</v>
      </c>
      <c r="BE821">
        <v>0</v>
      </c>
      <c r="BF821">
        <v>0</v>
      </c>
      <c r="BG821">
        <v>0</v>
      </c>
      <c r="BH821">
        <v>0</v>
      </c>
      <c r="BI821">
        <v>0</v>
      </c>
      <c r="BJ821">
        <v>0</v>
      </c>
      <c r="BK821">
        <v>0</v>
      </c>
      <c r="BL821">
        <v>0</v>
      </c>
      <c r="BM821">
        <v>0</v>
      </c>
      <c r="BN821">
        <v>0</v>
      </c>
      <c r="BO821">
        <v>0</v>
      </c>
      <c r="BP821">
        <v>0</v>
      </c>
      <c r="BQ821">
        <v>0</v>
      </c>
      <c r="BR821">
        <v>0</v>
      </c>
      <c r="BS821">
        <v>0</v>
      </c>
      <c r="BT821">
        <v>0</v>
      </c>
      <c r="BU821">
        <v>0</v>
      </c>
      <c r="BV821">
        <v>0</v>
      </c>
      <c r="BW821">
        <v>0</v>
      </c>
      <c r="BX821">
        <v>0</v>
      </c>
      <c r="BY821">
        <v>0</v>
      </c>
      <c r="BZ821">
        <v>0</v>
      </c>
      <c r="CA821">
        <v>0</v>
      </c>
      <c r="CB821">
        <v>0</v>
      </c>
      <c r="CC821">
        <v>0</v>
      </c>
      <c r="CD821">
        <v>0</v>
      </c>
      <c r="CE821">
        <v>0</v>
      </c>
      <c r="CF821">
        <v>0</v>
      </c>
      <c r="CG821">
        <v>0</v>
      </c>
      <c r="CH821">
        <v>0</v>
      </c>
      <c r="CI821">
        <v>0</v>
      </c>
      <c r="CJ821">
        <v>0</v>
      </c>
      <c r="CK821">
        <v>0</v>
      </c>
      <c r="CL821">
        <v>0</v>
      </c>
      <c r="CM821">
        <v>0</v>
      </c>
      <c r="CN821">
        <v>0</v>
      </c>
      <c r="CO821">
        <v>0</v>
      </c>
      <c r="CP821">
        <v>0</v>
      </c>
      <c r="CQ821">
        <v>0</v>
      </c>
      <c r="CR821">
        <v>0</v>
      </c>
      <c r="CS821">
        <v>0</v>
      </c>
      <c r="CT821">
        <v>0</v>
      </c>
      <c r="CU821">
        <v>0</v>
      </c>
      <c r="CV821">
        <v>0</v>
      </c>
      <c r="CW821">
        <v>0</v>
      </c>
      <c r="CX821">
        <v>0</v>
      </c>
      <c r="CY821">
        <v>0</v>
      </c>
      <c r="CZ821">
        <v>0</v>
      </c>
      <c r="DA821">
        <v>0</v>
      </c>
      <c r="DB821">
        <v>0</v>
      </c>
      <c r="DC821">
        <v>0</v>
      </c>
      <c r="DD821">
        <v>0</v>
      </c>
      <c r="DE821">
        <v>0</v>
      </c>
      <c r="DF821">
        <v>0</v>
      </c>
      <c r="DG821">
        <v>0</v>
      </c>
      <c r="DH821">
        <v>0</v>
      </c>
      <c r="DI821">
        <v>0</v>
      </c>
      <c r="DJ821">
        <v>0</v>
      </c>
      <c r="DK821">
        <v>0</v>
      </c>
      <c r="DL821">
        <v>0</v>
      </c>
      <c r="DM821">
        <v>0</v>
      </c>
      <c r="DN821">
        <v>0</v>
      </c>
      <c r="DO821">
        <v>0</v>
      </c>
      <c r="DP821">
        <v>0</v>
      </c>
      <c r="DQ821">
        <v>0</v>
      </c>
      <c r="DR821">
        <v>0</v>
      </c>
      <c r="DS821">
        <v>0</v>
      </c>
    </row>
    <row r="822" spans="1:123">
      <c r="A822" t="s">
        <v>683</v>
      </c>
      <c r="B822">
        <v>465627657148.68799</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0</v>
      </c>
      <c r="AT822">
        <v>0</v>
      </c>
      <c r="AU822">
        <v>0</v>
      </c>
      <c r="AV822">
        <v>0</v>
      </c>
      <c r="AW822">
        <v>0</v>
      </c>
      <c r="AX822">
        <v>0</v>
      </c>
      <c r="AY822">
        <v>0</v>
      </c>
      <c r="AZ822">
        <v>0</v>
      </c>
      <c r="BA822">
        <v>0</v>
      </c>
      <c r="BB822">
        <v>0</v>
      </c>
      <c r="BC822">
        <v>0</v>
      </c>
      <c r="BD822">
        <v>0</v>
      </c>
      <c r="BE822">
        <v>0</v>
      </c>
      <c r="BF822">
        <v>0</v>
      </c>
      <c r="BG822">
        <v>0</v>
      </c>
      <c r="BH822">
        <v>0</v>
      </c>
      <c r="BI822">
        <v>0</v>
      </c>
      <c r="BJ822">
        <v>0</v>
      </c>
      <c r="BK822">
        <v>0</v>
      </c>
      <c r="BL822">
        <v>0</v>
      </c>
      <c r="BM822">
        <v>0</v>
      </c>
      <c r="BN822">
        <v>0</v>
      </c>
      <c r="BO822">
        <v>0</v>
      </c>
      <c r="BP822">
        <v>0</v>
      </c>
      <c r="BQ822">
        <v>0</v>
      </c>
      <c r="BR822">
        <v>0</v>
      </c>
      <c r="BS822">
        <v>0</v>
      </c>
      <c r="BT822">
        <v>0</v>
      </c>
      <c r="BU822">
        <v>0</v>
      </c>
      <c r="BV822">
        <v>0</v>
      </c>
      <c r="BW822">
        <v>0</v>
      </c>
      <c r="BX822">
        <v>0</v>
      </c>
      <c r="BY822">
        <v>0</v>
      </c>
      <c r="BZ822">
        <v>0</v>
      </c>
      <c r="CA822">
        <v>0</v>
      </c>
      <c r="CB822">
        <v>0</v>
      </c>
      <c r="CC822">
        <v>465627657148.68799</v>
      </c>
      <c r="CD822">
        <v>0</v>
      </c>
      <c r="CE822">
        <v>0</v>
      </c>
      <c r="CF822">
        <v>0</v>
      </c>
      <c r="CG822">
        <v>0</v>
      </c>
      <c r="CH822">
        <v>0</v>
      </c>
      <c r="CI822">
        <v>0</v>
      </c>
      <c r="CJ822">
        <v>0</v>
      </c>
      <c r="CK822">
        <v>0</v>
      </c>
      <c r="CL822">
        <v>0</v>
      </c>
      <c r="CM822">
        <v>0</v>
      </c>
      <c r="CN822">
        <v>0</v>
      </c>
      <c r="CO822">
        <v>0</v>
      </c>
      <c r="CP822">
        <v>0</v>
      </c>
      <c r="CQ822">
        <v>0</v>
      </c>
      <c r="CR822">
        <v>0</v>
      </c>
      <c r="CS822">
        <v>0</v>
      </c>
      <c r="CT822">
        <v>0</v>
      </c>
      <c r="CU822">
        <v>0</v>
      </c>
      <c r="CV822">
        <v>0</v>
      </c>
      <c r="CW822">
        <v>0</v>
      </c>
      <c r="CX822">
        <v>0</v>
      </c>
      <c r="CY822">
        <v>0</v>
      </c>
      <c r="CZ822">
        <v>0</v>
      </c>
      <c r="DA822">
        <v>0</v>
      </c>
      <c r="DB822">
        <v>0</v>
      </c>
      <c r="DC822">
        <v>0</v>
      </c>
      <c r="DD822">
        <v>0</v>
      </c>
      <c r="DE822">
        <v>0</v>
      </c>
      <c r="DF822">
        <v>0</v>
      </c>
      <c r="DG822">
        <v>0</v>
      </c>
      <c r="DH822">
        <v>0</v>
      </c>
      <c r="DI822">
        <v>0</v>
      </c>
      <c r="DJ822">
        <v>0</v>
      </c>
      <c r="DK822">
        <v>0</v>
      </c>
      <c r="DL822">
        <v>0</v>
      </c>
      <c r="DM822">
        <v>0</v>
      </c>
      <c r="DN822">
        <v>0</v>
      </c>
      <c r="DO822">
        <v>0</v>
      </c>
      <c r="DP822">
        <v>0</v>
      </c>
      <c r="DQ822">
        <v>0</v>
      </c>
      <c r="DR822">
        <v>0</v>
      </c>
      <c r="DS822">
        <v>0</v>
      </c>
    </row>
    <row r="823" spans="1:123">
      <c r="A823" t="s">
        <v>684</v>
      </c>
      <c r="B823">
        <v>0</v>
      </c>
      <c r="C823">
        <v>0</v>
      </c>
      <c r="D823">
        <v>0</v>
      </c>
      <c r="E823">
        <v>0</v>
      </c>
      <c r="F823">
        <v>0</v>
      </c>
      <c r="G823">
        <v>0</v>
      </c>
      <c r="H823">
        <v>0</v>
      </c>
      <c r="I823">
        <v>41546661386.021698</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0</v>
      </c>
      <c r="AT823">
        <v>0</v>
      </c>
      <c r="AU823">
        <v>0</v>
      </c>
      <c r="AV823">
        <v>0</v>
      </c>
      <c r="AW823">
        <v>0</v>
      </c>
      <c r="AX823">
        <v>0</v>
      </c>
      <c r="AY823">
        <v>0</v>
      </c>
      <c r="AZ823">
        <v>0</v>
      </c>
      <c r="BA823">
        <v>0</v>
      </c>
      <c r="BB823">
        <v>0</v>
      </c>
      <c r="BC823">
        <v>0</v>
      </c>
      <c r="BD823">
        <v>0</v>
      </c>
      <c r="BE823">
        <v>0</v>
      </c>
      <c r="BF823">
        <v>0</v>
      </c>
      <c r="BG823">
        <v>0</v>
      </c>
      <c r="BH823">
        <v>0</v>
      </c>
      <c r="BI823">
        <v>0</v>
      </c>
      <c r="BJ823">
        <v>0</v>
      </c>
      <c r="BK823">
        <v>0</v>
      </c>
      <c r="BL823">
        <v>41546661386.021698</v>
      </c>
      <c r="BM823">
        <v>0</v>
      </c>
      <c r="BN823">
        <v>0</v>
      </c>
      <c r="BO823">
        <v>0</v>
      </c>
      <c r="BP823">
        <v>0</v>
      </c>
      <c r="BQ823">
        <v>0</v>
      </c>
      <c r="BR823">
        <v>0</v>
      </c>
      <c r="BS823">
        <v>0</v>
      </c>
      <c r="BT823">
        <v>0</v>
      </c>
      <c r="BU823">
        <v>0</v>
      </c>
      <c r="BV823">
        <v>0</v>
      </c>
      <c r="BW823">
        <v>0</v>
      </c>
      <c r="BX823">
        <v>0</v>
      </c>
      <c r="BY823">
        <v>0</v>
      </c>
      <c r="BZ823">
        <v>0</v>
      </c>
      <c r="CA823">
        <v>0</v>
      </c>
      <c r="CB823">
        <v>0</v>
      </c>
      <c r="CC823">
        <v>0</v>
      </c>
      <c r="CD823">
        <v>0</v>
      </c>
      <c r="CE823">
        <v>0</v>
      </c>
      <c r="CF823">
        <v>0</v>
      </c>
      <c r="CG823">
        <v>0</v>
      </c>
      <c r="CH823">
        <v>0</v>
      </c>
      <c r="CI823">
        <v>0</v>
      </c>
      <c r="CJ823">
        <v>0</v>
      </c>
      <c r="CK823">
        <v>0</v>
      </c>
      <c r="CL823">
        <v>0</v>
      </c>
      <c r="CM823">
        <v>0</v>
      </c>
      <c r="CN823">
        <v>0</v>
      </c>
      <c r="CO823">
        <v>0</v>
      </c>
      <c r="CP823">
        <v>0</v>
      </c>
      <c r="CQ823">
        <v>0</v>
      </c>
      <c r="CR823">
        <v>0</v>
      </c>
      <c r="CS823">
        <v>0</v>
      </c>
      <c r="CT823">
        <v>0</v>
      </c>
      <c r="CU823">
        <v>0</v>
      </c>
      <c r="CV823">
        <v>0</v>
      </c>
      <c r="CW823">
        <v>0</v>
      </c>
      <c r="CX823">
        <v>0</v>
      </c>
      <c r="CY823">
        <v>0</v>
      </c>
      <c r="CZ823">
        <v>0</v>
      </c>
      <c r="DA823">
        <v>0</v>
      </c>
      <c r="DB823">
        <v>0</v>
      </c>
      <c r="DC823">
        <v>0</v>
      </c>
      <c r="DD823">
        <v>0</v>
      </c>
      <c r="DE823">
        <v>0</v>
      </c>
      <c r="DF823">
        <v>0</v>
      </c>
      <c r="DG823">
        <v>0</v>
      </c>
      <c r="DH823">
        <v>0</v>
      </c>
      <c r="DI823">
        <v>0</v>
      </c>
      <c r="DJ823">
        <v>0</v>
      </c>
      <c r="DK823">
        <v>0</v>
      </c>
      <c r="DL823">
        <v>0</v>
      </c>
      <c r="DM823">
        <v>0</v>
      </c>
      <c r="DN823">
        <v>0</v>
      </c>
      <c r="DO823">
        <v>0</v>
      </c>
      <c r="DP823">
        <v>0</v>
      </c>
      <c r="DQ823">
        <v>0</v>
      </c>
      <c r="DR823">
        <v>0</v>
      </c>
      <c r="DS823">
        <v>0</v>
      </c>
    </row>
    <row r="824" spans="1:123">
      <c r="A824" t="s">
        <v>685</v>
      </c>
      <c r="B824">
        <v>0</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c r="BJ824">
        <v>0</v>
      </c>
      <c r="BK824">
        <v>0</v>
      </c>
      <c r="BL824">
        <v>0</v>
      </c>
      <c r="BM824">
        <v>0</v>
      </c>
      <c r="BN824">
        <v>0</v>
      </c>
      <c r="BO824">
        <v>0</v>
      </c>
      <c r="BP824">
        <v>0</v>
      </c>
      <c r="BQ824">
        <v>0</v>
      </c>
      <c r="BR824">
        <v>0</v>
      </c>
      <c r="BS824">
        <v>0</v>
      </c>
      <c r="BT824">
        <v>0</v>
      </c>
      <c r="BU824">
        <v>0</v>
      </c>
      <c r="BV824">
        <v>0</v>
      </c>
      <c r="BW824">
        <v>0</v>
      </c>
      <c r="BX824">
        <v>0</v>
      </c>
      <c r="BY824">
        <v>0</v>
      </c>
      <c r="BZ824">
        <v>0</v>
      </c>
      <c r="CA824">
        <v>0</v>
      </c>
      <c r="CB824">
        <v>0</v>
      </c>
      <c r="CC824">
        <v>0</v>
      </c>
      <c r="CD824">
        <v>0</v>
      </c>
      <c r="CE824">
        <v>0</v>
      </c>
      <c r="CF824">
        <v>0</v>
      </c>
      <c r="CG824">
        <v>0</v>
      </c>
      <c r="CH824">
        <v>0</v>
      </c>
      <c r="CI824">
        <v>0</v>
      </c>
      <c r="CJ824">
        <v>0</v>
      </c>
      <c r="CK824">
        <v>0</v>
      </c>
      <c r="CL824">
        <v>0</v>
      </c>
      <c r="CM824">
        <v>0</v>
      </c>
      <c r="CN824">
        <v>0</v>
      </c>
      <c r="CO824">
        <v>0</v>
      </c>
      <c r="CP824">
        <v>0</v>
      </c>
      <c r="CQ824">
        <v>0</v>
      </c>
      <c r="CR824">
        <v>0</v>
      </c>
      <c r="CS824">
        <v>0</v>
      </c>
      <c r="CT824">
        <v>0</v>
      </c>
      <c r="CU824">
        <v>0</v>
      </c>
      <c r="CV824">
        <v>0</v>
      </c>
      <c r="CW824">
        <v>0</v>
      </c>
      <c r="CX824">
        <v>0</v>
      </c>
      <c r="CY824">
        <v>0</v>
      </c>
      <c r="CZ824">
        <v>0</v>
      </c>
      <c r="DA824">
        <v>0</v>
      </c>
      <c r="DB824">
        <v>0</v>
      </c>
      <c r="DC824">
        <v>0</v>
      </c>
      <c r="DD824">
        <v>0</v>
      </c>
      <c r="DE824">
        <v>0</v>
      </c>
      <c r="DF824">
        <v>0</v>
      </c>
      <c r="DG824">
        <v>0</v>
      </c>
      <c r="DH824">
        <v>0</v>
      </c>
      <c r="DI824">
        <v>0</v>
      </c>
      <c r="DJ824">
        <v>0</v>
      </c>
      <c r="DK824">
        <v>0</v>
      </c>
      <c r="DL824">
        <v>0</v>
      </c>
      <c r="DM824">
        <v>0</v>
      </c>
      <c r="DN824">
        <v>0</v>
      </c>
      <c r="DO824">
        <v>0</v>
      </c>
      <c r="DP824">
        <v>0</v>
      </c>
      <c r="DQ824">
        <v>0</v>
      </c>
      <c r="DR824">
        <v>0</v>
      </c>
      <c r="DS824">
        <v>0</v>
      </c>
    </row>
    <row r="825" spans="1:123">
      <c r="A825" t="s">
        <v>686</v>
      </c>
      <c r="B825">
        <v>0</v>
      </c>
      <c r="C825">
        <v>0</v>
      </c>
      <c r="D825">
        <v>0</v>
      </c>
      <c r="E825">
        <v>0</v>
      </c>
      <c r="F825">
        <v>19401152381.195301</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0</v>
      </c>
      <c r="BJ825">
        <v>0</v>
      </c>
      <c r="BK825">
        <v>0</v>
      </c>
      <c r="BL825">
        <v>0</v>
      </c>
      <c r="BM825">
        <v>0</v>
      </c>
      <c r="BN825">
        <v>0</v>
      </c>
      <c r="BO825">
        <v>0</v>
      </c>
      <c r="BP825">
        <v>0</v>
      </c>
      <c r="BQ825">
        <v>0</v>
      </c>
      <c r="BR825">
        <v>0</v>
      </c>
      <c r="BS825">
        <v>0</v>
      </c>
      <c r="BT825">
        <v>0</v>
      </c>
      <c r="BU825">
        <v>0</v>
      </c>
      <c r="BV825">
        <v>0</v>
      </c>
      <c r="BW825">
        <v>0</v>
      </c>
      <c r="BX825">
        <v>0</v>
      </c>
      <c r="BY825">
        <v>0</v>
      </c>
      <c r="BZ825">
        <v>0</v>
      </c>
      <c r="CA825">
        <v>0</v>
      </c>
      <c r="CB825">
        <v>0</v>
      </c>
      <c r="CC825">
        <v>19401152381.195301</v>
      </c>
      <c r="CD825">
        <v>0</v>
      </c>
      <c r="CE825">
        <v>0</v>
      </c>
      <c r="CF825">
        <v>0</v>
      </c>
      <c r="CG825">
        <v>0</v>
      </c>
      <c r="CH825">
        <v>0</v>
      </c>
      <c r="CI825">
        <v>0</v>
      </c>
      <c r="CJ825">
        <v>0</v>
      </c>
      <c r="CK825">
        <v>0</v>
      </c>
      <c r="CL825">
        <v>0</v>
      </c>
      <c r="CM825">
        <v>0</v>
      </c>
      <c r="CN825">
        <v>0</v>
      </c>
      <c r="CO825">
        <v>0</v>
      </c>
      <c r="CP825">
        <v>0</v>
      </c>
      <c r="CQ825">
        <v>0</v>
      </c>
      <c r="CR825">
        <v>0</v>
      </c>
      <c r="CS825">
        <v>0</v>
      </c>
      <c r="CT825">
        <v>0</v>
      </c>
      <c r="CU825">
        <v>0</v>
      </c>
      <c r="CV825">
        <v>0</v>
      </c>
      <c r="CW825">
        <v>0</v>
      </c>
      <c r="CX825">
        <v>0</v>
      </c>
      <c r="CY825">
        <v>0</v>
      </c>
      <c r="CZ825">
        <v>0</v>
      </c>
      <c r="DA825">
        <v>0</v>
      </c>
      <c r="DB825">
        <v>0</v>
      </c>
      <c r="DC825">
        <v>0</v>
      </c>
      <c r="DD825">
        <v>0</v>
      </c>
      <c r="DE825">
        <v>0</v>
      </c>
      <c r="DF825">
        <v>0</v>
      </c>
      <c r="DG825">
        <v>0</v>
      </c>
      <c r="DH825">
        <v>0</v>
      </c>
      <c r="DI825">
        <v>0</v>
      </c>
      <c r="DJ825">
        <v>0</v>
      </c>
      <c r="DK825">
        <v>0</v>
      </c>
      <c r="DL825">
        <v>0</v>
      </c>
      <c r="DM825">
        <v>0</v>
      </c>
      <c r="DN825">
        <v>0</v>
      </c>
      <c r="DO825">
        <v>0</v>
      </c>
      <c r="DP825">
        <v>0</v>
      </c>
      <c r="DQ825">
        <v>0</v>
      </c>
      <c r="DR825">
        <v>0</v>
      </c>
      <c r="DS825">
        <v>0</v>
      </c>
    </row>
    <row r="826" spans="1:123">
      <c r="A826" t="s">
        <v>687</v>
      </c>
      <c r="B826">
        <v>0</v>
      </c>
      <c r="C826">
        <v>0</v>
      </c>
      <c r="D826">
        <v>0</v>
      </c>
      <c r="E826">
        <v>0</v>
      </c>
      <c r="F826">
        <v>0</v>
      </c>
      <c r="G826">
        <v>0</v>
      </c>
      <c r="H826">
        <v>0</v>
      </c>
      <c r="I826">
        <v>0</v>
      </c>
      <c r="J826">
        <v>0</v>
      </c>
      <c r="K826">
        <v>0</v>
      </c>
      <c r="L826">
        <v>0</v>
      </c>
      <c r="M826">
        <v>0</v>
      </c>
      <c r="N826">
        <v>0</v>
      </c>
      <c r="O826">
        <v>0</v>
      </c>
      <c r="P826">
        <v>0</v>
      </c>
      <c r="Q826">
        <v>0</v>
      </c>
      <c r="R826">
        <v>0</v>
      </c>
      <c r="S826">
        <v>0</v>
      </c>
      <c r="T826">
        <v>485028809529.88397</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c r="AS826">
        <v>0</v>
      </c>
      <c r="AT826">
        <v>0</v>
      </c>
      <c r="AU826">
        <v>0</v>
      </c>
      <c r="AV826">
        <v>0</v>
      </c>
      <c r="AW826">
        <v>0</v>
      </c>
      <c r="AX826">
        <v>0</v>
      </c>
      <c r="AY826">
        <v>0</v>
      </c>
      <c r="AZ826">
        <v>0</v>
      </c>
      <c r="BA826">
        <v>0</v>
      </c>
      <c r="BB826">
        <v>0</v>
      </c>
      <c r="BC826">
        <v>0</v>
      </c>
      <c r="BD826">
        <v>0</v>
      </c>
      <c r="BE826">
        <v>0</v>
      </c>
      <c r="BF826">
        <v>0</v>
      </c>
      <c r="BG826">
        <v>0</v>
      </c>
      <c r="BH826">
        <v>0</v>
      </c>
      <c r="BI826">
        <v>0</v>
      </c>
      <c r="BJ826">
        <v>0</v>
      </c>
      <c r="BK826">
        <v>0</v>
      </c>
      <c r="BL826">
        <v>485028809529.88397</v>
      </c>
      <c r="BM826">
        <v>0</v>
      </c>
      <c r="BN826">
        <v>0</v>
      </c>
      <c r="BO826">
        <v>0</v>
      </c>
      <c r="BP826">
        <v>0</v>
      </c>
      <c r="BQ826">
        <v>0</v>
      </c>
      <c r="BR826">
        <v>0</v>
      </c>
      <c r="BS826">
        <v>0</v>
      </c>
      <c r="BT826">
        <v>0</v>
      </c>
      <c r="BU826">
        <v>0</v>
      </c>
      <c r="BV826">
        <v>0</v>
      </c>
      <c r="BW826">
        <v>0</v>
      </c>
      <c r="BX826">
        <v>0</v>
      </c>
      <c r="BY826">
        <v>0</v>
      </c>
      <c r="BZ826">
        <v>0</v>
      </c>
      <c r="CA826">
        <v>0</v>
      </c>
      <c r="CB826">
        <v>0</v>
      </c>
      <c r="CC826">
        <v>0</v>
      </c>
      <c r="CD826">
        <v>0</v>
      </c>
      <c r="CE826">
        <v>0</v>
      </c>
      <c r="CF826">
        <v>0</v>
      </c>
      <c r="CG826">
        <v>0</v>
      </c>
      <c r="CH826">
        <v>0</v>
      </c>
      <c r="CI826">
        <v>0</v>
      </c>
      <c r="CJ826">
        <v>0</v>
      </c>
      <c r="CK826">
        <v>0</v>
      </c>
      <c r="CL826">
        <v>0</v>
      </c>
      <c r="CM826">
        <v>0</v>
      </c>
      <c r="CN826">
        <v>0</v>
      </c>
      <c r="CO826">
        <v>0</v>
      </c>
      <c r="CP826">
        <v>0</v>
      </c>
      <c r="CQ826">
        <v>0</v>
      </c>
      <c r="CR826">
        <v>0</v>
      </c>
      <c r="CS826">
        <v>0</v>
      </c>
      <c r="CT826">
        <v>0</v>
      </c>
      <c r="CU826">
        <v>0</v>
      </c>
      <c r="CV826">
        <v>0</v>
      </c>
      <c r="CW826">
        <v>0</v>
      </c>
      <c r="CX826">
        <v>0</v>
      </c>
      <c r="CY826">
        <v>0</v>
      </c>
      <c r="CZ826">
        <v>0</v>
      </c>
      <c r="DA826">
        <v>0</v>
      </c>
      <c r="DB826">
        <v>0</v>
      </c>
      <c r="DC826">
        <v>0</v>
      </c>
      <c r="DD826">
        <v>0</v>
      </c>
      <c r="DE826">
        <v>0</v>
      </c>
      <c r="DF826">
        <v>0</v>
      </c>
      <c r="DG826">
        <v>0</v>
      </c>
      <c r="DH826">
        <v>0</v>
      </c>
      <c r="DI826">
        <v>0</v>
      </c>
      <c r="DJ826">
        <v>0</v>
      </c>
      <c r="DK826">
        <v>0</v>
      </c>
      <c r="DL826">
        <v>0</v>
      </c>
      <c r="DM826">
        <v>0</v>
      </c>
      <c r="DN826">
        <v>0</v>
      </c>
      <c r="DO826">
        <v>0</v>
      </c>
      <c r="DP826">
        <v>0</v>
      </c>
      <c r="DQ826">
        <v>0</v>
      </c>
      <c r="DR826">
        <v>0</v>
      </c>
      <c r="DS826">
        <v>0</v>
      </c>
    </row>
    <row r="827" spans="1:123">
      <c r="A827" t="s">
        <v>688</v>
      </c>
      <c r="B827">
        <v>0</v>
      </c>
      <c r="C827">
        <v>0</v>
      </c>
      <c r="D827">
        <v>188872788680.173</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0</v>
      </c>
      <c r="BB827">
        <v>0</v>
      </c>
      <c r="BC827">
        <v>0</v>
      </c>
      <c r="BD827">
        <v>0</v>
      </c>
      <c r="BE827">
        <v>0</v>
      </c>
      <c r="BF827">
        <v>0</v>
      </c>
      <c r="BG827">
        <v>0</v>
      </c>
      <c r="BH827">
        <v>0</v>
      </c>
      <c r="BI827">
        <v>0</v>
      </c>
      <c r="BJ827">
        <v>0</v>
      </c>
      <c r="BK827">
        <v>0</v>
      </c>
      <c r="BL827">
        <v>0</v>
      </c>
      <c r="BM827">
        <v>188872788680.173</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v>0</v>
      </c>
      <c r="CZ827">
        <v>0</v>
      </c>
      <c r="DA827">
        <v>0</v>
      </c>
      <c r="DB827">
        <v>0</v>
      </c>
      <c r="DC827">
        <v>0</v>
      </c>
      <c r="DD827">
        <v>0</v>
      </c>
      <c r="DE827">
        <v>0</v>
      </c>
      <c r="DF827">
        <v>0</v>
      </c>
      <c r="DG827">
        <v>0</v>
      </c>
      <c r="DH827">
        <v>0</v>
      </c>
      <c r="DI827">
        <v>0</v>
      </c>
      <c r="DJ827">
        <v>0</v>
      </c>
      <c r="DK827">
        <v>0</v>
      </c>
      <c r="DL827">
        <v>0</v>
      </c>
      <c r="DM827">
        <v>0</v>
      </c>
      <c r="DN827">
        <v>0</v>
      </c>
      <c r="DO827">
        <v>0</v>
      </c>
      <c r="DP827">
        <v>0</v>
      </c>
      <c r="DQ827">
        <v>0</v>
      </c>
      <c r="DR827">
        <v>0</v>
      </c>
      <c r="DS827">
        <v>0</v>
      </c>
    </row>
    <row r="828" spans="1:123">
      <c r="A828" t="s">
        <v>689</v>
      </c>
      <c r="B828">
        <v>0</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0</v>
      </c>
      <c r="AU828">
        <v>0</v>
      </c>
      <c r="AV828">
        <v>0</v>
      </c>
      <c r="AW828">
        <v>0</v>
      </c>
      <c r="AX828">
        <v>0</v>
      </c>
      <c r="AY828">
        <v>0</v>
      </c>
      <c r="AZ828">
        <v>0</v>
      </c>
      <c r="BA828">
        <v>0</v>
      </c>
      <c r="BB828">
        <v>0</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v>0</v>
      </c>
      <c r="BX828">
        <v>0</v>
      </c>
      <c r="BY828">
        <v>0</v>
      </c>
      <c r="BZ828">
        <v>0</v>
      </c>
      <c r="CA828">
        <v>0</v>
      </c>
      <c r="CB828">
        <v>0</v>
      </c>
      <c r="CC828">
        <v>0</v>
      </c>
      <c r="CD828">
        <v>0</v>
      </c>
      <c r="CE828">
        <v>0</v>
      </c>
      <c r="CF828">
        <v>0</v>
      </c>
      <c r="CG828">
        <v>0</v>
      </c>
      <c r="CH828">
        <v>0</v>
      </c>
      <c r="CI828">
        <v>0</v>
      </c>
      <c r="CJ828">
        <v>0</v>
      </c>
      <c r="CK828">
        <v>0</v>
      </c>
      <c r="CL828">
        <v>0</v>
      </c>
      <c r="CM828">
        <v>0</v>
      </c>
      <c r="CN828">
        <v>0</v>
      </c>
      <c r="CO828">
        <v>0</v>
      </c>
      <c r="CP828">
        <v>0</v>
      </c>
      <c r="CQ828">
        <v>0</v>
      </c>
      <c r="CR828">
        <v>0</v>
      </c>
      <c r="CS828">
        <v>0</v>
      </c>
      <c r="CT828">
        <v>0</v>
      </c>
      <c r="CU828">
        <v>0</v>
      </c>
      <c r="CV828">
        <v>0</v>
      </c>
      <c r="CW828">
        <v>0</v>
      </c>
      <c r="CX828">
        <v>0</v>
      </c>
      <c r="CY828">
        <v>0</v>
      </c>
      <c r="CZ828">
        <v>0</v>
      </c>
      <c r="DA828">
        <v>0</v>
      </c>
      <c r="DB828">
        <v>0</v>
      </c>
      <c r="DC828">
        <v>0</v>
      </c>
      <c r="DD828">
        <v>0</v>
      </c>
      <c r="DE828">
        <v>0</v>
      </c>
      <c r="DF828">
        <v>0</v>
      </c>
      <c r="DG828">
        <v>0</v>
      </c>
      <c r="DH828">
        <v>0</v>
      </c>
      <c r="DI828">
        <v>0</v>
      </c>
      <c r="DJ828">
        <v>0</v>
      </c>
      <c r="DK828">
        <v>0</v>
      </c>
      <c r="DL828">
        <v>0</v>
      </c>
      <c r="DM828">
        <v>0</v>
      </c>
      <c r="DN828">
        <v>0</v>
      </c>
      <c r="DO828">
        <v>0</v>
      </c>
      <c r="DP828">
        <v>0</v>
      </c>
      <c r="DQ828">
        <v>0</v>
      </c>
      <c r="DR828">
        <v>0</v>
      </c>
      <c r="DS828">
        <v>0</v>
      </c>
    </row>
    <row r="829" spans="1:123">
      <c r="A829" t="s">
        <v>690</v>
      </c>
      <c r="B829">
        <v>0</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c r="AS829">
        <v>0</v>
      </c>
      <c r="AT829">
        <v>0</v>
      </c>
      <c r="AU829">
        <v>0</v>
      </c>
      <c r="AV829">
        <v>0</v>
      </c>
      <c r="AW829">
        <v>0</v>
      </c>
      <c r="AX829">
        <v>0</v>
      </c>
      <c r="AY829">
        <v>0</v>
      </c>
      <c r="AZ829">
        <v>0</v>
      </c>
      <c r="BA829">
        <v>0</v>
      </c>
      <c r="BB829">
        <v>0</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BX829">
        <v>0</v>
      </c>
      <c r="BY829">
        <v>0</v>
      </c>
      <c r="BZ829">
        <v>0</v>
      </c>
      <c r="CA829">
        <v>0</v>
      </c>
      <c r="CB829">
        <v>0</v>
      </c>
      <c r="CC829">
        <v>0</v>
      </c>
      <c r="CD829">
        <v>0</v>
      </c>
      <c r="CE829">
        <v>0</v>
      </c>
      <c r="CF829">
        <v>0</v>
      </c>
      <c r="CG829">
        <v>0</v>
      </c>
      <c r="CH829">
        <v>0</v>
      </c>
      <c r="CI829">
        <v>0</v>
      </c>
      <c r="CJ829">
        <v>0</v>
      </c>
      <c r="CK829">
        <v>0</v>
      </c>
      <c r="CL829">
        <v>0</v>
      </c>
      <c r="CM829">
        <v>0</v>
      </c>
      <c r="CN829">
        <v>0</v>
      </c>
      <c r="CO829">
        <v>0</v>
      </c>
      <c r="CP829">
        <v>0</v>
      </c>
      <c r="CQ829">
        <v>0</v>
      </c>
      <c r="CR829">
        <v>0</v>
      </c>
      <c r="CS829">
        <v>0</v>
      </c>
      <c r="CT829">
        <v>0</v>
      </c>
      <c r="CU829">
        <v>0</v>
      </c>
      <c r="CV829">
        <v>0</v>
      </c>
      <c r="CW829">
        <v>0</v>
      </c>
      <c r="CX829">
        <v>0</v>
      </c>
      <c r="CY829">
        <v>0</v>
      </c>
      <c r="CZ829">
        <v>0</v>
      </c>
      <c r="DA829">
        <v>0</v>
      </c>
      <c r="DB829">
        <v>0</v>
      </c>
      <c r="DC829">
        <v>0</v>
      </c>
      <c r="DD829">
        <v>0</v>
      </c>
      <c r="DE829">
        <v>0</v>
      </c>
      <c r="DF829">
        <v>0</v>
      </c>
      <c r="DG829">
        <v>0</v>
      </c>
      <c r="DH829">
        <v>0</v>
      </c>
      <c r="DI829">
        <v>0</v>
      </c>
      <c r="DJ829">
        <v>0</v>
      </c>
      <c r="DK829">
        <v>0</v>
      </c>
      <c r="DL829">
        <v>0</v>
      </c>
      <c r="DM829">
        <v>0</v>
      </c>
      <c r="DN829">
        <v>0</v>
      </c>
      <c r="DO829">
        <v>0</v>
      </c>
      <c r="DP829">
        <v>0</v>
      </c>
      <c r="DQ829">
        <v>0</v>
      </c>
      <c r="DR829">
        <v>0</v>
      </c>
      <c r="DS829">
        <v>0</v>
      </c>
    </row>
    <row r="830" spans="1:123">
      <c r="A830" t="s">
        <v>691</v>
      </c>
      <c r="B830">
        <v>2269233163443.6802</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0</v>
      </c>
      <c r="AU830">
        <v>0</v>
      </c>
      <c r="AV830">
        <v>0</v>
      </c>
      <c r="AW830">
        <v>0</v>
      </c>
      <c r="AX830">
        <v>0</v>
      </c>
      <c r="AY830">
        <v>0</v>
      </c>
      <c r="AZ830">
        <v>0</v>
      </c>
      <c r="BA830">
        <v>0</v>
      </c>
      <c r="BB830">
        <v>0</v>
      </c>
      <c r="BC830">
        <v>0</v>
      </c>
      <c r="BD830">
        <v>0</v>
      </c>
      <c r="BE830">
        <v>0</v>
      </c>
      <c r="BF830">
        <v>0</v>
      </c>
      <c r="BG830">
        <v>0</v>
      </c>
      <c r="BH830">
        <v>0</v>
      </c>
      <c r="BI830">
        <v>0</v>
      </c>
      <c r="BJ830">
        <v>0</v>
      </c>
      <c r="BK830">
        <v>2269233163443.6802</v>
      </c>
      <c r="BL830">
        <v>0</v>
      </c>
      <c r="BM830">
        <v>0</v>
      </c>
      <c r="BN830">
        <v>0</v>
      </c>
      <c r="BO830">
        <v>0</v>
      </c>
      <c r="BP830">
        <v>0</v>
      </c>
      <c r="BQ830">
        <v>0</v>
      </c>
      <c r="BR830">
        <v>0</v>
      </c>
      <c r="BS830">
        <v>0</v>
      </c>
      <c r="BT830">
        <v>0</v>
      </c>
      <c r="BU830">
        <v>0</v>
      </c>
      <c r="BV830">
        <v>0</v>
      </c>
      <c r="BW830">
        <v>0</v>
      </c>
      <c r="BX830">
        <v>0</v>
      </c>
      <c r="BY830">
        <v>0</v>
      </c>
      <c r="BZ830">
        <v>0</v>
      </c>
      <c r="CA830">
        <v>0</v>
      </c>
      <c r="CB830">
        <v>0</v>
      </c>
      <c r="CC830">
        <v>0</v>
      </c>
      <c r="CD830">
        <v>0</v>
      </c>
      <c r="CE830">
        <v>0</v>
      </c>
      <c r="CF830">
        <v>0</v>
      </c>
      <c r="CG830">
        <v>0</v>
      </c>
      <c r="CH830">
        <v>0</v>
      </c>
      <c r="CI830">
        <v>0</v>
      </c>
      <c r="CJ830">
        <v>0</v>
      </c>
      <c r="CK830">
        <v>0</v>
      </c>
      <c r="CL830">
        <v>0</v>
      </c>
      <c r="CM830">
        <v>0</v>
      </c>
      <c r="CN830">
        <v>0</v>
      </c>
      <c r="CO830">
        <v>0</v>
      </c>
      <c r="CP830">
        <v>0</v>
      </c>
      <c r="CQ830">
        <v>0</v>
      </c>
      <c r="CR830">
        <v>0</v>
      </c>
      <c r="CS830">
        <v>0</v>
      </c>
      <c r="CT830">
        <v>0</v>
      </c>
      <c r="CU830">
        <v>0</v>
      </c>
      <c r="CV830">
        <v>0</v>
      </c>
      <c r="CW830">
        <v>0</v>
      </c>
      <c r="CX830">
        <v>0</v>
      </c>
      <c r="CY830">
        <v>0</v>
      </c>
      <c r="CZ830">
        <v>0</v>
      </c>
      <c r="DA830">
        <v>0</v>
      </c>
      <c r="DB830">
        <v>0</v>
      </c>
      <c r="DC830">
        <v>0</v>
      </c>
      <c r="DD830">
        <v>0</v>
      </c>
      <c r="DE830">
        <v>0</v>
      </c>
      <c r="DF830">
        <v>0</v>
      </c>
      <c r="DG830">
        <v>0</v>
      </c>
      <c r="DH830">
        <v>0</v>
      </c>
      <c r="DI830">
        <v>0</v>
      </c>
      <c r="DJ830">
        <v>0</v>
      </c>
      <c r="DK830">
        <v>0</v>
      </c>
      <c r="DL830">
        <v>0</v>
      </c>
      <c r="DM830">
        <v>0</v>
      </c>
      <c r="DN830">
        <v>0</v>
      </c>
      <c r="DO830">
        <v>0</v>
      </c>
      <c r="DP830">
        <v>0</v>
      </c>
      <c r="DQ830">
        <v>0</v>
      </c>
      <c r="DR830">
        <v>0</v>
      </c>
      <c r="DS830">
        <v>0</v>
      </c>
    </row>
    <row r="831" spans="1:123">
      <c r="A831" t="s">
        <v>692</v>
      </c>
      <c r="B831">
        <v>0</v>
      </c>
      <c r="C831">
        <v>0</v>
      </c>
      <c r="D831">
        <v>0</v>
      </c>
      <c r="E831">
        <v>0</v>
      </c>
      <c r="F831">
        <v>0</v>
      </c>
      <c r="G831">
        <v>0</v>
      </c>
      <c r="H831">
        <v>0</v>
      </c>
      <c r="I831">
        <v>8594982579.9999695</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c r="AS831">
        <v>0</v>
      </c>
      <c r="AT831">
        <v>0</v>
      </c>
      <c r="AU831">
        <v>0</v>
      </c>
      <c r="AV831">
        <v>0</v>
      </c>
      <c r="AW831">
        <v>0</v>
      </c>
      <c r="AX831">
        <v>0</v>
      </c>
      <c r="AY831">
        <v>0</v>
      </c>
      <c r="AZ831">
        <v>0</v>
      </c>
      <c r="BA831">
        <v>0</v>
      </c>
      <c r="BB831">
        <v>0</v>
      </c>
      <c r="BC831">
        <v>0</v>
      </c>
      <c r="BD831">
        <v>0</v>
      </c>
      <c r="BE831">
        <v>0</v>
      </c>
      <c r="BF831">
        <v>0</v>
      </c>
      <c r="BG831">
        <v>0</v>
      </c>
      <c r="BH831">
        <v>0</v>
      </c>
      <c r="BI831">
        <v>0</v>
      </c>
      <c r="BJ831">
        <v>0</v>
      </c>
      <c r="BK831">
        <v>0</v>
      </c>
      <c r="BL831">
        <v>8594982579.9999695</v>
      </c>
      <c r="BM831">
        <v>0</v>
      </c>
      <c r="BN831">
        <v>0</v>
      </c>
      <c r="BO831">
        <v>0</v>
      </c>
      <c r="BP831">
        <v>0</v>
      </c>
      <c r="BQ831">
        <v>0</v>
      </c>
      <c r="BR831">
        <v>0</v>
      </c>
      <c r="BS831">
        <v>0</v>
      </c>
      <c r="BT831">
        <v>0</v>
      </c>
      <c r="BU831">
        <v>0</v>
      </c>
      <c r="BV831">
        <v>0</v>
      </c>
      <c r="BW831">
        <v>0</v>
      </c>
      <c r="BX831">
        <v>0</v>
      </c>
      <c r="BY831">
        <v>0</v>
      </c>
      <c r="BZ831">
        <v>0</v>
      </c>
      <c r="CA831">
        <v>0</v>
      </c>
      <c r="CB831">
        <v>0</v>
      </c>
      <c r="CC831">
        <v>0</v>
      </c>
      <c r="CD831">
        <v>0</v>
      </c>
      <c r="CE831">
        <v>0</v>
      </c>
      <c r="CF831">
        <v>0</v>
      </c>
      <c r="CG831">
        <v>0</v>
      </c>
      <c r="CH831">
        <v>0</v>
      </c>
      <c r="CI831">
        <v>0</v>
      </c>
      <c r="CJ831">
        <v>0</v>
      </c>
      <c r="CK831">
        <v>0</v>
      </c>
      <c r="CL831">
        <v>0</v>
      </c>
      <c r="CM831">
        <v>0</v>
      </c>
      <c r="CN831">
        <v>0</v>
      </c>
      <c r="CO831">
        <v>0</v>
      </c>
      <c r="CP831">
        <v>0</v>
      </c>
      <c r="CQ831">
        <v>0</v>
      </c>
      <c r="CR831">
        <v>0</v>
      </c>
      <c r="CS831">
        <v>0</v>
      </c>
      <c r="CT831">
        <v>0</v>
      </c>
      <c r="CU831">
        <v>0</v>
      </c>
      <c r="CV831">
        <v>0</v>
      </c>
      <c r="CW831">
        <v>0</v>
      </c>
      <c r="CX831">
        <v>0</v>
      </c>
      <c r="CY831">
        <v>0</v>
      </c>
      <c r="CZ831">
        <v>0</v>
      </c>
      <c r="DA831">
        <v>0</v>
      </c>
      <c r="DB831">
        <v>0</v>
      </c>
      <c r="DC831">
        <v>0</v>
      </c>
      <c r="DD831">
        <v>0</v>
      </c>
      <c r="DE831">
        <v>0</v>
      </c>
      <c r="DF831">
        <v>0</v>
      </c>
      <c r="DG831">
        <v>0</v>
      </c>
      <c r="DH831">
        <v>0</v>
      </c>
      <c r="DI831">
        <v>0</v>
      </c>
      <c r="DJ831">
        <v>0</v>
      </c>
      <c r="DK831">
        <v>0</v>
      </c>
      <c r="DL831">
        <v>0</v>
      </c>
      <c r="DM831">
        <v>0</v>
      </c>
      <c r="DN831">
        <v>0</v>
      </c>
      <c r="DO831">
        <v>0</v>
      </c>
      <c r="DP831">
        <v>0</v>
      </c>
      <c r="DQ831">
        <v>0</v>
      </c>
      <c r="DR831">
        <v>0</v>
      </c>
      <c r="DS831">
        <v>0</v>
      </c>
    </row>
    <row r="832" spans="1:123">
      <c r="A832" t="s">
        <v>693</v>
      </c>
      <c r="B832">
        <v>0</v>
      </c>
      <c r="C832">
        <v>0</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v>0</v>
      </c>
      <c r="BX832">
        <v>0</v>
      </c>
      <c r="BY832">
        <v>0</v>
      </c>
      <c r="BZ832">
        <v>0</v>
      </c>
      <c r="CA832">
        <v>0</v>
      </c>
      <c r="CB832">
        <v>0</v>
      </c>
      <c r="CC832">
        <v>0</v>
      </c>
      <c r="CD832">
        <v>0</v>
      </c>
      <c r="CE832">
        <v>0</v>
      </c>
      <c r="CF832">
        <v>0</v>
      </c>
      <c r="CG832">
        <v>0</v>
      </c>
      <c r="CH832">
        <v>0</v>
      </c>
      <c r="CI832">
        <v>0</v>
      </c>
      <c r="CJ832">
        <v>0</v>
      </c>
      <c r="CK832">
        <v>0</v>
      </c>
      <c r="CL832">
        <v>0</v>
      </c>
      <c r="CM832">
        <v>0</v>
      </c>
      <c r="CN832">
        <v>0</v>
      </c>
      <c r="CO832">
        <v>0</v>
      </c>
      <c r="CP832">
        <v>0</v>
      </c>
      <c r="CQ832">
        <v>0</v>
      </c>
      <c r="CR832">
        <v>0</v>
      </c>
      <c r="CS832">
        <v>0</v>
      </c>
      <c r="CT832">
        <v>0</v>
      </c>
      <c r="CU832">
        <v>0</v>
      </c>
      <c r="CV832">
        <v>0</v>
      </c>
      <c r="CW832">
        <v>0</v>
      </c>
      <c r="CX832">
        <v>0</v>
      </c>
      <c r="CY832">
        <v>0</v>
      </c>
      <c r="CZ832">
        <v>0</v>
      </c>
      <c r="DA832">
        <v>0</v>
      </c>
      <c r="DB832">
        <v>0</v>
      </c>
      <c r="DC832">
        <v>0</v>
      </c>
      <c r="DD832">
        <v>0</v>
      </c>
      <c r="DE832">
        <v>0</v>
      </c>
      <c r="DF832">
        <v>0</v>
      </c>
      <c r="DG832">
        <v>0</v>
      </c>
      <c r="DH832">
        <v>0</v>
      </c>
      <c r="DI832">
        <v>0</v>
      </c>
      <c r="DJ832">
        <v>0</v>
      </c>
      <c r="DK832">
        <v>0</v>
      </c>
      <c r="DL832">
        <v>0</v>
      </c>
      <c r="DM832">
        <v>0</v>
      </c>
      <c r="DN832">
        <v>0</v>
      </c>
      <c r="DO832">
        <v>0</v>
      </c>
      <c r="DP832">
        <v>0</v>
      </c>
      <c r="DQ832">
        <v>0</v>
      </c>
      <c r="DR832">
        <v>0</v>
      </c>
      <c r="DS832">
        <v>0</v>
      </c>
    </row>
    <row r="833" spans="1:123">
      <c r="A833" t="s">
        <v>694</v>
      </c>
      <c r="B833">
        <v>0</v>
      </c>
      <c r="C833">
        <v>0</v>
      </c>
      <c r="D833">
        <v>87729042706.904907</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c r="AS833">
        <v>0</v>
      </c>
      <c r="AT833">
        <v>0</v>
      </c>
      <c r="AU833">
        <v>0</v>
      </c>
      <c r="AV833">
        <v>0</v>
      </c>
      <c r="AW833">
        <v>0</v>
      </c>
      <c r="AX833">
        <v>0</v>
      </c>
      <c r="AY833">
        <v>0</v>
      </c>
      <c r="AZ833">
        <v>0</v>
      </c>
      <c r="BA833">
        <v>0</v>
      </c>
      <c r="BB833">
        <v>0</v>
      </c>
      <c r="BC833">
        <v>0</v>
      </c>
      <c r="BD833">
        <v>0</v>
      </c>
      <c r="BE833">
        <v>0</v>
      </c>
      <c r="BF833">
        <v>0</v>
      </c>
      <c r="BG833">
        <v>0</v>
      </c>
      <c r="BH833">
        <v>0</v>
      </c>
      <c r="BI833">
        <v>0</v>
      </c>
      <c r="BJ833">
        <v>0</v>
      </c>
      <c r="BK833">
        <v>0</v>
      </c>
      <c r="BL833">
        <v>0</v>
      </c>
      <c r="BM833">
        <v>87729042706.904907</v>
      </c>
      <c r="BN833">
        <v>0</v>
      </c>
      <c r="BO833">
        <v>0</v>
      </c>
      <c r="BP833">
        <v>0</v>
      </c>
      <c r="BQ833">
        <v>0</v>
      </c>
      <c r="BR833">
        <v>0</v>
      </c>
      <c r="BS833">
        <v>0</v>
      </c>
      <c r="BT833">
        <v>0</v>
      </c>
      <c r="BU833">
        <v>0</v>
      </c>
      <c r="BV833">
        <v>0</v>
      </c>
      <c r="BW833">
        <v>0</v>
      </c>
      <c r="BX833">
        <v>0</v>
      </c>
      <c r="BY833">
        <v>0</v>
      </c>
      <c r="BZ833">
        <v>0</v>
      </c>
      <c r="CA833">
        <v>0</v>
      </c>
      <c r="CB833">
        <v>0</v>
      </c>
      <c r="CC833">
        <v>0</v>
      </c>
      <c r="CD833">
        <v>0</v>
      </c>
      <c r="CE833">
        <v>0</v>
      </c>
      <c r="CF833">
        <v>0</v>
      </c>
      <c r="CG833">
        <v>0</v>
      </c>
      <c r="CH833">
        <v>0</v>
      </c>
      <c r="CI833">
        <v>0</v>
      </c>
      <c r="CJ833">
        <v>0</v>
      </c>
      <c r="CK833">
        <v>0</v>
      </c>
      <c r="CL833">
        <v>0</v>
      </c>
      <c r="CM833">
        <v>0</v>
      </c>
      <c r="CN833">
        <v>0</v>
      </c>
      <c r="CO833">
        <v>0</v>
      </c>
      <c r="CP833">
        <v>0</v>
      </c>
      <c r="CQ833">
        <v>0</v>
      </c>
      <c r="CR833">
        <v>0</v>
      </c>
      <c r="CS833">
        <v>0</v>
      </c>
      <c r="CT833">
        <v>0</v>
      </c>
      <c r="CU833">
        <v>0</v>
      </c>
      <c r="CV833">
        <v>0</v>
      </c>
      <c r="CW833">
        <v>0</v>
      </c>
      <c r="CX833">
        <v>0</v>
      </c>
      <c r="CY833">
        <v>0</v>
      </c>
      <c r="CZ833">
        <v>0</v>
      </c>
      <c r="DA833">
        <v>0</v>
      </c>
      <c r="DB833">
        <v>0</v>
      </c>
      <c r="DC833">
        <v>0</v>
      </c>
      <c r="DD833">
        <v>0</v>
      </c>
      <c r="DE833">
        <v>0</v>
      </c>
      <c r="DF833">
        <v>0</v>
      </c>
      <c r="DG833">
        <v>0</v>
      </c>
      <c r="DH833">
        <v>0</v>
      </c>
      <c r="DI833">
        <v>0</v>
      </c>
      <c r="DJ833">
        <v>0</v>
      </c>
      <c r="DK833">
        <v>0</v>
      </c>
      <c r="DL833">
        <v>0</v>
      </c>
      <c r="DM833">
        <v>0</v>
      </c>
      <c r="DN833">
        <v>0</v>
      </c>
      <c r="DO833">
        <v>0</v>
      </c>
      <c r="DP833">
        <v>0</v>
      </c>
      <c r="DQ833">
        <v>0</v>
      </c>
      <c r="DR833">
        <v>0</v>
      </c>
      <c r="DS833">
        <v>0</v>
      </c>
    </row>
    <row r="834" spans="1:123">
      <c r="A834" t="s">
        <v>695</v>
      </c>
      <c r="B834">
        <v>0</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v>0</v>
      </c>
      <c r="BK834">
        <v>0</v>
      </c>
      <c r="BL834">
        <v>0</v>
      </c>
      <c r="BM834">
        <v>0</v>
      </c>
      <c r="BN834">
        <v>0</v>
      </c>
      <c r="BO834">
        <v>0</v>
      </c>
      <c r="BP834">
        <v>0</v>
      </c>
      <c r="BQ834">
        <v>0</v>
      </c>
      <c r="BR834">
        <v>0</v>
      </c>
      <c r="BS834">
        <v>0</v>
      </c>
      <c r="BT834">
        <v>0</v>
      </c>
      <c r="BU834">
        <v>0</v>
      </c>
      <c r="BV834">
        <v>0</v>
      </c>
      <c r="BW834">
        <v>0</v>
      </c>
      <c r="BX834">
        <v>0</v>
      </c>
      <c r="BY834">
        <v>0</v>
      </c>
      <c r="BZ834">
        <v>0</v>
      </c>
      <c r="CA834">
        <v>0</v>
      </c>
      <c r="CB834">
        <v>0</v>
      </c>
      <c r="CC834">
        <v>0</v>
      </c>
      <c r="CD834">
        <v>0</v>
      </c>
      <c r="CE834">
        <v>0</v>
      </c>
      <c r="CF834">
        <v>0</v>
      </c>
      <c r="CG834">
        <v>0</v>
      </c>
      <c r="CH834">
        <v>0</v>
      </c>
      <c r="CI834">
        <v>0</v>
      </c>
      <c r="CJ834">
        <v>0</v>
      </c>
      <c r="CK834">
        <v>0</v>
      </c>
      <c r="CL834">
        <v>0</v>
      </c>
      <c r="CM834">
        <v>0</v>
      </c>
      <c r="CN834">
        <v>0</v>
      </c>
      <c r="CO834">
        <v>0</v>
      </c>
      <c r="CP834">
        <v>0</v>
      </c>
      <c r="CQ834">
        <v>0</v>
      </c>
      <c r="CR834">
        <v>0</v>
      </c>
      <c r="CS834">
        <v>0</v>
      </c>
      <c r="CT834">
        <v>0</v>
      </c>
      <c r="CU834">
        <v>0</v>
      </c>
      <c r="CV834">
        <v>0</v>
      </c>
      <c r="CW834">
        <v>0</v>
      </c>
      <c r="CX834">
        <v>0</v>
      </c>
      <c r="CY834">
        <v>0</v>
      </c>
      <c r="CZ834">
        <v>0</v>
      </c>
      <c r="DA834">
        <v>0</v>
      </c>
      <c r="DB834">
        <v>0</v>
      </c>
      <c r="DC834">
        <v>0</v>
      </c>
      <c r="DD834">
        <v>0</v>
      </c>
      <c r="DE834">
        <v>0</v>
      </c>
      <c r="DF834">
        <v>0</v>
      </c>
      <c r="DG834">
        <v>0</v>
      </c>
      <c r="DH834">
        <v>0</v>
      </c>
      <c r="DI834">
        <v>0</v>
      </c>
      <c r="DJ834">
        <v>0</v>
      </c>
      <c r="DK834">
        <v>0</v>
      </c>
      <c r="DL834">
        <v>0</v>
      </c>
      <c r="DM834">
        <v>0</v>
      </c>
      <c r="DN834">
        <v>0</v>
      </c>
      <c r="DO834">
        <v>0</v>
      </c>
      <c r="DP834">
        <v>0</v>
      </c>
      <c r="DQ834">
        <v>0</v>
      </c>
      <c r="DR834">
        <v>0</v>
      </c>
      <c r="DS834">
        <v>0</v>
      </c>
    </row>
    <row r="835" spans="1:123">
      <c r="A835" t="s">
        <v>696</v>
      </c>
      <c r="B835">
        <v>0</v>
      </c>
      <c r="C835">
        <v>0</v>
      </c>
      <c r="D835">
        <v>0</v>
      </c>
      <c r="E835">
        <v>0</v>
      </c>
      <c r="F835">
        <v>0</v>
      </c>
      <c r="G835">
        <v>0</v>
      </c>
      <c r="H835">
        <v>0</v>
      </c>
      <c r="I835">
        <v>20412180360.84</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0</v>
      </c>
      <c r="AT835">
        <v>0</v>
      </c>
      <c r="AU835">
        <v>0</v>
      </c>
      <c r="AV835">
        <v>0</v>
      </c>
      <c r="AW835">
        <v>0</v>
      </c>
      <c r="AX835">
        <v>0</v>
      </c>
      <c r="AY835">
        <v>0</v>
      </c>
      <c r="AZ835">
        <v>0</v>
      </c>
      <c r="BA835">
        <v>0</v>
      </c>
      <c r="BB835">
        <v>0</v>
      </c>
      <c r="BC835">
        <v>0</v>
      </c>
      <c r="BD835">
        <v>0</v>
      </c>
      <c r="BE835">
        <v>0</v>
      </c>
      <c r="BF835">
        <v>0</v>
      </c>
      <c r="BG835">
        <v>0</v>
      </c>
      <c r="BH835">
        <v>0</v>
      </c>
      <c r="BI835">
        <v>0</v>
      </c>
      <c r="BJ835">
        <v>0</v>
      </c>
      <c r="BK835">
        <v>0</v>
      </c>
      <c r="BL835">
        <v>20412180360.84</v>
      </c>
      <c r="BM835">
        <v>0</v>
      </c>
      <c r="BN835">
        <v>0</v>
      </c>
      <c r="BO835">
        <v>0</v>
      </c>
      <c r="BP835">
        <v>0</v>
      </c>
      <c r="BQ835">
        <v>0</v>
      </c>
      <c r="BR835">
        <v>0</v>
      </c>
      <c r="BS835">
        <v>0</v>
      </c>
      <c r="BT835">
        <v>0</v>
      </c>
      <c r="BU835">
        <v>0</v>
      </c>
      <c r="BV835">
        <v>0</v>
      </c>
      <c r="BW835">
        <v>0</v>
      </c>
      <c r="BX835">
        <v>0</v>
      </c>
      <c r="BY835">
        <v>0</v>
      </c>
      <c r="BZ835">
        <v>0</v>
      </c>
      <c r="CA835">
        <v>0</v>
      </c>
      <c r="CB835">
        <v>0</v>
      </c>
      <c r="CC835">
        <v>0</v>
      </c>
      <c r="CD835">
        <v>0</v>
      </c>
      <c r="CE835">
        <v>0</v>
      </c>
      <c r="CF835">
        <v>0</v>
      </c>
      <c r="CG835">
        <v>0</v>
      </c>
      <c r="CH835">
        <v>0</v>
      </c>
      <c r="CI835">
        <v>0</v>
      </c>
      <c r="CJ835">
        <v>0</v>
      </c>
      <c r="CK835">
        <v>0</v>
      </c>
      <c r="CL835">
        <v>0</v>
      </c>
      <c r="CM835">
        <v>0</v>
      </c>
      <c r="CN835">
        <v>0</v>
      </c>
      <c r="CO835">
        <v>0</v>
      </c>
      <c r="CP835">
        <v>0</v>
      </c>
      <c r="CQ835">
        <v>0</v>
      </c>
      <c r="CR835">
        <v>0</v>
      </c>
      <c r="CS835">
        <v>0</v>
      </c>
      <c r="CT835">
        <v>0</v>
      </c>
      <c r="CU835">
        <v>0</v>
      </c>
      <c r="CV835">
        <v>0</v>
      </c>
      <c r="CW835">
        <v>0</v>
      </c>
      <c r="CX835">
        <v>0</v>
      </c>
      <c r="CY835">
        <v>0</v>
      </c>
      <c r="CZ835">
        <v>0</v>
      </c>
      <c r="DA835">
        <v>0</v>
      </c>
      <c r="DB835">
        <v>0</v>
      </c>
      <c r="DC835">
        <v>0</v>
      </c>
      <c r="DD835">
        <v>0</v>
      </c>
      <c r="DE835">
        <v>0</v>
      </c>
      <c r="DF835">
        <v>0</v>
      </c>
      <c r="DG835">
        <v>0</v>
      </c>
      <c r="DH835">
        <v>0</v>
      </c>
      <c r="DI835">
        <v>0</v>
      </c>
      <c r="DJ835">
        <v>0</v>
      </c>
      <c r="DK835">
        <v>0</v>
      </c>
      <c r="DL835">
        <v>0</v>
      </c>
      <c r="DM835">
        <v>0</v>
      </c>
      <c r="DN835">
        <v>0</v>
      </c>
      <c r="DO835">
        <v>0</v>
      </c>
      <c r="DP835">
        <v>0</v>
      </c>
      <c r="DQ835">
        <v>0</v>
      </c>
      <c r="DR835">
        <v>0</v>
      </c>
      <c r="DS835">
        <v>0</v>
      </c>
    </row>
    <row r="836" spans="1:123">
      <c r="A836" t="s">
        <v>697</v>
      </c>
      <c r="B836">
        <v>0</v>
      </c>
      <c r="C836" s="38">
        <v>7.62939453125E-6</v>
      </c>
      <c r="D836">
        <v>44585199358.692398</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c r="BJ836">
        <v>0</v>
      </c>
      <c r="BK836">
        <v>0</v>
      </c>
      <c r="BL836">
        <v>44585199358.692398</v>
      </c>
      <c r="BM836">
        <v>0</v>
      </c>
      <c r="BN836">
        <v>0</v>
      </c>
      <c r="BO836">
        <v>0</v>
      </c>
      <c r="BP836">
        <v>0</v>
      </c>
      <c r="BQ836">
        <v>0</v>
      </c>
      <c r="BR836">
        <v>0</v>
      </c>
      <c r="BS836">
        <v>0</v>
      </c>
      <c r="BT836">
        <v>0</v>
      </c>
      <c r="BU836">
        <v>0</v>
      </c>
      <c r="BV836">
        <v>0</v>
      </c>
      <c r="BW836">
        <v>0</v>
      </c>
      <c r="BX836">
        <v>0</v>
      </c>
      <c r="BY836">
        <v>0</v>
      </c>
      <c r="BZ836">
        <v>0</v>
      </c>
      <c r="CA836">
        <v>0</v>
      </c>
      <c r="CB836">
        <v>0</v>
      </c>
      <c r="CC836">
        <v>0</v>
      </c>
      <c r="CD836">
        <v>0</v>
      </c>
      <c r="CE836">
        <v>0</v>
      </c>
      <c r="CF836">
        <v>0</v>
      </c>
      <c r="CG836">
        <v>0</v>
      </c>
      <c r="CH836">
        <v>0</v>
      </c>
      <c r="CI836">
        <v>0</v>
      </c>
      <c r="CJ836">
        <v>0</v>
      </c>
      <c r="CK836">
        <v>0</v>
      </c>
      <c r="CL836">
        <v>0</v>
      </c>
      <c r="CM836">
        <v>0</v>
      </c>
      <c r="CN836">
        <v>0</v>
      </c>
      <c r="CO836">
        <v>0</v>
      </c>
      <c r="CP836">
        <v>0</v>
      </c>
      <c r="CQ836">
        <v>0</v>
      </c>
      <c r="CR836">
        <v>0</v>
      </c>
      <c r="CS836">
        <v>0</v>
      </c>
      <c r="CT836">
        <v>0</v>
      </c>
      <c r="CU836">
        <v>0</v>
      </c>
      <c r="CV836">
        <v>0</v>
      </c>
      <c r="CW836">
        <v>0</v>
      </c>
      <c r="CX836">
        <v>0</v>
      </c>
      <c r="CY836">
        <v>0</v>
      </c>
      <c r="CZ836">
        <v>0</v>
      </c>
      <c r="DA836">
        <v>0</v>
      </c>
      <c r="DB836">
        <v>0</v>
      </c>
      <c r="DC836">
        <v>0</v>
      </c>
      <c r="DD836">
        <v>0</v>
      </c>
      <c r="DE836">
        <v>0</v>
      </c>
      <c r="DF836">
        <v>0</v>
      </c>
      <c r="DG836">
        <v>0</v>
      </c>
      <c r="DH836">
        <v>0</v>
      </c>
      <c r="DI836">
        <v>0</v>
      </c>
      <c r="DJ836">
        <v>0</v>
      </c>
      <c r="DK836">
        <v>0</v>
      </c>
      <c r="DL836">
        <v>0</v>
      </c>
      <c r="DM836">
        <v>0</v>
      </c>
      <c r="DN836">
        <v>0</v>
      </c>
      <c r="DO836">
        <v>0</v>
      </c>
      <c r="DP836">
        <v>0</v>
      </c>
      <c r="DQ836">
        <v>0</v>
      </c>
      <c r="DR836">
        <v>0</v>
      </c>
      <c r="DS836">
        <v>0</v>
      </c>
    </row>
    <row r="837" spans="1:123">
      <c r="A837" t="s">
        <v>698</v>
      </c>
      <c r="B837">
        <v>0</v>
      </c>
      <c r="C837">
        <v>0</v>
      </c>
      <c r="D837">
        <v>0</v>
      </c>
      <c r="E837">
        <v>0</v>
      </c>
      <c r="F837">
        <v>0</v>
      </c>
      <c r="G837">
        <v>0</v>
      </c>
      <c r="H837">
        <v>0</v>
      </c>
      <c r="I837">
        <v>18460566748.799999</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0</v>
      </c>
      <c r="BL837">
        <v>0</v>
      </c>
      <c r="BM837">
        <v>0</v>
      </c>
      <c r="BN837">
        <v>0</v>
      </c>
      <c r="BO837">
        <v>0</v>
      </c>
      <c r="BP837">
        <v>0</v>
      </c>
      <c r="BQ837">
        <v>0</v>
      </c>
      <c r="BR837">
        <v>18460566748.799999</v>
      </c>
      <c r="BS837">
        <v>0</v>
      </c>
      <c r="BT837">
        <v>0</v>
      </c>
      <c r="BU837">
        <v>0</v>
      </c>
      <c r="BV837">
        <v>0</v>
      </c>
      <c r="BW837">
        <v>0</v>
      </c>
      <c r="BX837">
        <v>0</v>
      </c>
      <c r="BY837">
        <v>0</v>
      </c>
      <c r="BZ837">
        <v>0</v>
      </c>
      <c r="CA837">
        <v>0</v>
      </c>
      <c r="CB837">
        <v>0</v>
      </c>
      <c r="CC837">
        <v>0</v>
      </c>
      <c r="CD837">
        <v>0</v>
      </c>
      <c r="CE837">
        <v>0</v>
      </c>
      <c r="CF837">
        <v>0</v>
      </c>
      <c r="CG837">
        <v>0</v>
      </c>
      <c r="CH837">
        <v>0</v>
      </c>
      <c r="CI837">
        <v>0</v>
      </c>
      <c r="CJ837">
        <v>0</v>
      </c>
      <c r="CK837">
        <v>0</v>
      </c>
      <c r="CL837">
        <v>0</v>
      </c>
      <c r="CM837">
        <v>0</v>
      </c>
      <c r="CN837">
        <v>0</v>
      </c>
      <c r="CO837">
        <v>0</v>
      </c>
      <c r="CP837">
        <v>0</v>
      </c>
      <c r="CQ837">
        <v>0</v>
      </c>
      <c r="CR837">
        <v>0</v>
      </c>
      <c r="CS837">
        <v>0</v>
      </c>
      <c r="CT837">
        <v>0</v>
      </c>
      <c r="CU837">
        <v>0</v>
      </c>
      <c r="CV837">
        <v>0</v>
      </c>
      <c r="CW837">
        <v>0</v>
      </c>
      <c r="CX837">
        <v>0</v>
      </c>
      <c r="CY837">
        <v>0</v>
      </c>
      <c r="CZ837">
        <v>0</v>
      </c>
      <c r="DA837">
        <v>0</v>
      </c>
      <c r="DB837">
        <v>0</v>
      </c>
      <c r="DC837">
        <v>0</v>
      </c>
      <c r="DD837">
        <v>0</v>
      </c>
      <c r="DE837">
        <v>0</v>
      </c>
      <c r="DF837">
        <v>0</v>
      </c>
      <c r="DG837">
        <v>0</v>
      </c>
      <c r="DH837">
        <v>0</v>
      </c>
      <c r="DI837">
        <v>0</v>
      </c>
      <c r="DJ837">
        <v>0</v>
      </c>
      <c r="DK837">
        <v>0</v>
      </c>
      <c r="DL837">
        <v>0</v>
      </c>
      <c r="DM837">
        <v>0</v>
      </c>
      <c r="DN837">
        <v>0</v>
      </c>
      <c r="DO837">
        <v>0</v>
      </c>
      <c r="DP837">
        <v>0</v>
      </c>
      <c r="DQ837">
        <v>0</v>
      </c>
      <c r="DR837">
        <v>0</v>
      </c>
      <c r="DS837">
        <v>0</v>
      </c>
    </row>
    <row r="838" spans="1:123">
      <c r="A838" t="s">
        <v>699</v>
      </c>
      <c r="B838">
        <v>0</v>
      </c>
      <c r="C838">
        <v>0</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c r="CN838">
        <v>0</v>
      </c>
      <c r="CO838">
        <v>0</v>
      </c>
      <c r="CP838">
        <v>0</v>
      </c>
      <c r="CQ838">
        <v>0</v>
      </c>
      <c r="CR838">
        <v>0</v>
      </c>
      <c r="CS838">
        <v>0</v>
      </c>
      <c r="CT838">
        <v>0</v>
      </c>
      <c r="CU838">
        <v>0</v>
      </c>
      <c r="CV838">
        <v>0</v>
      </c>
      <c r="CW838">
        <v>0</v>
      </c>
      <c r="CX838">
        <v>0</v>
      </c>
      <c r="CY838">
        <v>0</v>
      </c>
      <c r="CZ838">
        <v>0</v>
      </c>
      <c r="DA838">
        <v>0</v>
      </c>
      <c r="DB838">
        <v>0</v>
      </c>
      <c r="DC838">
        <v>0</v>
      </c>
      <c r="DD838">
        <v>0</v>
      </c>
      <c r="DE838">
        <v>0</v>
      </c>
      <c r="DF838">
        <v>0</v>
      </c>
      <c r="DG838">
        <v>0</v>
      </c>
      <c r="DH838">
        <v>0</v>
      </c>
      <c r="DI838">
        <v>0</v>
      </c>
      <c r="DJ838">
        <v>0</v>
      </c>
      <c r="DK838">
        <v>0</v>
      </c>
      <c r="DL838">
        <v>0</v>
      </c>
      <c r="DM838">
        <v>0</v>
      </c>
      <c r="DN838">
        <v>0</v>
      </c>
      <c r="DO838">
        <v>0</v>
      </c>
      <c r="DP838">
        <v>0</v>
      </c>
      <c r="DQ838">
        <v>0</v>
      </c>
      <c r="DR838">
        <v>0</v>
      </c>
      <c r="DS838">
        <v>0</v>
      </c>
    </row>
    <row r="839" spans="1:123">
      <c r="A839" t="s">
        <v>700</v>
      </c>
      <c r="B839">
        <v>0</v>
      </c>
      <c r="C839">
        <v>0</v>
      </c>
      <c r="D839">
        <v>0</v>
      </c>
      <c r="E839">
        <v>0</v>
      </c>
      <c r="F839">
        <v>0</v>
      </c>
      <c r="G839">
        <v>0</v>
      </c>
      <c r="H839">
        <v>0</v>
      </c>
      <c r="I839">
        <v>0</v>
      </c>
      <c r="J839">
        <v>0</v>
      </c>
      <c r="K839">
        <v>0</v>
      </c>
      <c r="L839">
        <v>0</v>
      </c>
      <c r="M839">
        <v>0</v>
      </c>
      <c r="N839">
        <v>0</v>
      </c>
      <c r="O839">
        <v>0</v>
      </c>
      <c r="P839">
        <v>0</v>
      </c>
      <c r="Q839">
        <v>0</v>
      </c>
      <c r="R839">
        <v>0</v>
      </c>
      <c r="S839">
        <v>2176704759.5999999</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2176704759.5999999</v>
      </c>
      <c r="BM839">
        <v>0</v>
      </c>
      <c r="BN839">
        <v>0</v>
      </c>
      <c r="BO839">
        <v>0</v>
      </c>
      <c r="BP839">
        <v>0</v>
      </c>
      <c r="BQ839">
        <v>0</v>
      </c>
      <c r="BR839">
        <v>0</v>
      </c>
      <c r="BS839">
        <v>0</v>
      </c>
      <c r="BT839">
        <v>0</v>
      </c>
      <c r="BU839">
        <v>0</v>
      </c>
      <c r="BV839">
        <v>0</v>
      </c>
      <c r="BW839">
        <v>0</v>
      </c>
      <c r="BX839">
        <v>0</v>
      </c>
      <c r="BY839">
        <v>0</v>
      </c>
      <c r="BZ839">
        <v>0</v>
      </c>
      <c r="CA839">
        <v>0</v>
      </c>
      <c r="CB839">
        <v>0</v>
      </c>
      <c r="CC839">
        <v>0</v>
      </c>
      <c r="CD839">
        <v>0</v>
      </c>
      <c r="CE839">
        <v>0</v>
      </c>
      <c r="CF839">
        <v>0</v>
      </c>
      <c r="CG839">
        <v>0</v>
      </c>
      <c r="CH839">
        <v>0</v>
      </c>
      <c r="CI839">
        <v>0</v>
      </c>
      <c r="CJ839">
        <v>0</v>
      </c>
      <c r="CK839">
        <v>0</v>
      </c>
      <c r="CL839">
        <v>0</v>
      </c>
      <c r="CM839">
        <v>0</v>
      </c>
      <c r="CN839">
        <v>0</v>
      </c>
      <c r="CO839">
        <v>0</v>
      </c>
      <c r="CP839">
        <v>0</v>
      </c>
      <c r="CQ839">
        <v>0</v>
      </c>
      <c r="CR839">
        <v>0</v>
      </c>
      <c r="CS839">
        <v>0</v>
      </c>
      <c r="CT839">
        <v>0</v>
      </c>
      <c r="CU839">
        <v>0</v>
      </c>
      <c r="CV839">
        <v>0</v>
      </c>
      <c r="CW839">
        <v>0</v>
      </c>
      <c r="CX839">
        <v>0</v>
      </c>
      <c r="CY839">
        <v>0</v>
      </c>
      <c r="CZ839">
        <v>0</v>
      </c>
      <c r="DA839">
        <v>0</v>
      </c>
      <c r="DB839">
        <v>0</v>
      </c>
      <c r="DC839">
        <v>0</v>
      </c>
      <c r="DD839">
        <v>0</v>
      </c>
      <c r="DE839">
        <v>0</v>
      </c>
      <c r="DF839">
        <v>0</v>
      </c>
      <c r="DG839">
        <v>0</v>
      </c>
      <c r="DH839">
        <v>0</v>
      </c>
      <c r="DI839">
        <v>0</v>
      </c>
      <c r="DJ839">
        <v>0</v>
      </c>
      <c r="DK839">
        <v>0</v>
      </c>
      <c r="DL839">
        <v>0</v>
      </c>
      <c r="DM839">
        <v>0</v>
      </c>
      <c r="DN839">
        <v>0</v>
      </c>
      <c r="DO839">
        <v>0</v>
      </c>
      <c r="DP839">
        <v>0</v>
      </c>
      <c r="DQ839">
        <v>0</v>
      </c>
      <c r="DR839">
        <v>0</v>
      </c>
      <c r="DS839">
        <v>0</v>
      </c>
    </row>
    <row r="840" spans="1:123">
      <c r="A840" t="s">
        <v>1680</v>
      </c>
      <c r="B840">
        <v>0</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1017394493.4</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1017394493.4</v>
      </c>
      <c r="BM840">
        <v>0</v>
      </c>
      <c r="BN840">
        <v>0</v>
      </c>
      <c r="BO840">
        <v>0</v>
      </c>
      <c r="BP840">
        <v>0</v>
      </c>
      <c r="BQ840">
        <v>0</v>
      </c>
      <c r="BR840">
        <v>0</v>
      </c>
      <c r="BS840">
        <v>0</v>
      </c>
      <c r="BT840">
        <v>0</v>
      </c>
      <c r="BU840">
        <v>0</v>
      </c>
      <c r="BV840">
        <v>0</v>
      </c>
      <c r="BW840">
        <v>0</v>
      </c>
      <c r="BX840">
        <v>0</v>
      </c>
      <c r="BY840">
        <v>0</v>
      </c>
      <c r="BZ840">
        <v>0</v>
      </c>
      <c r="CA840">
        <v>0</v>
      </c>
      <c r="CB840">
        <v>0</v>
      </c>
      <c r="CC840">
        <v>0</v>
      </c>
      <c r="CD840">
        <v>0</v>
      </c>
      <c r="CE840">
        <v>0</v>
      </c>
      <c r="CF840">
        <v>0</v>
      </c>
      <c r="CG840">
        <v>0</v>
      </c>
      <c r="CH840">
        <v>0</v>
      </c>
      <c r="CI840">
        <v>0</v>
      </c>
      <c r="CJ840">
        <v>0</v>
      </c>
      <c r="CK840">
        <v>0</v>
      </c>
      <c r="CL840">
        <v>0</v>
      </c>
      <c r="CM840">
        <v>0</v>
      </c>
      <c r="CN840">
        <v>0</v>
      </c>
      <c r="CO840">
        <v>0</v>
      </c>
      <c r="CP840">
        <v>0</v>
      </c>
      <c r="CQ840">
        <v>0</v>
      </c>
      <c r="CR840">
        <v>0</v>
      </c>
      <c r="CS840">
        <v>0</v>
      </c>
      <c r="CT840">
        <v>0</v>
      </c>
      <c r="CU840">
        <v>0</v>
      </c>
      <c r="CV840">
        <v>0</v>
      </c>
      <c r="CW840">
        <v>0</v>
      </c>
      <c r="CX840">
        <v>0</v>
      </c>
      <c r="CY840">
        <v>0</v>
      </c>
      <c r="CZ840">
        <v>0</v>
      </c>
      <c r="DA840">
        <v>0</v>
      </c>
      <c r="DB840">
        <v>0</v>
      </c>
      <c r="DC840">
        <v>0</v>
      </c>
      <c r="DD840">
        <v>0</v>
      </c>
      <c r="DE840">
        <v>0</v>
      </c>
      <c r="DF840">
        <v>0</v>
      </c>
      <c r="DG840">
        <v>0</v>
      </c>
      <c r="DH840">
        <v>0</v>
      </c>
      <c r="DI840">
        <v>0</v>
      </c>
      <c r="DJ840">
        <v>0</v>
      </c>
      <c r="DK840">
        <v>0</v>
      </c>
      <c r="DL840">
        <v>0</v>
      </c>
      <c r="DM840">
        <v>0</v>
      </c>
      <c r="DN840">
        <v>0</v>
      </c>
      <c r="DO840">
        <v>0</v>
      </c>
      <c r="DP840">
        <v>0</v>
      </c>
      <c r="DQ840">
        <v>0</v>
      </c>
      <c r="DR840">
        <v>0</v>
      </c>
      <c r="DS840">
        <v>0</v>
      </c>
    </row>
    <row r="841" spans="1:123">
      <c r="A841" t="s">
        <v>1681</v>
      </c>
      <c r="B841">
        <v>0</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145853458.19999999</v>
      </c>
      <c r="AH841">
        <v>0</v>
      </c>
      <c r="AI841">
        <v>0</v>
      </c>
      <c r="AJ841">
        <v>0</v>
      </c>
      <c r="AK841">
        <v>0</v>
      </c>
      <c r="AL841">
        <v>0</v>
      </c>
      <c r="AM841">
        <v>0</v>
      </c>
      <c r="AN841">
        <v>0</v>
      </c>
      <c r="AO841">
        <v>0</v>
      </c>
      <c r="AP841">
        <v>0</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c r="BJ841">
        <v>0</v>
      </c>
      <c r="BK841">
        <v>0</v>
      </c>
      <c r="BL841">
        <v>145853458.19999999</v>
      </c>
      <c r="BM841">
        <v>0</v>
      </c>
      <c r="BN841">
        <v>0</v>
      </c>
      <c r="BO841">
        <v>0</v>
      </c>
      <c r="BP841">
        <v>0</v>
      </c>
      <c r="BQ841">
        <v>0</v>
      </c>
      <c r="BR841">
        <v>0</v>
      </c>
      <c r="BS841">
        <v>0</v>
      </c>
      <c r="BT841">
        <v>0</v>
      </c>
      <c r="BU841">
        <v>0</v>
      </c>
      <c r="BV841">
        <v>0</v>
      </c>
      <c r="BW841">
        <v>0</v>
      </c>
      <c r="BX841">
        <v>0</v>
      </c>
      <c r="BY841">
        <v>0</v>
      </c>
      <c r="BZ841">
        <v>0</v>
      </c>
      <c r="CA841">
        <v>0</v>
      </c>
      <c r="CB841">
        <v>0</v>
      </c>
      <c r="CC841">
        <v>0</v>
      </c>
      <c r="CD841">
        <v>0</v>
      </c>
      <c r="CE841">
        <v>0</v>
      </c>
      <c r="CF841">
        <v>0</v>
      </c>
      <c r="CG841">
        <v>0</v>
      </c>
      <c r="CH841">
        <v>0</v>
      </c>
      <c r="CI841">
        <v>0</v>
      </c>
      <c r="CJ841">
        <v>0</v>
      </c>
      <c r="CK841">
        <v>0</v>
      </c>
      <c r="CL841">
        <v>0</v>
      </c>
      <c r="CM841">
        <v>0</v>
      </c>
      <c r="CN841">
        <v>0</v>
      </c>
      <c r="CO841">
        <v>0</v>
      </c>
      <c r="CP841">
        <v>0</v>
      </c>
      <c r="CQ841">
        <v>0</v>
      </c>
      <c r="CR841">
        <v>0</v>
      </c>
      <c r="CS841">
        <v>0</v>
      </c>
      <c r="CT841">
        <v>0</v>
      </c>
      <c r="CU841">
        <v>0</v>
      </c>
      <c r="CV841">
        <v>0</v>
      </c>
      <c r="CW841">
        <v>0</v>
      </c>
      <c r="CX841">
        <v>0</v>
      </c>
      <c r="CY841">
        <v>0</v>
      </c>
      <c r="CZ841">
        <v>0</v>
      </c>
      <c r="DA841">
        <v>0</v>
      </c>
      <c r="DB841">
        <v>0</v>
      </c>
      <c r="DC841">
        <v>0</v>
      </c>
      <c r="DD841">
        <v>0</v>
      </c>
      <c r="DE841">
        <v>0</v>
      </c>
      <c r="DF841">
        <v>0</v>
      </c>
      <c r="DG841">
        <v>0</v>
      </c>
      <c r="DH841">
        <v>0</v>
      </c>
      <c r="DI841">
        <v>0</v>
      </c>
      <c r="DJ841">
        <v>0</v>
      </c>
      <c r="DK841">
        <v>0</v>
      </c>
      <c r="DL841">
        <v>0</v>
      </c>
      <c r="DM841">
        <v>0</v>
      </c>
      <c r="DN841">
        <v>0</v>
      </c>
      <c r="DO841">
        <v>0</v>
      </c>
      <c r="DP841">
        <v>0</v>
      </c>
      <c r="DQ841">
        <v>0</v>
      </c>
      <c r="DR841">
        <v>0</v>
      </c>
      <c r="DS841">
        <v>0</v>
      </c>
    </row>
    <row r="842" spans="1:123">
      <c r="A842" t="s">
        <v>701</v>
      </c>
      <c r="B842">
        <v>4534451038.0514202</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4534451038.0514202</v>
      </c>
      <c r="BM842">
        <v>0</v>
      </c>
      <c r="BN842">
        <v>0</v>
      </c>
      <c r="BO842">
        <v>0</v>
      </c>
      <c r="BP842">
        <v>0</v>
      </c>
      <c r="BQ842">
        <v>0</v>
      </c>
      <c r="BR842">
        <v>0</v>
      </c>
      <c r="BS842">
        <v>0</v>
      </c>
      <c r="BT842">
        <v>0</v>
      </c>
      <c r="BU842">
        <v>0</v>
      </c>
      <c r="BV842">
        <v>0</v>
      </c>
      <c r="BW842">
        <v>0</v>
      </c>
      <c r="BX842">
        <v>0</v>
      </c>
      <c r="BY842">
        <v>0</v>
      </c>
      <c r="BZ842">
        <v>0</v>
      </c>
      <c r="CA842">
        <v>0</v>
      </c>
      <c r="CB842">
        <v>0</v>
      </c>
      <c r="CC842">
        <v>0</v>
      </c>
      <c r="CD842">
        <v>0</v>
      </c>
      <c r="CE842">
        <v>0</v>
      </c>
      <c r="CF842">
        <v>0</v>
      </c>
      <c r="CG842">
        <v>0</v>
      </c>
      <c r="CH842">
        <v>0</v>
      </c>
      <c r="CI842">
        <v>0</v>
      </c>
      <c r="CJ842">
        <v>0</v>
      </c>
      <c r="CK842">
        <v>0</v>
      </c>
      <c r="CL842">
        <v>0</v>
      </c>
      <c r="CM842">
        <v>0</v>
      </c>
      <c r="CN842">
        <v>0</v>
      </c>
      <c r="CO842">
        <v>0</v>
      </c>
      <c r="CP842">
        <v>0</v>
      </c>
      <c r="CQ842">
        <v>0</v>
      </c>
      <c r="CR842">
        <v>0</v>
      </c>
      <c r="CS842">
        <v>0</v>
      </c>
      <c r="CT842">
        <v>0</v>
      </c>
      <c r="CU842">
        <v>0</v>
      </c>
      <c r="CV842">
        <v>0</v>
      </c>
      <c r="CW842">
        <v>0</v>
      </c>
      <c r="CX842">
        <v>0</v>
      </c>
      <c r="CY842">
        <v>0</v>
      </c>
      <c r="CZ842">
        <v>0</v>
      </c>
      <c r="DA842">
        <v>0</v>
      </c>
      <c r="DB842">
        <v>0</v>
      </c>
      <c r="DC842">
        <v>0</v>
      </c>
      <c r="DD842">
        <v>0</v>
      </c>
      <c r="DE842">
        <v>0</v>
      </c>
      <c r="DF842">
        <v>0</v>
      </c>
      <c r="DG842">
        <v>0</v>
      </c>
      <c r="DH842">
        <v>0</v>
      </c>
      <c r="DI842">
        <v>0</v>
      </c>
      <c r="DJ842">
        <v>0</v>
      </c>
      <c r="DK842">
        <v>0</v>
      </c>
      <c r="DL842">
        <v>0</v>
      </c>
      <c r="DM842">
        <v>0</v>
      </c>
      <c r="DN842">
        <v>0</v>
      </c>
      <c r="DO842">
        <v>0</v>
      </c>
      <c r="DP842">
        <v>0</v>
      </c>
      <c r="DQ842">
        <v>0</v>
      </c>
      <c r="DR842">
        <v>0</v>
      </c>
      <c r="DS842">
        <v>0</v>
      </c>
    </row>
    <row r="843" spans="1:123">
      <c r="A843" t="s">
        <v>702</v>
      </c>
      <c r="B843">
        <v>16038576981.6565</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T843">
        <v>0</v>
      </c>
      <c r="AU843">
        <v>0</v>
      </c>
      <c r="AV843">
        <v>0</v>
      </c>
      <c r="AW843">
        <v>0</v>
      </c>
      <c r="AX843">
        <v>0</v>
      </c>
      <c r="AY843">
        <v>0</v>
      </c>
      <c r="AZ843">
        <v>0</v>
      </c>
      <c r="BA843">
        <v>0</v>
      </c>
      <c r="BB843">
        <v>0</v>
      </c>
      <c r="BC843">
        <v>0</v>
      </c>
      <c r="BD843">
        <v>0</v>
      </c>
      <c r="BE843">
        <v>0</v>
      </c>
      <c r="BF843">
        <v>0</v>
      </c>
      <c r="BG843">
        <v>0</v>
      </c>
      <c r="BH843">
        <v>0</v>
      </c>
      <c r="BI843">
        <v>0</v>
      </c>
      <c r="BJ843">
        <v>0</v>
      </c>
      <c r="BK843">
        <v>0</v>
      </c>
      <c r="BL843">
        <v>16038576981.6565</v>
      </c>
      <c r="BM843">
        <v>0</v>
      </c>
      <c r="BN843">
        <v>0</v>
      </c>
      <c r="BO843">
        <v>0</v>
      </c>
      <c r="BP843">
        <v>0</v>
      </c>
      <c r="BQ843">
        <v>0</v>
      </c>
      <c r="BR843">
        <v>0</v>
      </c>
      <c r="BS843">
        <v>0</v>
      </c>
      <c r="BT843">
        <v>0</v>
      </c>
      <c r="BU843">
        <v>0</v>
      </c>
      <c r="BV843">
        <v>0</v>
      </c>
      <c r="BW843">
        <v>0</v>
      </c>
      <c r="BX843">
        <v>0</v>
      </c>
      <c r="BY843">
        <v>0</v>
      </c>
      <c r="BZ843">
        <v>0</v>
      </c>
      <c r="CA843">
        <v>0</v>
      </c>
      <c r="CB843">
        <v>0</v>
      </c>
      <c r="CC843">
        <v>0</v>
      </c>
      <c r="CD843">
        <v>0</v>
      </c>
      <c r="CE843">
        <v>0</v>
      </c>
      <c r="CF843">
        <v>0</v>
      </c>
      <c r="CG843">
        <v>0</v>
      </c>
      <c r="CH843">
        <v>0</v>
      </c>
      <c r="CI843">
        <v>0</v>
      </c>
      <c r="CJ843">
        <v>0</v>
      </c>
      <c r="CK843">
        <v>0</v>
      </c>
      <c r="CL843">
        <v>0</v>
      </c>
      <c r="CM843">
        <v>0</v>
      </c>
      <c r="CN843">
        <v>0</v>
      </c>
      <c r="CO843">
        <v>0</v>
      </c>
      <c r="CP843">
        <v>0</v>
      </c>
      <c r="CQ843">
        <v>0</v>
      </c>
      <c r="CR843">
        <v>0</v>
      </c>
      <c r="CS843">
        <v>0</v>
      </c>
      <c r="CT843">
        <v>0</v>
      </c>
      <c r="CU843">
        <v>0</v>
      </c>
      <c r="CV843">
        <v>0</v>
      </c>
      <c r="CW843">
        <v>0</v>
      </c>
      <c r="CX843">
        <v>0</v>
      </c>
      <c r="CY843">
        <v>0</v>
      </c>
      <c r="CZ843">
        <v>0</v>
      </c>
      <c r="DA843">
        <v>0</v>
      </c>
      <c r="DB843">
        <v>0</v>
      </c>
      <c r="DC843">
        <v>0</v>
      </c>
      <c r="DD843">
        <v>0</v>
      </c>
      <c r="DE843">
        <v>0</v>
      </c>
      <c r="DF843">
        <v>0</v>
      </c>
      <c r="DG843">
        <v>0</v>
      </c>
      <c r="DH843">
        <v>0</v>
      </c>
      <c r="DI843">
        <v>0</v>
      </c>
      <c r="DJ843">
        <v>0</v>
      </c>
      <c r="DK843">
        <v>0</v>
      </c>
      <c r="DL843">
        <v>0</v>
      </c>
      <c r="DM843">
        <v>0</v>
      </c>
      <c r="DN843">
        <v>0</v>
      </c>
      <c r="DO843">
        <v>0</v>
      </c>
      <c r="DP843">
        <v>0</v>
      </c>
      <c r="DQ843">
        <v>0</v>
      </c>
      <c r="DR843">
        <v>0</v>
      </c>
      <c r="DS843">
        <v>0</v>
      </c>
    </row>
    <row r="844" spans="1:123">
      <c r="A844" t="s">
        <v>703</v>
      </c>
      <c r="B844">
        <v>0</v>
      </c>
      <c r="C844">
        <v>0</v>
      </c>
      <c r="D844">
        <v>0</v>
      </c>
      <c r="E844">
        <v>0</v>
      </c>
      <c r="F844">
        <v>0</v>
      </c>
      <c r="G844">
        <v>0</v>
      </c>
      <c r="H844">
        <v>0</v>
      </c>
      <c r="I844">
        <v>33554937681.580502</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0</v>
      </c>
      <c r="BL844">
        <v>33554937681.580502</v>
      </c>
      <c r="BM844">
        <v>0</v>
      </c>
      <c r="BN844">
        <v>0</v>
      </c>
      <c r="BO844">
        <v>0</v>
      </c>
      <c r="BP844">
        <v>0</v>
      </c>
      <c r="BQ844">
        <v>0</v>
      </c>
      <c r="BR844">
        <v>0</v>
      </c>
      <c r="BS844">
        <v>0</v>
      </c>
      <c r="BT844">
        <v>0</v>
      </c>
      <c r="BU844">
        <v>0</v>
      </c>
      <c r="BV844">
        <v>0</v>
      </c>
      <c r="BW844">
        <v>0</v>
      </c>
      <c r="BX844">
        <v>0</v>
      </c>
      <c r="BY844">
        <v>0</v>
      </c>
      <c r="BZ844">
        <v>0</v>
      </c>
      <c r="CA844">
        <v>0</v>
      </c>
      <c r="CB844">
        <v>0</v>
      </c>
      <c r="CC844">
        <v>0</v>
      </c>
      <c r="CD844">
        <v>0</v>
      </c>
      <c r="CE844">
        <v>0</v>
      </c>
      <c r="CF844">
        <v>0</v>
      </c>
      <c r="CG844">
        <v>0</v>
      </c>
      <c r="CH844">
        <v>0</v>
      </c>
      <c r="CI844">
        <v>0</v>
      </c>
      <c r="CJ844">
        <v>0</v>
      </c>
      <c r="CK844">
        <v>0</v>
      </c>
      <c r="CL844">
        <v>0</v>
      </c>
      <c r="CM844">
        <v>0</v>
      </c>
      <c r="CN844">
        <v>0</v>
      </c>
      <c r="CO844">
        <v>0</v>
      </c>
      <c r="CP844">
        <v>0</v>
      </c>
      <c r="CQ844">
        <v>0</v>
      </c>
      <c r="CR844">
        <v>0</v>
      </c>
      <c r="CS844">
        <v>0</v>
      </c>
      <c r="CT844">
        <v>0</v>
      </c>
      <c r="CU844">
        <v>0</v>
      </c>
      <c r="CV844">
        <v>0</v>
      </c>
      <c r="CW844">
        <v>0</v>
      </c>
      <c r="CX844">
        <v>0</v>
      </c>
      <c r="CY844">
        <v>0</v>
      </c>
      <c r="CZ844">
        <v>0</v>
      </c>
      <c r="DA844">
        <v>0</v>
      </c>
      <c r="DB844">
        <v>0</v>
      </c>
      <c r="DC844">
        <v>0</v>
      </c>
      <c r="DD844">
        <v>0</v>
      </c>
      <c r="DE844">
        <v>0</v>
      </c>
      <c r="DF844">
        <v>0</v>
      </c>
      <c r="DG844">
        <v>0</v>
      </c>
      <c r="DH844">
        <v>0</v>
      </c>
      <c r="DI844">
        <v>0</v>
      </c>
      <c r="DJ844">
        <v>0</v>
      </c>
      <c r="DK844">
        <v>0</v>
      </c>
      <c r="DL844">
        <v>0</v>
      </c>
      <c r="DM844">
        <v>0</v>
      </c>
      <c r="DN844">
        <v>0</v>
      </c>
      <c r="DO844">
        <v>0</v>
      </c>
      <c r="DP844">
        <v>0</v>
      </c>
      <c r="DQ844">
        <v>0</v>
      </c>
      <c r="DR844">
        <v>0</v>
      </c>
      <c r="DS844">
        <v>0</v>
      </c>
    </row>
    <row r="845" spans="1:123">
      <c r="A845" t="s">
        <v>704</v>
      </c>
      <c r="B845">
        <v>0</v>
      </c>
      <c r="C845">
        <v>0</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0</v>
      </c>
      <c r="AT845">
        <v>0</v>
      </c>
      <c r="AU845">
        <v>0</v>
      </c>
      <c r="AV845">
        <v>0</v>
      </c>
      <c r="AW845">
        <v>0</v>
      </c>
      <c r="AX845">
        <v>0</v>
      </c>
      <c r="AY845">
        <v>0</v>
      </c>
      <c r="AZ845">
        <v>0</v>
      </c>
      <c r="BA845">
        <v>0</v>
      </c>
      <c r="BB845">
        <v>0</v>
      </c>
      <c r="BC845">
        <v>0</v>
      </c>
      <c r="BD845">
        <v>0</v>
      </c>
      <c r="BE845">
        <v>0</v>
      </c>
      <c r="BF845">
        <v>0</v>
      </c>
      <c r="BG845">
        <v>0</v>
      </c>
      <c r="BH845">
        <v>0</v>
      </c>
      <c r="BI845">
        <v>0</v>
      </c>
      <c r="BJ845">
        <v>0</v>
      </c>
      <c r="BK845">
        <v>0</v>
      </c>
      <c r="BL845">
        <v>0</v>
      </c>
      <c r="BM845">
        <v>0</v>
      </c>
      <c r="BN845">
        <v>0</v>
      </c>
      <c r="BO845">
        <v>0</v>
      </c>
      <c r="BP845">
        <v>0</v>
      </c>
      <c r="BQ845">
        <v>0</v>
      </c>
      <c r="BR845">
        <v>0</v>
      </c>
      <c r="BS845">
        <v>0</v>
      </c>
      <c r="BT845">
        <v>0</v>
      </c>
      <c r="BU845">
        <v>0</v>
      </c>
      <c r="BV845">
        <v>0</v>
      </c>
      <c r="BW845">
        <v>0</v>
      </c>
      <c r="BX845">
        <v>0</v>
      </c>
      <c r="BY845">
        <v>0</v>
      </c>
      <c r="BZ845">
        <v>0</v>
      </c>
      <c r="CA845">
        <v>0</v>
      </c>
      <c r="CB845">
        <v>0</v>
      </c>
      <c r="CC845">
        <v>0</v>
      </c>
      <c r="CD845">
        <v>0</v>
      </c>
      <c r="CE845">
        <v>0</v>
      </c>
      <c r="CF845">
        <v>0</v>
      </c>
      <c r="CG845">
        <v>0</v>
      </c>
      <c r="CH845">
        <v>0</v>
      </c>
      <c r="CI845">
        <v>0</v>
      </c>
      <c r="CJ845">
        <v>0</v>
      </c>
      <c r="CK845">
        <v>0</v>
      </c>
      <c r="CL845">
        <v>0</v>
      </c>
      <c r="CM845">
        <v>0</v>
      </c>
      <c r="CN845">
        <v>0</v>
      </c>
      <c r="CO845">
        <v>0</v>
      </c>
      <c r="CP845">
        <v>0</v>
      </c>
      <c r="CQ845">
        <v>0</v>
      </c>
      <c r="CR845">
        <v>0</v>
      </c>
      <c r="CS845">
        <v>0</v>
      </c>
      <c r="CT845">
        <v>0</v>
      </c>
      <c r="CU845">
        <v>0</v>
      </c>
      <c r="CV845">
        <v>0</v>
      </c>
      <c r="CW845">
        <v>0</v>
      </c>
      <c r="CX845">
        <v>0</v>
      </c>
      <c r="CY845">
        <v>0</v>
      </c>
      <c r="CZ845">
        <v>0</v>
      </c>
      <c r="DA845">
        <v>0</v>
      </c>
      <c r="DB845">
        <v>0</v>
      </c>
      <c r="DC845">
        <v>0</v>
      </c>
      <c r="DD845">
        <v>0</v>
      </c>
      <c r="DE845">
        <v>0</v>
      </c>
      <c r="DF845">
        <v>0</v>
      </c>
      <c r="DG845">
        <v>0</v>
      </c>
      <c r="DH845">
        <v>0</v>
      </c>
      <c r="DI845">
        <v>0</v>
      </c>
      <c r="DJ845">
        <v>0</v>
      </c>
      <c r="DK845">
        <v>0</v>
      </c>
      <c r="DL845">
        <v>0</v>
      </c>
      <c r="DM845">
        <v>0</v>
      </c>
      <c r="DN845">
        <v>0</v>
      </c>
      <c r="DO845">
        <v>0</v>
      </c>
      <c r="DP845">
        <v>0</v>
      </c>
      <c r="DQ845">
        <v>0</v>
      </c>
      <c r="DR845">
        <v>0</v>
      </c>
      <c r="DS845">
        <v>0</v>
      </c>
    </row>
    <row r="846" spans="1:123">
      <c r="A846" t="s">
        <v>705</v>
      </c>
      <c r="B846">
        <v>0</v>
      </c>
      <c r="C846">
        <v>0</v>
      </c>
      <c r="D846">
        <v>0</v>
      </c>
      <c r="E846">
        <v>0</v>
      </c>
      <c r="F846">
        <v>68130126846.722603</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0</v>
      </c>
      <c r="AT846">
        <v>0</v>
      </c>
      <c r="AU846">
        <v>0</v>
      </c>
      <c r="AV846">
        <v>0</v>
      </c>
      <c r="AW846">
        <v>0</v>
      </c>
      <c r="AX846">
        <v>0</v>
      </c>
      <c r="AY846">
        <v>0</v>
      </c>
      <c r="AZ846">
        <v>0</v>
      </c>
      <c r="BA846">
        <v>0</v>
      </c>
      <c r="BB846">
        <v>0</v>
      </c>
      <c r="BC846">
        <v>0</v>
      </c>
      <c r="BD846">
        <v>0</v>
      </c>
      <c r="BE846">
        <v>0</v>
      </c>
      <c r="BF846">
        <v>0</v>
      </c>
      <c r="BG846">
        <v>0</v>
      </c>
      <c r="BH846">
        <v>0</v>
      </c>
      <c r="BI846">
        <v>0</v>
      </c>
      <c r="BJ846">
        <v>0</v>
      </c>
      <c r="BK846">
        <v>0</v>
      </c>
      <c r="BL846">
        <v>68130126846.722603</v>
      </c>
      <c r="BM846">
        <v>0</v>
      </c>
      <c r="BN846">
        <v>0</v>
      </c>
      <c r="BO846">
        <v>0</v>
      </c>
      <c r="BP846">
        <v>0</v>
      </c>
      <c r="BQ846">
        <v>0</v>
      </c>
      <c r="BR846">
        <v>0</v>
      </c>
      <c r="BS846">
        <v>0</v>
      </c>
      <c r="BT846">
        <v>0</v>
      </c>
      <c r="BU846">
        <v>0</v>
      </c>
      <c r="BV846">
        <v>0</v>
      </c>
      <c r="BW846">
        <v>0</v>
      </c>
      <c r="BX846">
        <v>0</v>
      </c>
      <c r="BY846">
        <v>0</v>
      </c>
      <c r="BZ846">
        <v>0</v>
      </c>
      <c r="CA846">
        <v>0</v>
      </c>
      <c r="CB846">
        <v>0</v>
      </c>
      <c r="CC846">
        <v>0</v>
      </c>
      <c r="CD846">
        <v>0</v>
      </c>
      <c r="CE846">
        <v>0</v>
      </c>
      <c r="CF846">
        <v>0</v>
      </c>
      <c r="CG846">
        <v>0</v>
      </c>
      <c r="CH846">
        <v>0</v>
      </c>
      <c r="CI846">
        <v>0</v>
      </c>
      <c r="CJ846">
        <v>0</v>
      </c>
      <c r="CK846">
        <v>0</v>
      </c>
      <c r="CL846">
        <v>0</v>
      </c>
      <c r="CM846">
        <v>0</v>
      </c>
      <c r="CN846">
        <v>0</v>
      </c>
      <c r="CO846">
        <v>0</v>
      </c>
      <c r="CP846">
        <v>0</v>
      </c>
      <c r="CQ846">
        <v>0</v>
      </c>
      <c r="CR846">
        <v>0</v>
      </c>
      <c r="CS846">
        <v>0</v>
      </c>
      <c r="CT846">
        <v>0</v>
      </c>
      <c r="CU846">
        <v>0</v>
      </c>
      <c r="CV846">
        <v>0</v>
      </c>
      <c r="CW846">
        <v>0</v>
      </c>
      <c r="CX846">
        <v>0</v>
      </c>
      <c r="CY846">
        <v>0</v>
      </c>
      <c r="CZ846">
        <v>0</v>
      </c>
      <c r="DA846">
        <v>0</v>
      </c>
      <c r="DB846">
        <v>0</v>
      </c>
      <c r="DC846">
        <v>0</v>
      </c>
      <c r="DD846">
        <v>0</v>
      </c>
      <c r="DE846">
        <v>0</v>
      </c>
      <c r="DF846">
        <v>0</v>
      </c>
      <c r="DG846">
        <v>0</v>
      </c>
      <c r="DH846">
        <v>0</v>
      </c>
      <c r="DI846">
        <v>0</v>
      </c>
      <c r="DJ846">
        <v>0</v>
      </c>
      <c r="DK846">
        <v>0</v>
      </c>
      <c r="DL846">
        <v>0</v>
      </c>
      <c r="DM846">
        <v>0</v>
      </c>
      <c r="DN846">
        <v>0</v>
      </c>
      <c r="DO846">
        <v>0</v>
      </c>
      <c r="DP846">
        <v>0</v>
      </c>
      <c r="DQ846">
        <v>0</v>
      </c>
      <c r="DR846">
        <v>0</v>
      </c>
      <c r="DS846">
        <v>0</v>
      </c>
    </row>
    <row r="847" spans="1:123">
      <c r="A847" t="s">
        <v>706</v>
      </c>
      <c r="B847">
        <v>0</v>
      </c>
      <c r="C847">
        <v>0</v>
      </c>
      <c r="D847">
        <v>0</v>
      </c>
      <c r="E847">
        <v>0</v>
      </c>
      <c r="F847">
        <v>855.000019464807</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v>0</v>
      </c>
      <c r="AW847">
        <v>0</v>
      </c>
      <c r="AX847">
        <v>0</v>
      </c>
      <c r="AY847">
        <v>0</v>
      </c>
      <c r="AZ847">
        <v>0</v>
      </c>
      <c r="BA847">
        <v>0</v>
      </c>
      <c r="BB847">
        <v>0</v>
      </c>
      <c r="BC847">
        <v>0</v>
      </c>
      <c r="BD847">
        <v>0</v>
      </c>
      <c r="BE847">
        <v>0</v>
      </c>
      <c r="BF847">
        <v>0</v>
      </c>
      <c r="BG847">
        <v>0</v>
      </c>
      <c r="BH847">
        <v>0</v>
      </c>
      <c r="BI847">
        <v>0</v>
      </c>
      <c r="BJ847">
        <v>0</v>
      </c>
      <c r="BK847">
        <v>0</v>
      </c>
      <c r="BL847">
        <v>855.000019464807</v>
      </c>
      <c r="BM847">
        <v>0</v>
      </c>
      <c r="BN847">
        <v>0</v>
      </c>
      <c r="BO847">
        <v>0</v>
      </c>
      <c r="BP847">
        <v>0</v>
      </c>
      <c r="BQ847">
        <v>0</v>
      </c>
      <c r="BR847">
        <v>0</v>
      </c>
      <c r="BS847">
        <v>0</v>
      </c>
      <c r="BT847">
        <v>0</v>
      </c>
      <c r="BU847">
        <v>0</v>
      </c>
      <c r="BV847">
        <v>0</v>
      </c>
      <c r="BW847">
        <v>0</v>
      </c>
      <c r="BX847">
        <v>0</v>
      </c>
      <c r="BY847">
        <v>0</v>
      </c>
      <c r="BZ847">
        <v>0</v>
      </c>
      <c r="CA847">
        <v>0</v>
      </c>
      <c r="CB847">
        <v>0</v>
      </c>
      <c r="CC847">
        <v>0</v>
      </c>
      <c r="CD847">
        <v>0</v>
      </c>
      <c r="CE847">
        <v>0</v>
      </c>
      <c r="CF847">
        <v>0</v>
      </c>
      <c r="CG847">
        <v>0</v>
      </c>
      <c r="CH847">
        <v>0</v>
      </c>
      <c r="CI847">
        <v>0</v>
      </c>
      <c r="CJ847">
        <v>0</v>
      </c>
      <c r="CK847">
        <v>0</v>
      </c>
      <c r="CL847">
        <v>0</v>
      </c>
      <c r="CM847">
        <v>0</v>
      </c>
      <c r="CN847">
        <v>0</v>
      </c>
      <c r="CO847">
        <v>0</v>
      </c>
      <c r="CP847">
        <v>0</v>
      </c>
      <c r="CQ847">
        <v>0</v>
      </c>
      <c r="CR847">
        <v>0</v>
      </c>
      <c r="CS847">
        <v>0</v>
      </c>
      <c r="CT847">
        <v>0</v>
      </c>
      <c r="CU847">
        <v>0</v>
      </c>
      <c r="CV847">
        <v>0</v>
      </c>
      <c r="CW847">
        <v>0</v>
      </c>
      <c r="CX847">
        <v>0</v>
      </c>
      <c r="CY847">
        <v>0</v>
      </c>
      <c r="CZ847">
        <v>0</v>
      </c>
      <c r="DA847">
        <v>0</v>
      </c>
      <c r="DB847">
        <v>0</v>
      </c>
      <c r="DC847">
        <v>0</v>
      </c>
      <c r="DD847">
        <v>0</v>
      </c>
      <c r="DE847">
        <v>0</v>
      </c>
      <c r="DF847">
        <v>0</v>
      </c>
      <c r="DG847">
        <v>0</v>
      </c>
      <c r="DH847">
        <v>0</v>
      </c>
      <c r="DI847">
        <v>0</v>
      </c>
      <c r="DJ847">
        <v>0</v>
      </c>
      <c r="DK847">
        <v>0</v>
      </c>
      <c r="DL847">
        <v>0</v>
      </c>
      <c r="DM847">
        <v>0</v>
      </c>
      <c r="DN847">
        <v>0</v>
      </c>
      <c r="DO847">
        <v>0</v>
      </c>
      <c r="DP847">
        <v>0</v>
      </c>
      <c r="DQ847">
        <v>0</v>
      </c>
      <c r="DR847">
        <v>0</v>
      </c>
      <c r="DS847">
        <v>0</v>
      </c>
    </row>
    <row r="848" spans="1:123">
      <c r="A848" t="s">
        <v>707</v>
      </c>
      <c r="B848">
        <v>0</v>
      </c>
      <c r="C848">
        <v>0</v>
      </c>
      <c r="D848">
        <v>7141760384.9309902</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0</v>
      </c>
      <c r="AY848">
        <v>0</v>
      </c>
      <c r="AZ848">
        <v>0</v>
      </c>
      <c r="BA848">
        <v>0</v>
      </c>
      <c r="BB848">
        <v>0</v>
      </c>
      <c r="BC848">
        <v>0</v>
      </c>
      <c r="BD848">
        <v>0</v>
      </c>
      <c r="BE848">
        <v>0</v>
      </c>
      <c r="BF848">
        <v>0</v>
      </c>
      <c r="BG848">
        <v>0</v>
      </c>
      <c r="BH848">
        <v>0</v>
      </c>
      <c r="BI848">
        <v>0</v>
      </c>
      <c r="BJ848">
        <v>0</v>
      </c>
      <c r="BK848">
        <v>0</v>
      </c>
      <c r="BL848">
        <v>7141760384.9309902</v>
      </c>
      <c r="BM848">
        <v>0</v>
      </c>
      <c r="BN848">
        <v>0</v>
      </c>
      <c r="BO848">
        <v>0</v>
      </c>
      <c r="BP848">
        <v>0</v>
      </c>
      <c r="BQ848">
        <v>0</v>
      </c>
      <c r="BR848">
        <v>0</v>
      </c>
      <c r="BS848">
        <v>0</v>
      </c>
      <c r="BT848">
        <v>0</v>
      </c>
      <c r="BU848">
        <v>0</v>
      </c>
      <c r="BV848">
        <v>0</v>
      </c>
      <c r="BW848">
        <v>0</v>
      </c>
      <c r="BX848">
        <v>0</v>
      </c>
      <c r="BY848">
        <v>0</v>
      </c>
      <c r="BZ848">
        <v>0</v>
      </c>
      <c r="CA848">
        <v>0</v>
      </c>
      <c r="CB848">
        <v>0</v>
      </c>
      <c r="CC848">
        <v>0</v>
      </c>
      <c r="CD848">
        <v>0</v>
      </c>
      <c r="CE848">
        <v>0</v>
      </c>
      <c r="CF848">
        <v>0</v>
      </c>
      <c r="CG848">
        <v>0</v>
      </c>
      <c r="CH848">
        <v>0</v>
      </c>
      <c r="CI848">
        <v>0</v>
      </c>
      <c r="CJ848">
        <v>0</v>
      </c>
      <c r="CK848">
        <v>0</v>
      </c>
      <c r="CL848">
        <v>0</v>
      </c>
      <c r="CM848">
        <v>0</v>
      </c>
      <c r="CN848">
        <v>0</v>
      </c>
      <c r="CO848">
        <v>0</v>
      </c>
      <c r="CP848">
        <v>0</v>
      </c>
      <c r="CQ848">
        <v>0</v>
      </c>
      <c r="CR848">
        <v>0</v>
      </c>
      <c r="CS848">
        <v>0</v>
      </c>
      <c r="CT848">
        <v>0</v>
      </c>
      <c r="CU848">
        <v>0</v>
      </c>
      <c r="CV848">
        <v>0</v>
      </c>
      <c r="CW848">
        <v>0</v>
      </c>
      <c r="CX848">
        <v>0</v>
      </c>
      <c r="CY848">
        <v>0</v>
      </c>
      <c r="CZ848">
        <v>0</v>
      </c>
      <c r="DA848">
        <v>0</v>
      </c>
      <c r="DB848">
        <v>0</v>
      </c>
      <c r="DC848">
        <v>0</v>
      </c>
      <c r="DD848">
        <v>0</v>
      </c>
      <c r="DE848">
        <v>0</v>
      </c>
      <c r="DF848">
        <v>0</v>
      </c>
      <c r="DG848">
        <v>0</v>
      </c>
      <c r="DH848">
        <v>0</v>
      </c>
      <c r="DI848">
        <v>0</v>
      </c>
      <c r="DJ848">
        <v>0</v>
      </c>
      <c r="DK848">
        <v>0</v>
      </c>
      <c r="DL848">
        <v>0</v>
      </c>
      <c r="DM848">
        <v>0</v>
      </c>
      <c r="DN848">
        <v>0</v>
      </c>
      <c r="DO848">
        <v>0</v>
      </c>
      <c r="DP848">
        <v>0</v>
      </c>
      <c r="DQ848">
        <v>0</v>
      </c>
      <c r="DR848">
        <v>0</v>
      </c>
      <c r="DS848">
        <v>0</v>
      </c>
    </row>
    <row r="849" spans="1:123">
      <c r="A849" t="s">
        <v>708</v>
      </c>
      <c r="B849">
        <v>0</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0</v>
      </c>
      <c r="AR849">
        <v>0</v>
      </c>
      <c r="AS849">
        <v>0</v>
      </c>
      <c r="AT849">
        <v>0</v>
      </c>
      <c r="AU849">
        <v>0</v>
      </c>
      <c r="AV849">
        <v>0</v>
      </c>
      <c r="AW849">
        <v>0</v>
      </c>
      <c r="AX849">
        <v>0</v>
      </c>
      <c r="AY849">
        <v>0</v>
      </c>
      <c r="AZ849">
        <v>0</v>
      </c>
      <c r="BA849">
        <v>0</v>
      </c>
      <c r="BB849">
        <v>0</v>
      </c>
      <c r="BC849">
        <v>0</v>
      </c>
      <c r="BD849">
        <v>0</v>
      </c>
      <c r="BE849">
        <v>0</v>
      </c>
      <c r="BF849">
        <v>0</v>
      </c>
      <c r="BG849">
        <v>0</v>
      </c>
      <c r="BH849">
        <v>0</v>
      </c>
      <c r="BI849">
        <v>0</v>
      </c>
      <c r="BJ849">
        <v>0</v>
      </c>
      <c r="BK849">
        <v>0</v>
      </c>
      <c r="BL849">
        <v>0</v>
      </c>
      <c r="BM849">
        <v>0</v>
      </c>
      <c r="BN849">
        <v>0</v>
      </c>
      <c r="BO849">
        <v>0</v>
      </c>
      <c r="BP849">
        <v>0</v>
      </c>
      <c r="BQ849">
        <v>0</v>
      </c>
      <c r="BR849">
        <v>0</v>
      </c>
      <c r="BS849">
        <v>0</v>
      </c>
      <c r="BT849">
        <v>0</v>
      </c>
      <c r="BU849">
        <v>0</v>
      </c>
      <c r="BV849">
        <v>0</v>
      </c>
      <c r="BW849">
        <v>0</v>
      </c>
      <c r="BX849">
        <v>0</v>
      </c>
      <c r="BY849">
        <v>0</v>
      </c>
      <c r="BZ849">
        <v>0</v>
      </c>
      <c r="CA849">
        <v>0</v>
      </c>
      <c r="CB849">
        <v>0</v>
      </c>
      <c r="CC849">
        <v>0</v>
      </c>
      <c r="CD849">
        <v>0</v>
      </c>
      <c r="CE849">
        <v>0</v>
      </c>
      <c r="CF849">
        <v>0</v>
      </c>
      <c r="CG849">
        <v>0</v>
      </c>
      <c r="CH849">
        <v>0</v>
      </c>
      <c r="CI849">
        <v>0</v>
      </c>
      <c r="CJ849">
        <v>0</v>
      </c>
      <c r="CK849">
        <v>0</v>
      </c>
      <c r="CL849">
        <v>0</v>
      </c>
      <c r="CM849">
        <v>0</v>
      </c>
      <c r="CN849">
        <v>0</v>
      </c>
      <c r="CO849">
        <v>0</v>
      </c>
      <c r="CP849">
        <v>0</v>
      </c>
      <c r="CQ849">
        <v>0</v>
      </c>
      <c r="CR849">
        <v>0</v>
      </c>
      <c r="CS849">
        <v>0</v>
      </c>
      <c r="CT849">
        <v>0</v>
      </c>
      <c r="CU849">
        <v>0</v>
      </c>
      <c r="CV849">
        <v>0</v>
      </c>
      <c r="CW849">
        <v>0</v>
      </c>
      <c r="CX849">
        <v>0</v>
      </c>
      <c r="CY849">
        <v>0</v>
      </c>
      <c r="CZ849">
        <v>0</v>
      </c>
      <c r="DA849">
        <v>0</v>
      </c>
      <c r="DB849">
        <v>0</v>
      </c>
      <c r="DC849">
        <v>0</v>
      </c>
      <c r="DD849">
        <v>0</v>
      </c>
      <c r="DE849">
        <v>0</v>
      </c>
      <c r="DF849">
        <v>0</v>
      </c>
      <c r="DG849">
        <v>0</v>
      </c>
      <c r="DH849">
        <v>0</v>
      </c>
      <c r="DI849">
        <v>0</v>
      </c>
      <c r="DJ849">
        <v>0</v>
      </c>
      <c r="DK849">
        <v>0</v>
      </c>
      <c r="DL849">
        <v>0</v>
      </c>
      <c r="DM849">
        <v>0</v>
      </c>
      <c r="DN849">
        <v>0</v>
      </c>
      <c r="DO849">
        <v>0</v>
      </c>
      <c r="DP849">
        <v>0</v>
      </c>
      <c r="DQ849">
        <v>0</v>
      </c>
      <c r="DR849">
        <v>0</v>
      </c>
      <c r="DS849">
        <v>0</v>
      </c>
    </row>
    <row r="850" spans="1:123">
      <c r="A850" t="s">
        <v>709</v>
      </c>
      <c r="B850">
        <v>0</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v>0</v>
      </c>
      <c r="BN850">
        <v>0</v>
      </c>
      <c r="BO850">
        <v>0</v>
      </c>
      <c r="BP850">
        <v>0</v>
      </c>
      <c r="BQ850">
        <v>0</v>
      </c>
      <c r="BR850">
        <v>0</v>
      </c>
      <c r="BS850">
        <v>0</v>
      </c>
      <c r="BT850">
        <v>0</v>
      </c>
      <c r="BU850">
        <v>0</v>
      </c>
      <c r="BV850">
        <v>0</v>
      </c>
      <c r="BW850">
        <v>0</v>
      </c>
      <c r="BX850">
        <v>0</v>
      </c>
      <c r="BY850">
        <v>0</v>
      </c>
      <c r="BZ850">
        <v>0</v>
      </c>
      <c r="CA850">
        <v>0</v>
      </c>
      <c r="CB850">
        <v>0</v>
      </c>
      <c r="CC850">
        <v>0</v>
      </c>
      <c r="CD850">
        <v>0</v>
      </c>
      <c r="CE850">
        <v>0</v>
      </c>
      <c r="CF850">
        <v>0</v>
      </c>
      <c r="CG850">
        <v>0</v>
      </c>
      <c r="CH850">
        <v>0</v>
      </c>
      <c r="CI850">
        <v>0</v>
      </c>
      <c r="CJ850">
        <v>0</v>
      </c>
      <c r="CK850">
        <v>0</v>
      </c>
      <c r="CL850">
        <v>0</v>
      </c>
      <c r="CM850">
        <v>0</v>
      </c>
      <c r="CN850">
        <v>0</v>
      </c>
      <c r="CO850">
        <v>0</v>
      </c>
      <c r="CP850">
        <v>0</v>
      </c>
      <c r="CQ850">
        <v>0</v>
      </c>
      <c r="CR850">
        <v>0</v>
      </c>
      <c r="CS850">
        <v>0</v>
      </c>
      <c r="CT850">
        <v>0</v>
      </c>
      <c r="CU850">
        <v>0</v>
      </c>
      <c r="CV850">
        <v>0</v>
      </c>
      <c r="CW850">
        <v>0</v>
      </c>
      <c r="CX850">
        <v>0</v>
      </c>
      <c r="CY850">
        <v>0</v>
      </c>
      <c r="CZ850">
        <v>0</v>
      </c>
      <c r="DA850">
        <v>0</v>
      </c>
      <c r="DB850">
        <v>0</v>
      </c>
      <c r="DC850">
        <v>0</v>
      </c>
      <c r="DD850">
        <v>0</v>
      </c>
      <c r="DE850">
        <v>0</v>
      </c>
      <c r="DF850">
        <v>0</v>
      </c>
      <c r="DG850">
        <v>0</v>
      </c>
      <c r="DH850">
        <v>0</v>
      </c>
      <c r="DI850">
        <v>0</v>
      </c>
      <c r="DJ850">
        <v>0</v>
      </c>
      <c r="DK850">
        <v>0</v>
      </c>
      <c r="DL850">
        <v>0</v>
      </c>
      <c r="DM850">
        <v>0</v>
      </c>
      <c r="DN850">
        <v>0</v>
      </c>
      <c r="DO850">
        <v>0</v>
      </c>
      <c r="DP850">
        <v>0</v>
      </c>
      <c r="DQ850">
        <v>0</v>
      </c>
      <c r="DR850">
        <v>0</v>
      </c>
      <c r="DS850">
        <v>0</v>
      </c>
    </row>
    <row r="851" spans="1:123">
      <c r="A851" t="s">
        <v>710</v>
      </c>
      <c r="B851">
        <v>0</v>
      </c>
      <c r="C851">
        <v>0</v>
      </c>
      <c r="D851">
        <v>0</v>
      </c>
      <c r="E851">
        <v>0</v>
      </c>
      <c r="F851">
        <v>0</v>
      </c>
      <c r="G851">
        <v>0</v>
      </c>
      <c r="H851">
        <v>0</v>
      </c>
      <c r="I851">
        <v>6497636330.9698095</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0</v>
      </c>
      <c r="AT851">
        <v>0</v>
      </c>
      <c r="AU851">
        <v>0</v>
      </c>
      <c r="AV851">
        <v>0</v>
      </c>
      <c r="AW851">
        <v>0</v>
      </c>
      <c r="AX851">
        <v>0</v>
      </c>
      <c r="AY851">
        <v>0</v>
      </c>
      <c r="AZ851">
        <v>0</v>
      </c>
      <c r="BA851">
        <v>0</v>
      </c>
      <c r="BB851">
        <v>0</v>
      </c>
      <c r="BC851">
        <v>0</v>
      </c>
      <c r="BD851">
        <v>0</v>
      </c>
      <c r="BE851">
        <v>0</v>
      </c>
      <c r="BF851">
        <v>0</v>
      </c>
      <c r="BG851">
        <v>0</v>
      </c>
      <c r="BH851">
        <v>0</v>
      </c>
      <c r="BI851">
        <v>0</v>
      </c>
      <c r="BJ851">
        <v>0</v>
      </c>
      <c r="BK851">
        <v>0</v>
      </c>
      <c r="BL851">
        <v>6497636330.9698095</v>
      </c>
      <c r="BM851">
        <v>0</v>
      </c>
      <c r="BN851">
        <v>0</v>
      </c>
      <c r="BO851">
        <v>0</v>
      </c>
      <c r="BP851">
        <v>0</v>
      </c>
      <c r="BQ851">
        <v>0</v>
      </c>
      <c r="BR851">
        <v>0</v>
      </c>
      <c r="BS851">
        <v>0</v>
      </c>
      <c r="BT851">
        <v>0</v>
      </c>
      <c r="BU851">
        <v>0</v>
      </c>
      <c r="BV851">
        <v>0</v>
      </c>
      <c r="BW851">
        <v>0</v>
      </c>
      <c r="BX851">
        <v>0</v>
      </c>
      <c r="BY851">
        <v>0</v>
      </c>
      <c r="BZ851">
        <v>0</v>
      </c>
      <c r="CA851">
        <v>0</v>
      </c>
      <c r="CB851">
        <v>0</v>
      </c>
      <c r="CC851">
        <v>0</v>
      </c>
      <c r="CD851">
        <v>0</v>
      </c>
      <c r="CE851">
        <v>0</v>
      </c>
      <c r="CF851">
        <v>0</v>
      </c>
      <c r="CG851">
        <v>0</v>
      </c>
      <c r="CH851">
        <v>0</v>
      </c>
      <c r="CI851">
        <v>0</v>
      </c>
      <c r="CJ851">
        <v>0</v>
      </c>
      <c r="CK851">
        <v>0</v>
      </c>
      <c r="CL851">
        <v>0</v>
      </c>
      <c r="CM851">
        <v>0</v>
      </c>
      <c r="CN851">
        <v>0</v>
      </c>
      <c r="CO851">
        <v>0</v>
      </c>
      <c r="CP851">
        <v>0</v>
      </c>
      <c r="CQ851">
        <v>0</v>
      </c>
      <c r="CR851">
        <v>0</v>
      </c>
      <c r="CS851">
        <v>0</v>
      </c>
      <c r="CT851">
        <v>0</v>
      </c>
      <c r="CU851">
        <v>0</v>
      </c>
      <c r="CV851">
        <v>0</v>
      </c>
      <c r="CW851">
        <v>0</v>
      </c>
      <c r="CX851">
        <v>0</v>
      </c>
      <c r="CY851">
        <v>0</v>
      </c>
      <c r="CZ851">
        <v>0</v>
      </c>
      <c r="DA851">
        <v>0</v>
      </c>
      <c r="DB851">
        <v>0</v>
      </c>
      <c r="DC851">
        <v>0</v>
      </c>
      <c r="DD851">
        <v>0</v>
      </c>
      <c r="DE851">
        <v>0</v>
      </c>
      <c r="DF851">
        <v>0</v>
      </c>
      <c r="DG851">
        <v>0</v>
      </c>
      <c r="DH851">
        <v>0</v>
      </c>
      <c r="DI851">
        <v>0</v>
      </c>
      <c r="DJ851">
        <v>0</v>
      </c>
      <c r="DK851">
        <v>0</v>
      </c>
      <c r="DL851">
        <v>0</v>
      </c>
      <c r="DM851">
        <v>0</v>
      </c>
      <c r="DN851">
        <v>0</v>
      </c>
      <c r="DO851">
        <v>0</v>
      </c>
      <c r="DP851">
        <v>0</v>
      </c>
      <c r="DQ851">
        <v>0</v>
      </c>
      <c r="DR851">
        <v>0</v>
      </c>
      <c r="DS851">
        <v>0</v>
      </c>
    </row>
    <row r="852" spans="1:123">
      <c r="A852" t="s">
        <v>711</v>
      </c>
      <c r="B852">
        <v>0</v>
      </c>
      <c r="C852">
        <v>0</v>
      </c>
      <c r="D852">
        <v>11859560544.3542</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v>0</v>
      </c>
      <c r="BL852">
        <v>11859560544.3542</v>
      </c>
      <c r="BM852">
        <v>0</v>
      </c>
      <c r="BN852">
        <v>0</v>
      </c>
      <c r="BO852">
        <v>0</v>
      </c>
      <c r="BP852">
        <v>0</v>
      </c>
      <c r="BQ852">
        <v>0</v>
      </c>
      <c r="BR852">
        <v>0</v>
      </c>
      <c r="BS852">
        <v>0</v>
      </c>
      <c r="BT852">
        <v>0</v>
      </c>
      <c r="BU852">
        <v>0</v>
      </c>
      <c r="BV852">
        <v>0</v>
      </c>
      <c r="BW852">
        <v>0</v>
      </c>
      <c r="BX852">
        <v>0</v>
      </c>
      <c r="BY852">
        <v>0</v>
      </c>
      <c r="BZ852">
        <v>0</v>
      </c>
      <c r="CA852">
        <v>0</v>
      </c>
      <c r="CB852">
        <v>0</v>
      </c>
      <c r="CC852">
        <v>0</v>
      </c>
      <c r="CD852">
        <v>0</v>
      </c>
      <c r="CE852">
        <v>0</v>
      </c>
      <c r="CF852">
        <v>0</v>
      </c>
      <c r="CG852">
        <v>0</v>
      </c>
      <c r="CH852">
        <v>0</v>
      </c>
      <c r="CI852">
        <v>0</v>
      </c>
      <c r="CJ852">
        <v>0</v>
      </c>
      <c r="CK852">
        <v>0</v>
      </c>
      <c r="CL852">
        <v>0</v>
      </c>
      <c r="CM852">
        <v>0</v>
      </c>
      <c r="CN852">
        <v>0</v>
      </c>
      <c r="CO852">
        <v>0</v>
      </c>
      <c r="CP852">
        <v>0</v>
      </c>
      <c r="CQ852">
        <v>0</v>
      </c>
      <c r="CR852">
        <v>0</v>
      </c>
      <c r="CS852">
        <v>0</v>
      </c>
      <c r="CT852">
        <v>0</v>
      </c>
      <c r="CU852">
        <v>0</v>
      </c>
      <c r="CV852">
        <v>0</v>
      </c>
      <c r="CW852">
        <v>0</v>
      </c>
      <c r="CX852">
        <v>0</v>
      </c>
      <c r="CY852">
        <v>0</v>
      </c>
      <c r="CZ852">
        <v>0</v>
      </c>
      <c r="DA852">
        <v>0</v>
      </c>
      <c r="DB852">
        <v>0</v>
      </c>
      <c r="DC852">
        <v>0</v>
      </c>
      <c r="DD852">
        <v>0</v>
      </c>
      <c r="DE852">
        <v>0</v>
      </c>
      <c r="DF852">
        <v>0</v>
      </c>
      <c r="DG852">
        <v>0</v>
      </c>
      <c r="DH852">
        <v>0</v>
      </c>
      <c r="DI852">
        <v>0</v>
      </c>
      <c r="DJ852">
        <v>0</v>
      </c>
      <c r="DK852">
        <v>0</v>
      </c>
      <c r="DL852">
        <v>0</v>
      </c>
      <c r="DM852">
        <v>0</v>
      </c>
      <c r="DN852">
        <v>0</v>
      </c>
      <c r="DO852">
        <v>0</v>
      </c>
      <c r="DP852">
        <v>0</v>
      </c>
      <c r="DQ852">
        <v>0</v>
      </c>
      <c r="DR852">
        <v>0</v>
      </c>
      <c r="DS852">
        <v>0</v>
      </c>
    </row>
    <row r="853" spans="1:123">
      <c r="A853" t="s">
        <v>712</v>
      </c>
      <c r="B853">
        <v>0</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c r="AS853">
        <v>0</v>
      </c>
      <c r="AT853">
        <v>0</v>
      </c>
      <c r="AU853">
        <v>0</v>
      </c>
      <c r="AV853">
        <v>0</v>
      </c>
      <c r="AW853">
        <v>0</v>
      </c>
      <c r="AX853">
        <v>0</v>
      </c>
      <c r="AY853">
        <v>0</v>
      </c>
      <c r="AZ853">
        <v>0</v>
      </c>
      <c r="BA853">
        <v>0</v>
      </c>
      <c r="BB853">
        <v>0</v>
      </c>
      <c r="BC853">
        <v>0</v>
      </c>
      <c r="BD853">
        <v>0</v>
      </c>
      <c r="BE853">
        <v>0</v>
      </c>
      <c r="BF853">
        <v>0</v>
      </c>
      <c r="BG853">
        <v>0</v>
      </c>
      <c r="BH853">
        <v>0</v>
      </c>
      <c r="BI853">
        <v>0</v>
      </c>
      <c r="BJ853">
        <v>0</v>
      </c>
      <c r="BK853">
        <v>0</v>
      </c>
      <c r="BL853">
        <v>0</v>
      </c>
      <c r="BM853">
        <v>0</v>
      </c>
      <c r="BN853">
        <v>0</v>
      </c>
      <c r="BO853">
        <v>0</v>
      </c>
      <c r="BP853">
        <v>0</v>
      </c>
      <c r="BQ853">
        <v>0</v>
      </c>
      <c r="BR853">
        <v>0</v>
      </c>
      <c r="BS853">
        <v>0</v>
      </c>
      <c r="BT853">
        <v>0</v>
      </c>
      <c r="BU853">
        <v>0</v>
      </c>
      <c r="BV853">
        <v>0</v>
      </c>
      <c r="BW853">
        <v>0</v>
      </c>
      <c r="BX853">
        <v>0</v>
      </c>
      <c r="BY853">
        <v>0</v>
      </c>
      <c r="BZ853">
        <v>0</v>
      </c>
      <c r="CA853">
        <v>0</v>
      </c>
      <c r="CB853">
        <v>0</v>
      </c>
      <c r="CC853">
        <v>0</v>
      </c>
      <c r="CD853">
        <v>0</v>
      </c>
      <c r="CE853">
        <v>0</v>
      </c>
      <c r="CF853">
        <v>0</v>
      </c>
      <c r="CG853">
        <v>0</v>
      </c>
      <c r="CH853">
        <v>0</v>
      </c>
      <c r="CI853">
        <v>0</v>
      </c>
      <c r="CJ853">
        <v>0</v>
      </c>
      <c r="CK853">
        <v>0</v>
      </c>
      <c r="CL853">
        <v>0</v>
      </c>
      <c r="CM853">
        <v>0</v>
      </c>
      <c r="CN853">
        <v>0</v>
      </c>
      <c r="CO853">
        <v>0</v>
      </c>
      <c r="CP853">
        <v>0</v>
      </c>
      <c r="CQ853">
        <v>0</v>
      </c>
      <c r="CR853">
        <v>0</v>
      </c>
      <c r="CS853">
        <v>0</v>
      </c>
      <c r="CT853">
        <v>0</v>
      </c>
      <c r="CU853">
        <v>0</v>
      </c>
      <c r="CV853">
        <v>0</v>
      </c>
      <c r="CW853">
        <v>0</v>
      </c>
      <c r="CX853">
        <v>0</v>
      </c>
      <c r="CY853">
        <v>0</v>
      </c>
      <c r="CZ853">
        <v>0</v>
      </c>
      <c r="DA853">
        <v>0</v>
      </c>
      <c r="DB853">
        <v>0</v>
      </c>
      <c r="DC853">
        <v>0</v>
      </c>
      <c r="DD853">
        <v>0</v>
      </c>
      <c r="DE853">
        <v>0</v>
      </c>
      <c r="DF853">
        <v>0</v>
      </c>
      <c r="DG853">
        <v>0</v>
      </c>
      <c r="DH853">
        <v>0</v>
      </c>
      <c r="DI853">
        <v>0</v>
      </c>
      <c r="DJ853">
        <v>0</v>
      </c>
      <c r="DK853">
        <v>0</v>
      </c>
      <c r="DL853">
        <v>0</v>
      </c>
      <c r="DM853">
        <v>0</v>
      </c>
      <c r="DN853">
        <v>0</v>
      </c>
      <c r="DO853">
        <v>0</v>
      </c>
      <c r="DP853">
        <v>0</v>
      </c>
      <c r="DQ853">
        <v>0</v>
      </c>
      <c r="DR853">
        <v>0</v>
      </c>
      <c r="DS853">
        <v>0</v>
      </c>
    </row>
    <row r="854" spans="1:123">
      <c r="A854" t="s">
        <v>713</v>
      </c>
      <c r="B854">
        <v>1112558364</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v>0</v>
      </c>
      <c r="BK854">
        <v>0</v>
      </c>
      <c r="BL854">
        <v>235128314.041237</v>
      </c>
      <c r="BM854">
        <v>877430049.95876205</v>
      </c>
      <c r="BN854">
        <v>0</v>
      </c>
      <c r="BO854">
        <v>0</v>
      </c>
      <c r="BP854">
        <v>0</v>
      </c>
      <c r="BQ854">
        <v>0</v>
      </c>
      <c r="BR854">
        <v>0</v>
      </c>
      <c r="BS854">
        <v>0</v>
      </c>
      <c r="BT854">
        <v>0</v>
      </c>
      <c r="BU854">
        <v>0</v>
      </c>
      <c r="BV854">
        <v>0</v>
      </c>
      <c r="BW854">
        <v>0</v>
      </c>
      <c r="BX854">
        <v>0</v>
      </c>
      <c r="BY854">
        <v>0</v>
      </c>
      <c r="BZ854">
        <v>0</v>
      </c>
      <c r="CA854">
        <v>0</v>
      </c>
      <c r="CB854">
        <v>0</v>
      </c>
      <c r="CC854">
        <v>0</v>
      </c>
      <c r="CD854">
        <v>0</v>
      </c>
      <c r="CE854">
        <v>0</v>
      </c>
      <c r="CF854">
        <v>0</v>
      </c>
      <c r="CG854">
        <v>0</v>
      </c>
      <c r="CH854">
        <v>0</v>
      </c>
      <c r="CI854">
        <v>0</v>
      </c>
      <c r="CJ854">
        <v>0</v>
      </c>
      <c r="CK854">
        <v>0</v>
      </c>
      <c r="CL854">
        <v>0</v>
      </c>
      <c r="CM854">
        <v>0</v>
      </c>
      <c r="CN854">
        <v>0</v>
      </c>
      <c r="CO854">
        <v>0</v>
      </c>
      <c r="CP854">
        <v>0</v>
      </c>
      <c r="CQ854">
        <v>0</v>
      </c>
      <c r="CR854">
        <v>0</v>
      </c>
      <c r="CS854">
        <v>0</v>
      </c>
      <c r="CT854">
        <v>0</v>
      </c>
      <c r="CU854">
        <v>0</v>
      </c>
      <c r="CV854">
        <v>0</v>
      </c>
      <c r="CW854">
        <v>0</v>
      </c>
      <c r="CX854">
        <v>0</v>
      </c>
      <c r="CY854">
        <v>0</v>
      </c>
      <c r="CZ854">
        <v>0</v>
      </c>
      <c r="DA854">
        <v>0</v>
      </c>
      <c r="DB854">
        <v>0</v>
      </c>
      <c r="DC854">
        <v>0</v>
      </c>
      <c r="DD854">
        <v>0</v>
      </c>
      <c r="DE854">
        <v>0</v>
      </c>
      <c r="DF854">
        <v>0</v>
      </c>
      <c r="DG854">
        <v>0</v>
      </c>
      <c r="DH854">
        <v>0</v>
      </c>
      <c r="DI854">
        <v>0</v>
      </c>
      <c r="DJ854">
        <v>0</v>
      </c>
      <c r="DK854">
        <v>0</v>
      </c>
      <c r="DL854">
        <v>0</v>
      </c>
      <c r="DM854">
        <v>0</v>
      </c>
      <c r="DN854">
        <v>0</v>
      </c>
      <c r="DO854">
        <v>0</v>
      </c>
      <c r="DP854">
        <v>0</v>
      </c>
      <c r="DQ854">
        <v>0</v>
      </c>
      <c r="DR854">
        <v>0</v>
      </c>
      <c r="DS854">
        <v>0</v>
      </c>
    </row>
    <row r="855" spans="1:123">
      <c r="A855" t="s">
        <v>714</v>
      </c>
      <c r="B855">
        <v>0</v>
      </c>
      <c r="C855">
        <v>0</v>
      </c>
      <c r="D855">
        <v>0</v>
      </c>
      <c r="E855">
        <v>0</v>
      </c>
      <c r="F855">
        <v>134814960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v>0</v>
      </c>
      <c r="AV855">
        <v>0</v>
      </c>
      <c r="AW855">
        <v>0</v>
      </c>
      <c r="AX855">
        <v>0</v>
      </c>
      <c r="AY855">
        <v>0</v>
      </c>
      <c r="AZ855">
        <v>0</v>
      </c>
      <c r="BA855">
        <v>0</v>
      </c>
      <c r="BB855">
        <v>0</v>
      </c>
      <c r="BC855">
        <v>0</v>
      </c>
      <c r="BD855">
        <v>0</v>
      </c>
      <c r="BE855">
        <v>0</v>
      </c>
      <c r="BF855">
        <v>0</v>
      </c>
      <c r="BG855">
        <v>0</v>
      </c>
      <c r="BH855">
        <v>0</v>
      </c>
      <c r="BI855">
        <v>0</v>
      </c>
      <c r="BJ855">
        <v>0</v>
      </c>
      <c r="BK855">
        <v>0</v>
      </c>
      <c r="BL855">
        <v>13481496</v>
      </c>
      <c r="BM855">
        <v>121333464</v>
      </c>
      <c r="BN855">
        <v>0</v>
      </c>
      <c r="BO855">
        <v>0</v>
      </c>
      <c r="BP855">
        <v>0</v>
      </c>
      <c r="BQ855">
        <v>0</v>
      </c>
      <c r="BR855">
        <v>0</v>
      </c>
      <c r="BS855">
        <v>0</v>
      </c>
      <c r="BT855">
        <v>0</v>
      </c>
      <c r="BU855">
        <v>0</v>
      </c>
      <c r="BV855">
        <v>0</v>
      </c>
      <c r="BW855">
        <v>0</v>
      </c>
      <c r="BX855">
        <v>0</v>
      </c>
      <c r="BY855">
        <v>0</v>
      </c>
      <c r="BZ855">
        <v>0</v>
      </c>
      <c r="CA855">
        <v>0</v>
      </c>
      <c r="CB855">
        <v>0</v>
      </c>
      <c r="CC855">
        <v>0</v>
      </c>
      <c r="CD855">
        <v>0</v>
      </c>
      <c r="CE855">
        <v>0</v>
      </c>
      <c r="CF855">
        <v>0</v>
      </c>
      <c r="CG855">
        <v>0</v>
      </c>
      <c r="CH855">
        <v>0</v>
      </c>
      <c r="CI855">
        <v>0</v>
      </c>
      <c r="CJ855">
        <v>0</v>
      </c>
      <c r="CK855">
        <v>0</v>
      </c>
      <c r="CL855">
        <v>0</v>
      </c>
      <c r="CM855">
        <v>0</v>
      </c>
      <c r="CN855">
        <v>0</v>
      </c>
      <c r="CO855">
        <v>0</v>
      </c>
      <c r="CP855">
        <v>0</v>
      </c>
      <c r="CQ855">
        <v>0</v>
      </c>
      <c r="CR855">
        <v>0</v>
      </c>
      <c r="CS855">
        <v>0</v>
      </c>
      <c r="CT855">
        <v>0</v>
      </c>
      <c r="CU855">
        <v>0</v>
      </c>
      <c r="CV855">
        <v>0</v>
      </c>
      <c r="CW855">
        <v>0</v>
      </c>
      <c r="CX855">
        <v>0</v>
      </c>
      <c r="CY855">
        <v>0</v>
      </c>
      <c r="CZ855">
        <v>0</v>
      </c>
      <c r="DA855">
        <v>0</v>
      </c>
      <c r="DB855">
        <v>0</v>
      </c>
      <c r="DC855">
        <v>0</v>
      </c>
      <c r="DD855">
        <v>0</v>
      </c>
      <c r="DE855">
        <v>0</v>
      </c>
      <c r="DF855">
        <v>0</v>
      </c>
      <c r="DG855">
        <v>0</v>
      </c>
      <c r="DH855">
        <v>0</v>
      </c>
      <c r="DI855">
        <v>0</v>
      </c>
      <c r="DJ855">
        <v>0</v>
      </c>
      <c r="DK855">
        <v>0</v>
      </c>
      <c r="DL855">
        <v>0</v>
      </c>
      <c r="DM855">
        <v>0</v>
      </c>
      <c r="DN855">
        <v>0</v>
      </c>
      <c r="DO855">
        <v>0</v>
      </c>
      <c r="DP855">
        <v>0</v>
      </c>
      <c r="DQ855">
        <v>0</v>
      </c>
      <c r="DR855">
        <v>0</v>
      </c>
      <c r="DS855">
        <v>0</v>
      </c>
    </row>
    <row r="856" spans="1:123">
      <c r="A856" t="s">
        <v>715</v>
      </c>
      <c r="B856">
        <v>0</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v>0</v>
      </c>
      <c r="BQ856">
        <v>0</v>
      </c>
      <c r="BR856">
        <v>0</v>
      </c>
      <c r="BS856">
        <v>0</v>
      </c>
      <c r="BT856">
        <v>0</v>
      </c>
      <c r="BU856">
        <v>0</v>
      </c>
      <c r="BV856">
        <v>0</v>
      </c>
      <c r="BW856">
        <v>0</v>
      </c>
      <c r="BX856">
        <v>0</v>
      </c>
      <c r="BY856">
        <v>0</v>
      </c>
      <c r="BZ856">
        <v>0</v>
      </c>
      <c r="CA856">
        <v>0</v>
      </c>
      <c r="CB856">
        <v>0</v>
      </c>
      <c r="CC856">
        <v>0</v>
      </c>
      <c r="CD856">
        <v>0</v>
      </c>
      <c r="CE856">
        <v>0</v>
      </c>
      <c r="CF856">
        <v>0</v>
      </c>
      <c r="CG856">
        <v>0</v>
      </c>
      <c r="CH856">
        <v>0</v>
      </c>
      <c r="CI856">
        <v>0</v>
      </c>
      <c r="CJ856">
        <v>0</v>
      </c>
      <c r="CK856">
        <v>0</v>
      </c>
      <c r="CL856">
        <v>0</v>
      </c>
      <c r="CM856">
        <v>0</v>
      </c>
      <c r="CN856">
        <v>0</v>
      </c>
      <c r="CO856">
        <v>0</v>
      </c>
      <c r="CP856">
        <v>0</v>
      </c>
      <c r="CQ856">
        <v>0</v>
      </c>
      <c r="CR856">
        <v>0</v>
      </c>
      <c r="CS856">
        <v>0</v>
      </c>
      <c r="CT856">
        <v>0</v>
      </c>
      <c r="CU856">
        <v>0</v>
      </c>
      <c r="CV856">
        <v>0</v>
      </c>
      <c r="CW856">
        <v>0</v>
      </c>
      <c r="CX856">
        <v>0</v>
      </c>
      <c r="CY856">
        <v>0</v>
      </c>
      <c r="CZ856">
        <v>0</v>
      </c>
      <c r="DA856">
        <v>0</v>
      </c>
      <c r="DB856">
        <v>0</v>
      </c>
      <c r="DC856">
        <v>0</v>
      </c>
      <c r="DD856">
        <v>0</v>
      </c>
      <c r="DE856">
        <v>0</v>
      </c>
      <c r="DF856">
        <v>0</v>
      </c>
      <c r="DG856">
        <v>0</v>
      </c>
      <c r="DH856">
        <v>0</v>
      </c>
      <c r="DI856">
        <v>0</v>
      </c>
      <c r="DJ856">
        <v>0</v>
      </c>
      <c r="DK856">
        <v>0</v>
      </c>
      <c r="DL856">
        <v>0</v>
      </c>
      <c r="DM856">
        <v>0</v>
      </c>
      <c r="DN856">
        <v>0</v>
      </c>
      <c r="DO856">
        <v>0</v>
      </c>
      <c r="DP856">
        <v>0</v>
      </c>
      <c r="DQ856">
        <v>0</v>
      </c>
      <c r="DR856">
        <v>0</v>
      </c>
      <c r="DS856">
        <v>0</v>
      </c>
    </row>
    <row r="857" spans="1:123">
      <c r="A857" t="s">
        <v>716</v>
      </c>
      <c r="B857">
        <v>0</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v>0</v>
      </c>
      <c r="AV857">
        <v>0</v>
      </c>
      <c r="AW857">
        <v>0</v>
      </c>
      <c r="AX857">
        <v>0</v>
      </c>
      <c r="AY857">
        <v>0</v>
      </c>
      <c r="AZ857">
        <v>0</v>
      </c>
      <c r="BA857">
        <v>0</v>
      </c>
      <c r="BB857">
        <v>0</v>
      </c>
      <c r="BC857">
        <v>0</v>
      </c>
      <c r="BD857">
        <v>0</v>
      </c>
      <c r="BE857">
        <v>0</v>
      </c>
      <c r="BF857">
        <v>0</v>
      </c>
      <c r="BG857">
        <v>0</v>
      </c>
      <c r="BH857">
        <v>0</v>
      </c>
      <c r="BI857">
        <v>0</v>
      </c>
      <c r="BJ857">
        <v>0</v>
      </c>
      <c r="BK857">
        <v>0</v>
      </c>
      <c r="BL857">
        <v>0</v>
      </c>
      <c r="BM857">
        <v>0</v>
      </c>
      <c r="BN857">
        <v>0</v>
      </c>
      <c r="BO857">
        <v>0</v>
      </c>
      <c r="BP857">
        <v>0</v>
      </c>
      <c r="BQ857">
        <v>0</v>
      </c>
      <c r="BR857">
        <v>0</v>
      </c>
      <c r="BS857">
        <v>0</v>
      </c>
      <c r="BT857">
        <v>0</v>
      </c>
      <c r="BU857">
        <v>0</v>
      </c>
      <c r="BV857">
        <v>0</v>
      </c>
      <c r="BW857">
        <v>0</v>
      </c>
      <c r="BX857">
        <v>0</v>
      </c>
      <c r="BY857">
        <v>0</v>
      </c>
      <c r="BZ857">
        <v>0</v>
      </c>
      <c r="CA857">
        <v>0</v>
      </c>
      <c r="CB857">
        <v>0</v>
      </c>
      <c r="CC857">
        <v>0</v>
      </c>
      <c r="CD857">
        <v>0</v>
      </c>
      <c r="CE857">
        <v>0</v>
      </c>
      <c r="CF857">
        <v>0</v>
      </c>
      <c r="CG857">
        <v>0</v>
      </c>
      <c r="CH857">
        <v>0</v>
      </c>
      <c r="CI857">
        <v>0</v>
      </c>
      <c r="CJ857">
        <v>0</v>
      </c>
      <c r="CK857">
        <v>0</v>
      </c>
      <c r="CL857">
        <v>0</v>
      </c>
      <c r="CM857">
        <v>0</v>
      </c>
      <c r="CN857">
        <v>0</v>
      </c>
      <c r="CO857">
        <v>0</v>
      </c>
      <c r="CP857">
        <v>0</v>
      </c>
      <c r="CQ857">
        <v>0</v>
      </c>
      <c r="CR857">
        <v>0</v>
      </c>
      <c r="CS857">
        <v>0</v>
      </c>
      <c r="CT857">
        <v>0</v>
      </c>
      <c r="CU857">
        <v>0</v>
      </c>
      <c r="CV857">
        <v>0</v>
      </c>
      <c r="CW857">
        <v>0</v>
      </c>
      <c r="CX857">
        <v>0</v>
      </c>
      <c r="CY857">
        <v>0</v>
      </c>
      <c r="CZ857">
        <v>0</v>
      </c>
      <c r="DA857">
        <v>0</v>
      </c>
      <c r="DB857">
        <v>0</v>
      </c>
      <c r="DC857">
        <v>0</v>
      </c>
      <c r="DD857">
        <v>0</v>
      </c>
      <c r="DE857">
        <v>0</v>
      </c>
      <c r="DF857">
        <v>0</v>
      </c>
      <c r="DG857">
        <v>0</v>
      </c>
      <c r="DH857">
        <v>0</v>
      </c>
      <c r="DI857">
        <v>0</v>
      </c>
      <c r="DJ857">
        <v>0</v>
      </c>
      <c r="DK857">
        <v>0</v>
      </c>
      <c r="DL857">
        <v>0</v>
      </c>
      <c r="DM857">
        <v>0</v>
      </c>
      <c r="DN857">
        <v>0</v>
      </c>
      <c r="DO857">
        <v>0</v>
      </c>
      <c r="DP857">
        <v>0</v>
      </c>
      <c r="DQ857">
        <v>0</v>
      </c>
      <c r="DR857">
        <v>0</v>
      </c>
      <c r="DS857">
        <v>0</v>
      </c>
    </row>
    <row r="858" spans="1:123">
      <c r="A858" t="s">
        <v>717</v>
      </c>
      <c r="B858">
        <v>0</v>
      </c>
      <c r="C858">
        <v>0</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0</v>
      </c>
      <c r="BI858">
        <v>0</v>
      </c>
      <c r="BJ858">
        <v>0</v>
      </c>
      <c r="BK858">
        <v>0</v>
      </c>
      <c r="BL858">
        <v>0</v>
      </c>
      <c r="BM858">
        <v>0</v>
      </c>
      <c r="BN858">
        <v>0</v>
      </c>
      <c r="BO858">
        <v>0</v>
      </c>
      <c r="BP858">
        <v>0</v>
      </c>
      <c r="BQ858">
        <v>0</v>
      </c>
      <c r="BR858">
        <v>0</v>
      </c>
      <c r="BS858">
        <v>0</v>
      </c>
      <c r="BT858">
        <v>0</v>
      </c>
      <c r="BU858">
        <v>0</v>
      </c>
      <c r="BV858">
        <v>0</v>
      </c>
      <c r="BW858">
        <v>0</v>
      </c>
      <c r="BX858">
        <v>0</v>
      </c>
      <c r="BY858">
        <v>0</v>
      </c>
      <c r="BZ858">
        <v>0</v>
      </c>
      <c r="CA858">
        <v>0</v>
      </c>
      <c r="CB858">
        <v>0</v>
      </c>
      <c r="CC858">
        <v>0</v>
      </c>
      <c r="CD858">
        <v>0</v>
      </c>
      <c r="CE858">
        <v>0</v>
      </c>
      <c r="CF858">
        <v>0</v>
      </c>
      <c r="CG858">
        <v>0</v>
      </c>
      <c r="CH858">
        <v>0</v>
      </c>
      <c r="CI858">
        <v>0</v>
      </c>
      <c r="CJ858">
        <v>0</v>
      </c>
      <c r="CK858">
        <v>0</v>
      </c>
      <c r="CL858">
        <v>0</v>
      </c>
      <c r="CM858">
        <v>0</v>
      </c>
      <c r="CN858">
        <v>0</v>
      </c>
      <c r="CO858">
        <v>0</v>
      </c>
      <c r="CP858">
        <v>0</v>
      </c>
      <c r="CQ858">
        <v>0</v>
      </c>
      <c r="CR858">
        <v>0</v>
      </c>
      <c r="CS858">
        <v>0</v>
      </c>
      <c r="CT858">
        <v>0</v>
      </c>
      <c r="CU858">
        <v>0</v>
      </c>
      <c r="CV858">
        <v>0</v>
      </c>
      <c r="CW858">
        <v>0</v>
      </c>
      <c r="CX858">
        <v>0</v>
      </c>
      <c r="CY858">
        <v>0</v>
      </c>
      <c r="CZ858">
        <v>0</v>
      </c>
      <c r="DA858">
        <v>0</v>
      </c>
      <c r="DB858">
        <v>0</v>
      </c>
      <c r="DC858">
        <v>0</v>
      </c>
      <c r="DD858">
        <v>0</v>
      </c>
      <c r="DE858">
        <v>0</v>
      </c>
      <c r="DF858">
        <v>0</v>
      </c>
      <c r="DG858">
        <v>0</v>
      </c>
      <c r="DH858">
        <v>0</v>
      </c>
      <c r="DI858">
        <v>0</v>
      </c>
      <c r="DJ858">
        <v>0</v>
      </c>
      <c r="DK858">
        <v>0</v>
      </c>
      <c r="DL858">
        <v>0</v>
      </c>
      <c r="DM858">
        <v>0</v>
      </c>
      <c r="DN858">
        <v>0</v>
      </c>
      <c r="DO858">
        <v>0</v>
      </c>
      <c r="DP858">
        <v>0</v>
      </c>
      <c r="DQ858">
        <v>0</v>
      </c>
      <c r="DR858">
        <v>0</v>
      </c>
      <c r="DS858">
        <v>0</v>
      </c>
    </row>
    <row r="859" spans="1:123">
      <c r="A859" t="s">
        <v>718</v>
      </c>
      <c r="B859">
        <v>1112558364</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1112558364</v>
      </c>
      <c r="BL859">
        <v>0</v>
      </c>
      <c r="BM859">
        <v>0</v>
      </c>
      <c r="BN859">
        <v>0</v>
      </c>
      <c r="BO859">
        <v>0</v>
      </c>
      <c r="BP859">
        <v>0</v>
      </c>
      <c r="BQ859">
        <v>0</v>
      </c>
      <c r="BR859">
        <v>0</v>
      </c>
      <c r="BS859">
        <v>0</v>
      </c>
      <c r="BT859">
        <v>0</v>
      </c>
      <c r="BU859">
        <v>0</v>
      </c>
      <c r="BV859">
        <v>0</v>
      </c>
      <c r="BW859">
        <v>0</v>
      </c>
      <c r="BX859">
        <v>0</v>
      </c>
      <c r="BY859">
        <v>0</v>
      </c>
      <c r="BZ859">
        <v>0</v>
      </c>
      <c r="CA859">
        <v>0</v>
      </c>
      <c r="CB859">
        <v>0</v>
      </c>
      <c r="CC859">
        <v>0</v>
      </c>
      <c r="CD859">
        <v>0</v>
      </c>
      <c r="CE859">
        <v>0</v>
      </c>
      <c r="CF859">
        <v>0</v>
      </c>
      <c r="CG859">
        <v>0</v>
      </c>
      <c r="CH859">
        <v>0</v>
      </c>
      <c r="CI859">
        <v>0</v>
      </c>
      <c r="CJ859">
        <v>0</v>
      </c>
      <c r="CK859">
        <v>0</v>
      </c>
      <c r="CL859">
        <v>0</v>
      </c>
      <c r="CM859">
        <v>0</v>
      </c>
      <c r="CN859">
        <v>0</v>
      </c>
      <c r="CO859">
        <v>0</v>
      </c>
      <c r="CP859">
        <v>0</v>
      </c>
      <c r="CQ859">
        <v>0</v>
      </c>
      <c r="CR859">
        <v>0</v>
      </c>
      <c r="CS859">
        <v>0</v>
      </c>
      <c r="CT859">
        <v>0</v>
      </c>
      <c r="CU859">
        <v>0</v>
      </c>
      <c r="CV859">
        <v>0</v>
      </c>
      <c r="CW859">
        <v>0</v>
      </c>
      <c r="CX859">
        <v>0</v>
      </c>
      <c r="CY859">
        <v>0</v>
      </c>
      <c r="CZ859">
        <v>0</v>
      </c>
      <c r="DA859">
        <v>0</v>
      </c>
      <c r="DB859">
        <v>0</v>
      </c>
      <c r="DC859">
        <v>0</v>
      </c>
      <c r="DD859">
        <v>0</v>
      </c>
      <c r="DE859">
        <v>0</v>
      </c>
      <c r="DF859">
        <v>0</v>
      </c>
      <c r="DG859">
        <v>0</v>
      </c>
      <c r="DH859">
        <v>0</v>
      </c>
      <c r="DI859">
        <v>0</v>
      </c>
      <c r="DJ859">
        <v>0</v>
      </c>
      <c r="DK859">
        <v>0</v>
      </c>
      <c r="DL859">
        <v>0</v>
      </c>
      <c r="DM859">
        <v>0</v>
      </c>
      <c r="DN859">
        <v>0</v>
      </c>
      <c r="DO859">
        <v>0</v>
      </c>
      <c r="DP859">
        <v>0</v>
      </c>
      <c r="DQ859">
        <v>0</v>
      </c>
      <c r="DR859">
        <v>0</v>
      </c>
      <c r="DS859">
        <v>0</v>
      </c>
    </row>
    <row r="860" spans="1:123">
      <c r="A860" t="s">
        <v>719</v>
      </c>
      <c r="B860">
        <v>1604465496</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v>0</v>
      </c>
      <c r="BK860">
        <v>1604465496</v>
      </c>
      <c r="BL860">
        <v>0</v>
      </c>
      <c r="BM860">
        <v>0</v>
      </c>
      <c r="BN860">
        <v>0</v>
      </c>
      <c r="BO860">
        <v>0</v>
      </c>
      <c r="BP860">
        <v>0</v>
      </c>
      <c r="BQ860">
        <v>0</v>
      </c>
      <c r="BR860">
        <v>0</v>
      </c>
      <c r="BS860">
        <v>0</v>
      </c>
      <c r="BT860">
        <v>0</v>
      </c>
      <c r="BU860">
        <v>0</v>
      </c>
      <c r="BV860">
        <v>0</v>
      </c>
      <c r="BW860">
        <v>0</v>
      </c>
      <c r="BX860">
        <v>0</v>
      </c>
      <c r="BY860">
        <v>0</v>
      </c>
      <c r="BZ860">
        <v>0</v>
      </c>
      <c r="CA860">
        <v>0</v>
      </c>
      <c r="CB860">
        <v>0</v>
      </c>
      <c r="CC860">
        <v>0</v>
      </c>
      <c r="CD860">
        <v>0</v>
      </c>
      <c r="CE860">
        <v>0</v>
      </c>
      <c r="CF860">
        <v>0</v>
      </c>
      <c r="CG860">
        <v>0</v>
      </c>
      <c r="CH860">
        <v>0</v>
      </c>
      <c r="CI860">
        <v>0</v>
      </c>
      <c r="CJ860">
        <v>0</v>
      </c>
      <c r="CK860">
        <v>0</v>
      </c>
      <c r="CL860">
        <v>0</v>
      </c>
      <c r="CM860">
        <v>0</v>
      </c>
      <c r="CN860">
        <v>0</v>
      </c>
      <c r="CO860">
        <v>0</v>
      </c>
      <c r="CP860">
        <v>0</v>
      </c>
      <c r="CQ860">
        <v>0</v>
      </c>
      <c r="CR860">
        <v>0</v>
      </c>
      <c r="CS860">
        <v>0</v>
      </c>
      <c r="CT860">
        <v>0</v>
      </c>
      <c r="CU860">
        <v>0</v>
      </c>
      <c r="CV860">
        <v>0</v>
      </c>
      <c r="CW860">
        <v>0</v>
      </c>
      <c r="CX860">
        <v>0</v>
      </c>
      <c r="CY860">
        <v>0</v>
      </c>
      <c r="CZ860">
        <v>0</v>
      </c>
      <c r="DA860">
        <v>0</v>
      </c>
      <c r="DB860">
        <v>0</v>
      </c>
      <c r="DC860">
        <v>0</v>
      </c>
      <c r="DD860">
        <v>0</v>
      </c>
      <c r="DE860">
        <v>0</v>
      </c>
      <c r="DF860">
        <v>0</v>
      </c>
      <c r="DG860">
        <v>0</v>
      </c>
      <c r="DH860">
        <v>0</v>
      </c>
      <c r="DI860">
        <v>0</v>
      </c>
      <c r="DJ860">
        <v>0</v>
      </c>
      <c r="DK860">
        <v>0</v>
      </c>
      <c r="DL860">
        <v>0</v>
      </c>
      <c r="DM860">
        <v>0</v>
      </c>
      <c r="DN860">
        <v>0</v>
      </c>
      <c r="DO860">
        <v>0</v>
      </c>
      <c r="DP860">
        <v>0</v>
      </c>
      <c r="DQ860">
        <v>0</v>
      </c>
      <c r="DR860">
        <v>0</v>
      </c>
      <c r="DS860">
        <v>0</v>
      </c>
    </row>
    <row r="861" spans="1:123">
      <c r="A861" t="s">
        <v>720</v>
      </c>
      <c r="B861">
        <v>0</v>
      </c>
      <c r="C861">
        <v>0</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v>0</v>
      </c>
      <c r="BK861">
        <v>0</v>
      </c>
      <c r="BL861">
        <v>0</v>
      </c>
      <c r="BM861">
        <v>0</v>
      </c>
      <c r="BN861">
        <v>0</v>
      </c>
      <c r="BO861">
        <v>0</v>
      </c>
      <c r="BP861">
        <v>0</v>
      </c>
      <c r="BQ861">
        <v>0</v>
      </c>
      <c r="BR861">
        <v>0</v>
      </c>
      <c r="BS861">
        <v>0</v>
      </c>
      <c r="BT861">
        <v>0</v>
      </c>
      <c r="BU861">
        <v>0</v>
      </c>
      <c r="BV861">
        <v>0</v>
      </c>
      <c r="BW861">
        <v>0</v>
      </c>
      <c r="BX861">
        <v>0</v>
      </c>
      <c r="BY861">
        <v>0</v>
      </c>
      <c r="BZ861">
        <v>0</v>
      </c>
      <c r="CA861">
        <v>0</v>
      </c>
      <c r="CB861">
        <v>0</v>
      </c>
      <c r="CC861">
        <v>0</v>
      </c>
      <c r="CD861">
        <v>0</v>
      </c>
      <c r="CE861">
        <v>0</v>
      </c>
      <c r="CF861">
        <v>0</v>
      </c>
      <c r="CG861">
        <v>0</v>
      </c>
      <c r="CH861">
        <v>0</v>
      </c>
      <c r="CI861">
        <v>0</v>
      </c>
      <c r="CJ861">
        <v>0</v>
      </c>
      <c r="CK861">
        <v>0</v>
      </c>
      <c r="CL861">
        <v>0</v>
      </c>
      <c r="CM861">
        <v>0</v>
      </c>
      <c r="CN861">
        <v>0</v>
      </c>
      <c r="CO861">
        <v>0</v>
      </c>
      <c r="CP861">
        <v>0</v>
      </c>
      <c r="CQ861">
        <v>0</v>
      </c>
      <c r="CR861">
        <v>0</v>
      </c>
      <c r="CS861">
        <v>0</v>
      </c>
      <c r="CT861">
        <v>0</v>
      </c>
      <c r="CU861">
        <v>0</v>
      </c>
      <c r="CV861">
        <v>0</v>
      </c>
      <c r="CW861">
        <v>0</v>
      </c>
      <c r="CX861">
        <v>0</v>
      </c>
      <c r="CY861">
        <v>0</v>
      </c>
      <c r="CZ861">
        <v>0</v>
      </c>
      <c r="DA861">
        <v>0</v>
      </c>
      <c r="DB861">
        <v>0</v>
      </c>
      <c r="DC861">
        <v>0</v>
      </c>
      <c r="DD861">
        <v>0</v>
      </c>
      <c r="DE861">
        <v>0</v>
      </c>
      <c r="DF861">
        <v>0</v>
      </c>
      <c r="DG861">
        <v>0</v>
      </c>
      <c r="DH861">
        <v>0</v>
      </c>
      <c r="DI861">
        <v>0</v>
      </c>
      <c r="DJ861">
        <v>0</v>
      </c>
      <c r="DK861">
        <v>0</v>
      </c>
      <c r="DL861">
        <v>0</v>
      </c>
      <c r="DM861">
        <v>0</v>
      </c>
      <c r="DN861">
        <v>0</v>
      </c>
      <c r="DO861">
        <v>0</v>
      </c>
      <c r="DP861">
        <v>0</v>
      </c>
      <c r="DQ861">
        <v>0</v>
      </c>
      <c r="DR861">
        <v>0</v>
      </c>
      <c r="DS861">
        <v>0</v>
      </c>
    </row>
    <row r="862" spans="1:123">
      <c r="A862" t="s">
        <v>721</v>
      </c>
      <c r="B862">
        <v>0</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0</v>
      </c>
      <c r="BN862">
        <v>0</v>
      </c>
      <c r="BO862">
        <v>0</v>
      </c>
      <c r="BP862">
        <v>0</v>
      </c>
      <c r="BQ862">
        <v>0</v>
      </c>
      <c r="BR862">
        <v>0</v>
      </c>
      <c r="BS862">
        <v>0</v>
      </c>
      <c r="BT862">
        <v>0</v>
      </c>
      <c r="BU862">
        <v>0</v>
      </c>
      <c r="BV862">
        <v>0</v>
      </c>
      <c r="BW862">
        <v>0</v>
      </c>
      <c r="BX862">
        <v>0</v>
      </c>
      <c r="BY862">
        <v>0</v>
      </c>
      <c r="BZ862">
        <v>0</v>
      </c>
      <c r="CA862">
        <v>0</v>
      </c>
      <c r="CB862">
        <v>0</v>
      </c>
      <c r="CC862">
        <v>0</v>
      </c>
      <c r="CD862">
        <v>0</v>
      </c>
      <c r="CE862">
        <v>0</v>
      </c>
      <c r="CF862">
        <v>0</v>
      </c>
      <c r="CG862">
        <v>0</v>
      </c>
      <c r="CH862">
        <v>0</v>
      </c>
      <c r="CI862">
        <v>0</v>
      </c>
      <c r="CJ862">
        <v>0</v>
      </c>
      <c r="CK862">
        <v>0</v>
      </c>
      <c r="CL862">
        <v>0</v>
      </c>
      <c r="CM862">
        <v>0</v>
      </c>
      <c r="CN862">
        <v>0</v>
      </c>
      <c r="CO862">
        <v>0</v>
      </c>
      <c r="CP862">
        <v>0</v>
      </c>
      <c r="CQ862">
        <v>0</v>
      </c>
      <c r="CR862">
        <v>0</v>
      </c>
      <c r="CS862">
        <v>0</v>
      </c>
      <c r="CT862">
        <v>0</v>
      </c>
      <c r="CU862">
        <v>0</v>
      </c>
      <c r="CV862">
        <v>0</v>
      </c>
      <c r="CW862">
        <v>0</v>
      </c>
      <c r="CX862">
        <v>0</v>
      </c>
      <c r="CY862">
        <v>0</v>
      </c>
      <c r="CZ862">
        <v>0</v>
      </c>
      <c r="DA862">
        <v>0</v>
      </c>
      <c r="DB862">
        <v>0</v>
      </c>
      <c r="DC862">
        <v>0</v>
      </c>
      <c r="DD862">
        <v>0</v>
      </c>
      <c r="DE862">
        <v>0</v>
      </c>
      <c r="DF862">
        <v>0</v>
      </c>
      <c r="DG862">
        <v>0</v>
      </c>
      <c r="DH862">
        <v>0</v>
      </c>
      <c r="DI862">
        <v>0</v>
      </c>
      <c r="DJ862">
        <v>0</v>
      </c>
      <c r="DK862">
        <v>0</v>
      </c>
      <c r="DL862">
        <v>0</v>
      </c>
      <c r="DM862">
        <v>0</v>
      </c>
      <c r="DN862">
        <v>0</v>
      </c>
      <c r="DO862">
        <v>0</v>
      </c>
      <c r="DP862">
        <v>0</v>
      </c>
      <c r="DQ862">
        <v>0</v>
      </c>
      <c r="DR862">
        <v>0</v>
      </c>
      <c r="DS862">
        <v>0</v>
      </c>
    </row>
    <row r="863" spans="1:123">
      <c r="A863" t="s">
        <v>722</v>
      </c>
      <c r="B863">
        <v>1112558364</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v>0</v>
      </c>
      <c r="BK863">
        <v>1112558364</v>
      </c>
      <c r="BL863">
        <v>0</v>
      </c>
      <c r="BM863">
        <v>0</v>
      </c>
      <c r="BN863">
        <v>0</v>
      </c>
      <c r="BO863">
        <v>0</v>
      </c>
      <c r="BP863">
        <v>0</v>
      </c>
      <c r="BQ863">
        <v>0</v>
      </c>
      <c r="BR863">
        <v>0</v>
      </c>
      <c r="BS863">
        <v>0</v>
      </c>
      <c r="BT863">
        <v>0</v>
      </c>
      <c r="BU863">
        <v>0</v>
      </c>
      <c r="BV863">
        <v>0</v>
      </c>
      <c r="BW863">
        <v>0</v>
      </c>
      <c r="BX863">
        <v>0</v>
      </c>
      <c r="BY863">
        <v>0</v>
      </c>
      <c r="BZ863">
        <v>0</v>
      </c>
      <c r="CA863">
        <v>0</v>
      </c>
      <c r="CB863">
        <v>0</v>
      </c>
      <c r="CC863">
        <v>0</v>
      </c>
      <c r="CD863">
        <v>0</v>
      </c>
      <c r="CE863">
        <v>0</v>
      </c>
      <c r="CF863">
        <v>0</v>
      </c>
      <c r="CG863">
        <v>0</v>
      </c>
      <c r="CH863">
        <v>0</v>
      </c>
      <c r="CI863">
        <v>0</v>
      </c>
      <c r="CJ863">
        <v>0</v>
      </c>
      <c r="CK863">
        <v>0</v>
      </c>
      <c r="CL863">
        <v>0</v>
      </c>
      <c r="CM863">
        <v>0</v>
      </c>
      <c r="CN863">
        <v>0</v>
      </c>
      <c r="CO863">
        <v>0</v>
      </c>
      <c r="CP863">
        <v>0</v>
      </c>
      <c r="CQ863">
        <v>0</v>
      </c>
      <c r="CR863">
        <v>0</v>
      </c>
      <c r="CS863">
        <v>0</v>
      </c>
      <c r="CT863">
        <v>0</v>
      </c>
      <c r="CU863">
        <v>0</v>
      </c>
      <c r="CV863">
        <v>0</v>
      </c>
      <c r="CW863">
        <v>0</v>
      </c>
      <c r="CX863">
        <v>0</v>
      </c>
      <c r="CY863">
        <v>0</v>
      </c>
      <c r="CZ863">
        <v>0</v>
      </c>
      <c r="DA863">
        <v>0</v>
      </c>
      <c r="DB863">
        <v>0</v>
      </c>
      <c r="DC863">
        <v>0</v>
      </c>
      <c r="DD863">
        <v>0</v>
      </c>
      <c r="DE863">
        <v>0</v>
      </c>
      <c r="DF863">
        <v>0</v>
      </c>
      <c r="DG863">
        <v>0</v>
      </c>
      <c r="DH863">
        <v>0</v>
      </c>
      <c r="DI863">
        <v>0</v>
      </c>
      <c r="DJ863">
        <v>0</v>
      </c>
      <c r="DK863">
        <v>0</v>
      </c>
      <c r="DL863">
        <v>0</v>
      </c>
      <c r="DM863">
        <v>0</v>
      </c>
      <c r="DN863">
        <v>0</v>
      </c>
      <c r="DO863">
        <v>0</v>
      </c>
      <c r="DP863">
        <v>0</v>
      </c>
      <c r="DQ863">
        <v>0</v>
      </c>
      <c r="DR863">
        <v>0</v>
      </c>
      <c r="DS863">
        <v>0</v>
      </c>
    </row>
    <row r="864" spans="1:123">
      <c r="A864" t="s">
        <v>723</v>
      </c>
      <c r="B864">
        <v>0</v>
      </c>
      <c r="C864">
        <v>0</v>
      </c>
      <c r="D864">
        <v>0</v>
      </c>
      <c r="E864">
        <v>0</v>
      </c>
      <c r="F864">
        <v>134814960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v>0</v>
      </c>
      <c r="BN864">
        <v>0</v>
      </c>
      <c r="BO864">
        <v>134814960</v>
      </c>
      <c r="BP864">
        <v>0</v>
      </c>
      <c r="BQ864">
        <v>0</v>
      </c>
      <c r="BR864">
        <v>0</v>
      </c>
      <c r="BS864">
        <v>0</v>
      </c>
      <c r="BT864">
        <v>0</v>
      </c>
      <c r="BU864">
        <v>0</v>
      </c>
      <c r="BV864">
        <v>0</v>
      </c>
      <c r="BW864">
        <v>0</v>
      </c>
      <c r="BX864">
        <v>0</v>
      </c>
      <c r="BY864">
        <v>0</v>
      </c>
      <c r="BZ864">
        <v>0</v>
      </c>
      <c r="CA864">
        <v>0</v>
      </c>
      <c r="CB864">
        <v>0</v>
      </c>
      <c r="CC864">
        <v>0</v>
      </c>
      <c r="CD864">
        <v>0</v>
      </c>
      <c r="CE864">
        <v>0</v>
      </c>
      <c r="CF864">
        <v>0</v>
      </c>
      <c r="CG864">
        <v>0</v>
      </c>
      <c r="CH864">
        <v>0</v>
      </c>
      <c r="CI864">
        <v>0</v>
      </c>
      <c r="CJ864">
        <v>0</v>
      </c>
      <c r="CK864">
        <v>0</v>
      </c>
      <c r="CL864">
        <v>0</v>
      </c>
      <c r="CM864">
        <v>0</v>
      </c>
      <c r="CN864">
        <v>0</v>
      </c>
      <c r="CO864">
        <v>0</v>
      </c>
      <c r="CP864">
        <v>0</v>
      </c>
      <c r="CQ864">
        <v>0</v>
      </c>
      <c r="CR864">
        <v>0</v>
      </c>
      <c r="CS864">
        <v>0</v>
      </c>
      <c r="CT864">
        <v>0</v>
      </c>
      <c r="CU864">
        <v>0</v>
      </c>
      <c r="CV864">
        <v>0</v>
      </c>
      <c r="CW864">
        <v>0</v>
      </c>
      <c r="CX864">
        <v>0</v>
      </c>
      <c r="CY864">
        <v>0</v>
      </c>
      <c r="CZ864">
        <v>0</v>
      </c>
      <c r="DA864">
        <v>0</v>
      </c>
      <c r="DB864">
        <v>0</v>
      </c>
      <c r="DC864">
        <v>0</v>
      </c>
      <c r="DD864">
        <v>0</v>
      </c>
      <c r="DE864">
        <v>0</v>
      </c>
      <c r="DF864">
        <v>0</v>
      </c>
      <c r="DG864">
        <v>0</v>
      </c>
      <c r="DH864">
        <v>0</v>
      </c>
      <c r="DI864">
        <v>0</v>
      </c>
      <c r="DJ864">
        <v>0</v>
      </c>
      <c r="DK864">
        <v>0</v>
      </c>
      <c r="DL864">
        <v>0</v>
      </c>
      <c r="DM864">
        <v>0</v>
      </c>
      <c r="DN864">
        <v>0</v>
      </c>
      <c r="DO864">
        <v>0</v>
      </c>
      <c r="DP864">
        <v>0</v>
      </c>
      <c r="DQ864">
        <v>0</v>
      </c>
      <c r="DR864">
        <v>0</v>
      </c>
      <c r="DS864">
        <v>0</v>
      </c>
    </row>
    <row r="865" spans="1:123">
      <c r="A865" t="s">
        <v>724</v>
      </c>
      <c r="B865">
        <v>0</v>
      </c>
      <c r="C865">
        <v>0</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0</v>
      </c>
      <c r="BM865">
        <v>0</v>
      </c>
      <c r="BN865">
        <v>0</v>
      </c>
      <c r="BO865">
        <v>0</v>
      </c>
      <c r="BP865">
        <v>0</v>
      </c>
      <c r="BQ865">
        <v>0</v>
      </c>
      <c r="BR865">
        <v>0</v>
      </c>
      <c r="BS865">
        <v>0</v>
      </c>
      <c r="BT865">
        <v>0</v>
      </c>
      <c r="BU865">
        <v>0</v>
      </c>
      <c r="BV865">
        <v>0</v>
      </c>
      <c r="BW865">
        <v>0</v>
      </c>
      <c r="BX865">
        <v>0</v>
      </c>
      <c r="BY865">
        <v>0</v>
      </c>
      <c r="BZ865">
        <v>0</v>
      </c>
      <c r="CA865">
        <v>0</v>
      </c>
      <c r="CB865">
        <v>0</v>
      </c>
      <c r="CC865">
        <v>0</v>
      </c>
      <c r="CD865">
        <v>0</v>
      </c>
      <c r="CE865">
        <v>0</v>
      </c>
      <c r="CF865">
        <v>0</v>
      </c>
      <c r="CG865">
        <v>0</v>
      </c>
      <c r="CH865">
        <v>0</v>
      </c>
      <c r="CI865">
        <v>0</v>
      </c>
      <c r="CJ865">
        <v>0</v>
      </c>
      <c r="CK865">
        <v>0</v>
      </c>
      <c r="CL865">
        <v>0</v>
      </c>
      <c r="CM865">
        <v>0</v>
      </c>
      <c r="CN865">
        <v>0</v>
      </c>
      <c r="CO865">
        <v>0</v>
      </c>
      <c r="CP865">
        <v>0</v>
      </c>
      <c r="CQ865">
        <v>0</v>
      </c>
      <c r="CR865">
        <v>0</v>
      </c>
      <c r="CS865">
        <v>0</v>
      </c>
      <c r="CT865">
        <v>0</v>
      </c>
      <c r="CU865">
        <v>0</v>
      </c>
      <c r="CV865">
        <v>0</v>
      </c>
      <c r="CW865">
        <v>0</v>
      </c>
      <c r="CX865">
        <v>0</v>
      </c>
      <c r="CY865">
        <v>0</v>
      </c>
      <c r="CZ865">
        <v>0</v>
      </c>
      <c r="DA865">
        <v>0</v>
      </c>
      <c r="DB865">
        <v>0</v>
      </c>
      <c r="DC865">
        <v>0</v>
      </c>
      <c r="DD865">
        <v>0</v>
      </c>
      <c r="DE865">
        <v>0</v>
      </c>
      <c r="DF865">
        <v>0</v>
      </c>
      <c r="DG865">
        <v>0</v>
      </c>
      <c r="DH865">
        <v>0</v>
      </c>
      <c r="DI865">
        <v>0</v>
      </c>
      <c r="DJ865">
        <v>0</v>
      </c>
      <c r="DK865">
        <v>0</v>
      </c>
      <c r="DL865">
        <v>0</v>
      </c>
      <c r="DM865">
        <v>0</v>
      </c>
      <c r="DN865">
        <v>0</v>
      </c>
      <c r="DO865">
        <v>0</v>
      </c>
      <c r="DP865">
        <v>0</v>
      </c>
      <c r="DQ865">
        <v>0</v>
      </c>
      <c r="DR865">
        <v>0</v>
      </c>
      <c r="DS865">
        <v>0</v>
      </c>
    </row>
    <row r="866" spans="1:123">
      <c r="A866" t="s">
        <v>725</v>
      </c>
      <c r="B866">
        <v>0</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v>0</v>
      </c>
      <c r="BX866">
        <v>0</v>
      </c>
      <c r="BY866">
        <v>0</v>
      </c>
      <c r="BZ866">
        <v>0</v>
      </c>
      <c r="CA866">
        <v>0</v>
      </c>
      <c r="CB866">
        <v>0</v>
      </c>
      <c r="CC866">
        <v>0</v>
      </c>
      <c r="CD866">
        <v>0</v>
      </c>
      <c r="CE866">
        <v>0</v>
      </c>
      <c r="CF866">
        <v>0</v>
      </c>
      <c r="CG866">
        <v>0</v>
      </c>
      <c r="CH866">
        <v>0</v>
      </c>
      <c r="CI866">
        <v>0</v>
      </c>
      <c r="CJ866">
        <v>0</v>
      </c>
      <c r="CK866">
        <v>0</v>
      </c>
      <c r="CL866">
        <v>0</v>
      </c>
      <c r="CM866">
        <v>0</v>
      </c>
      <c r="CN866">
        <v>0</v>
      </c>
      <c r="CO866">
        <v>0</v>
      </c>
      <c r="CP866">
        <v>0</v>
      </c>
      <c r="CQ866">
        <v>0</v>
      </c>
      <c r="CR866">
        <v>0</v>
      </c>
      <c r="CS866">
        <v>0</v>
      </c>
      <c r="CT866">
        <v>0</v>
      </c>
      <c r="CU866">
        <v>0</v>
      </c>
      <c r="CV866">
        <v>0</v>
      </c>
      <c r="CW866">
        <v>0</v>
      </c>
      <c r="CX866">
        <v>0</v>
      </c>
      <c r="CY866">
        <v>0</v>
      </c>
      <c r="CZ866">
        <v>0</v>
      </c>
      <c r="DA866">
        <v>0</v>
      </c>
      <c r="DB866">
        <v>0</v>
      </c>
      <c r="DC866">
        <v>0</v>
      </c>
      <c r="DD866">
        <v>0</v>
      </c>
      <c r="DE866">
        <v>0</v>
      </c>
      <c r="DF866">
        <v>0</v>
      </c>
      <c r="DG866">
        <v>0</v>
      </c>
      <c r="DH866">
        <v>0</v>
      </c>
      <c r="DI866">
        <v>0</v>
      </c>
      <c r="DJ866">
        <v>0</v>
      </c>
      <c r="DK866">
        <v>0</v>
      </c>
      <c r="DL866">
        <v>0</v>
      </c>
      <c r="DM866">
        <v>0</v>
      </c>
      <c r="DN866">
        <v>0</v>
      </c>
      <c r="DO866">
        <v>0</v>
      </c>
      <c r="DP866">
        <v>0</v>
      </c>
      <c r="DQ866">
        <v>0</v>
      </c>
      <c r="DR866">
        <v>0</v>
      </c>
      <c r="DS866">
        <v>0</v>
      </c>
    </row>
    <row r="867" spans="1:123">
      <c r="A867" t="s">
        <v>726</v>
      </c>
      <c r="B867">
        <v>0</v>
      </c>
      <c r="C867">
        <v>0</v>
      </c>
      <c r="D867">
        <v>0</v>
      </c>
      <c r="E867">
        <v>0</v>
      </c>
      <c r="F867">
        <v>134814960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0</v>
      </c>
      <c r="BH867">
        <v>0</v>
      </c>
      <c r="BI867">
        <v>0</v>
      </c>
      <c r="BJ867">
        <v>0</v>
      </c>
      <c r="BK867">
        <v>0</v>
      </c>
      <c r="BL867">
        <v>0</v>
      </c>
      <c r="BM867">
        <v>0</v>
      </c>
      <c r="BN867">
        <v>0</v>
      </c>
      <c r="BO867">
        <v>134814960</v>
      </c>
      <c r="BP867">
        <v>0</v>
      </c>
      <c r="BQ867">
        <v>0</v>
      </c>
      <c r="BR867">
        <v>0</v>
      </c>
      <c r="BS867">
        <v>0</v>
      </c>
      <c r="BT867">
        <v>0</v>
      </c>
      <c r="BU867">
        <v>0</v>
      </c>
      <c r="BV867">
        <v>0</v>
      </c>
      <c r="BW867">
        <v>0</v>
      </c>
      <c r="BX867">
        <v>0</v>
      </c>
      <c r="BY867">
        <v>0</v>
      </c>
      <c r="BZ867">
        <v>0</v>
      </c>
      <c r="CA867">
        <v>0</v>
      </c>
      <c r="CB867">
        <v>0</v>
      </c>
      <c r="CC867">
        <v>0</v>
      </c>
      <c r="CD867">
        <v>0</v>
      </c>
      <c r="CE867">
        <v>0</v>
      </c>
      <c r="CF867">
        <v>0</v>
      </c>
      <c r="CG867">
        <v>0</v>
      </c>
      <c r="CH867">
        <v>0</v>
      </c>
      <c r="CI867">
        <v>0</v>
      </c>
      <c r="CJ867">
        <v>0</v>
      </c>
      <c r="CK867">
        <v>0</v>
      </c>
      <c r="CL867">
        <v>0</v>
      </c>
      <c r="CM867">
        <v>0</v>
      </c>
      <c r="CN867">
        <v>0</v>
      </c>
      <c r="CO867">
        <v>0</v>
      </c>
      <c r="CP867">
        <v>0</v>
      </c>
      <c r="CQ867">
        <v>0</v>
      </c>
      <c r="CR867">
        <v>0</v>
      </c>
      <c r="CS867">
        <v>0</v>
      </c>
      <c r="CT867">
        <v>0</v>
      </c>
      <c r="CU867">
        <v>0</v>
      </c>
      <c r="CV867">
        <v>0</v>
      </c>
      <c r="CW867">
        <v>0</v>
      </c>
      <c r="CX867">
        <v>0</v>
      </c>
      <c r="CY867">
        <v>0</v>
      </c>
      <c r="CZ867">
        <v>0</v>
      </c>
      <c r="DA867">
        <v>0</v>
      </c>
      <c r="DB867">
        <v>0</v>
      </c>
      <c r="DC867">
        <v>0</v>
      </c>
      <c r="DD867">
        <v>0</v>
      </c>
      <c r="DE867">
        <v>0</v>
      </c>
      <c r="DF867">
        <v>0</v>
      </c>
      <c r="DG867">
        <v>0</v>
      </c>
      <c r="DH867">
        <v>0</v>
      </c>
      <c r="DI867">
        <v>0</v>
      </c>
      <c r="DJ867">
        <v>0</v>
      </c>
      <c r="DK867">
        <v>0</v>
      </c>
      <c r="DL867">
        <v>0</v>
      </c>
      <c r="DM867">
        <v>0</v>
      </c>
      <c r="DN867">
        <v>0</v>
      </c>
      <c r="DO867">
        <v>0</v>
      </c>
      <c r="DP867">
        <v>0</v>
      </c>
      <c r="DQ867">
        <v>0</v>
      </c>
      <c r="DR867">
        <v>0</v>
      </c>
      <c r="DS867">
        <v>0</v>
      </c>
    </row>
    <row r="868" spans="1:123">
      <c r="A868" t="s">
        <v>727</v>
      </c>
      <c r="B868">
        <v>0</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0</v>
      </c>
      <c r="BN868">
        <v>0</v>
      </c>
      <c r="BO868">
        <v>0</v>
      </c>
      <c r="BP868">
        <v>0</v>
      </c>
      <c r="BQ868">
        <v>0</v>
      </c>
      <c r="BR868">
        <v>0</v>
      </c>
      <c r="BS868">
        <v>0</v>
      </c>
      <c r="BT868">
        <v>0</v>
      </c>
      <c r="BU868">
        <v>0</v>
      </c>
      <c r="BV868">
        <v>0</v>
      </c>
      <c r="BW868">
        <v>0</v>
      </c>
      <c r="BX868">
        <v>0</v>
      </c>
      <c r="BY868">
        <v>0</v>
      </c>
      <c r="BZ868">
        <v>0</v>
      </c>
      <c r="CA868">
        <v>0</v>
      </c>
      <c r="CB868">
        <v>0</v>
      </c>
      <c r="CC868">
        <v>0</v>
      </c>
      <c r="CD868">
        <v>0</v>
      </c>
      <c r="CE868">
        <v>0</v>
      </c>
      <c r="CF868">
        <v>0</v>
      </c>
      <c r="CG868">
        <v>0</v>
      </c>
      <c r="CH868">
        <v>0</v>
      </c>
      <c r="CI868">
        <v>0</v>
      </c>
      <c r="CJ868">
        <v>0</v>
      </c>
      <c r="CK868">
        <v>0</v>
      </c>
      <c r="CL868">
        <v>0</v>
      </c>
      <c r="CM868">
        <v>0</v>
      </c>
      <c r="CN868">
        <v>0</v>
      </c>
      <c r="CO868">
        <v>0</v>
      </c>
      <c r="CP868">
        <v>0</v>
      </c>
      <c r="CQ868">
        <v>0</v>
      </c>
      <c r="CR868">
        <v>0</v>
      </c>
      <c r="CS868">
        <v>0</v>
      </c>
      <c r="CT868">
        <v>0</v>
      </c>
      <c r="CU868">
        <v>0</v>
      </c>
      <c r="CV868">
        <v>0</v>
      </c>
      <c r="CW868">
        <v>0</v>
      </c>
      <c r="CX868">
        <v>0</v>
      </c>
      <c r="CY868">
        <v>0</v>
      </c>
      <c r="CZ868">
        <v>0</v>
      </c>
      <c r="DA868">
        <v>0</v>
      </c>
      <c r="DB868">
        <v>0</v>
      </c>
      <c r="DC868">
        <v>0</v>
      </c>
      <c r="DD868">
        <v>0</v>
      </c>
      <c r="DE868">
        <v>0</v>
      </c>
      <c r="DF868">
        <v>0</v>
      </c>
      <c r="DG868">
        <v>0</v>
      </c>
      <c r="DH868">
        <v>0</v>
      </c>
      <c r="DI868">
        <v>0</v>
      </c>
      <c r="DJ868">
        <v>0</v>
      </c>
      <c r="DK868">
        <v>0</v>
      </c>
      <c r="DL868">
        <v>0</v>
      </c>
      <c r="DM868">
        <v>0</v>
      </c>
      <c r="DN868">
        <v>0</v>
      </c>
      <c r="DO868">
        <v>0</v>
      </c>
      <c r="DP868">
        <v>0</v>
      </c>
      <c r="DQ868">
        <v>0</v>
      </c>
      <c r="DR868">
        <v>0</v>
      </c>
      <c r="DS868">
        <v>0</v>
      </c>
    </row>
    <row r="869" spans="1:123">
      <c r="A869" t="s">
        <v>728</v>
      </c>
      <c r="B869">
        <v>0</v>
      </c>
      <c r="C869">
        <v>0</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v>0</v>
      </c>
      <c r="BN869">
        <v>0</v>
      </c>
      <c r="BO869">
        <v>0</v>
      </c>
      <c r="BP869">
        <v>0</v>
      </c>
      <c r="BQ869">
        <v>0</v>
      </c>
      <c r="BR869">
        <v>0</v>
      </c>
      <c r="BS869">
        <v>0</v>
      </c>
      <c r="BT869">
        <v>0</v>
      </c>
      <c r="BU869">
        <v>0</v>
      </c>
      <c r="BV869">
        <v>0</v>
      </c>
      <c r="BW869">
        <v>0</v>
      </c>
      <c r="BX869">
        <v>0</v>
      </c>
      <c r="BY869">
        <v>0</v>
      </c>
      <c r="BZ869">
        <v>0</v>
      </c>
      <c r="CA869">
        <v>0</v>
      </c>
      <c r="CB869">
        <v>0</v>
      </c>
      <c r="CC869">
        <v>0</v>
      </c>
      <c r="CD869">
        <v>0</v>
      </c>
      <c r="CE869">
        <v>0</v>
      </c>
      <c r="CF869">
        <v>0</v>
      </c>
      <c r="CG869">
        <v>0</v>
      </c>
      <c r="CH869">
        <v>0</v>
      </c>
      <c r="CI869">
        <v>0</v>
      </c>
      <c r="CJ869">
        <v>0</v>
      </c>
      <c r="CK869">
        <v>0</v>
      </c>
      <c r="CL869">
        <v>0</v>
      </c>
      <c r="CM869">
        <v>0</v>
      </c>
      <c r="CN869">
        <v>0</v>
      </c>
      <c r="CO869">
        <v>0</v>
      </c>
      <c r="CP869">
        <v>0</v>
      </c>
      <c r="CQ869">
        <v>0</v>
      </c>
      <c r="CR869">
        <v>0</v>
      </c>
      <c r="CS869">
        <v>0</v>
      </c>
      <c r="CT869">
        <v>0</v>
      </c>
      <c r="CU869">
        <v>0</v>
      </c>
      <c r="CV869">
        <v>0</v>
      </c>
      <c r="CW869">
        <v>0</v>
      </c>
      <c r="CX869">
        <v>0</v>
      </c>
      <c r="CY869">
        <v>0</v>
      </c>
      <c r="CZ869">
        <v>0</v>
      </c>
      <c r="DA869">
        <v>0</v>
      </c>
      <c r="DB869">
        <v>0</v>
      </c>
      <c r="DC869">
        <v>0</v>
      </c>
      <c r="DD869">
        <v>0</v>
      </c>
      <c r="DE869">
        <v>0</v>
      </c>
      <c r="DF869">
        <v>0</v>
      </c>
      <c r="DG869">
        <v>0</v>
      </c>
      <c r="DH869">
        <v>0</v>
      </c>
      <c r="DI869">
        <v>0</v>
      </c>
      <c r="DJ869">
        <v>0</v>
      </c>
      <c r="DK869">
        <v>0</v>
      </c>
      <c r="DL869">
        <v>0</v>
      </c>
      <c r="DM869">
        <v>0</v>
      </c>
      <c r="DN869">
        <v>0</v>
      </c>
      <c r="DO869">
        <v>0</v>
      </c>
      <c r="DP869">
        <v>0</v>
      </c>
      <c r="DQ869">
        <v>0</v>
      </c>
      <c r="DR869">
        <v>0</v>
      </c>
      <c r="DS869">
        <v>0</v>
      </c>
    </row>
    <row r="870" spans="1:123">
      <c r="A870" t="s">
        <v>729</v>
      </c>
      <c r="B870">
        <v>0</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v>0</v>
      </c>
      <c r="BX870">
        <v>0</v>
      </c>
      <c r="BY870">
        <v>0</v>
      </c>
      <c r="BZ870">
        <v>0</v>
      </c>
      <c r="CA870">
        <v>0</v>
      </c>
      <c r="CB870">
        <v>0</v>
      </c>
      <c r="CC870">
        <v>0</v>
      </c>
      <c r="CD870">
        <v>0</v>
      </c>
      <c r="CE870">
        <v>0</v>
      </c>
      <c r="CF870">
        <v>0</v>
      </c>
      <c r="CG870">
        <v>0</v>
      </c>
      <c r="CH870">
        <v>0</v>
      </c>
      <c r="CI870">
        <v>0</v>
      </c>
      <c r="CJ870">
        <v>0</v>
      </c>
      <c r="CK870">
        <v>0</v>
      </c>
      <c r="CL870">
        <v>0</v>
      </c>
      <c r="CM870">
        <v>0</v>
      </c>
      <c r="CN870">
        <v>0</v>
      </c>
      <c r="CO870">
        <v>0</v>
      </c>
      <c r="CP870">
        <v>0</v>
      </c>
      <c r="CQ870">
        <v>0</v>
      </c>
      <c r="CR870">
        <v>0</v>
      </c>
      <c r="CS870">
        <v>0</v>
      </c>
      <c r="CT870">
        <v>0</v>
      </c>
      <c r="CU870">
        <v>0</v>
      </c>
      <c r="CV870">
        <v>0</v>
      </c>
      <c r="CW870">
        <v>0</v>
      </c>
      <c r="CX870">
        <v>0</v>
      </c>
      <c r="CY870">
        <v>0</v>
      </c>
      <c r="CZ870">
        <v>0</v>
      </c>
      <c r="DA870">
        <v>0</v>
      </c>
      <c r="DB870">
        <v>0</v>
      </c>
      <c r="DC870">
        <v>0</v>
      </c>
      <c r="DD870">
        <v>0</v>
      </c>
      <c r="DE870">
        <v>0</v>
      </c>
      <c r="DF870">
        <v>0</v>
      </c>
      <c r="DG870">
        <v>0</v>
      </c>
      <c r="DH870">
        <v>0</v>
      </c>
      <c r="DI870">
        <v>0</v>
      </c>
      <c r="DJ870">
        <v>0</v>
      </c>
      <c r="DK870">
        <v>0</v>
      </c>
      <c r="DL870">
        <v>0</v>
      </c>
      <c r="DM870">
        <v>0</v>
      </c>
      <c r="DN870">
        <v>0</v>
      </c>
      <c r="DO870">
        <v>0</v>
      </c>
      <c r="DP870">
        <v>0</v>
      </c>
      <c r="DQ870">
        <v>0</v>
      </c>
      <c r="DR870">
        <v>0</v>
      </c>
      <c r="DS870">
        <v>0</v>
      </c>
    </row>
    <row r="871" spans="1:123">
      <c r="A871" t="s">
        <v>730</v>
      </c>
      <c r="B871">
        <v>1604465496</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0</v>
      </c>
      <c r="AU871">
        <v>0</v>
      </c>
      <c r="AV871">
        <v>0</v>
      </c>
      <c r="AW871">
        <v>0</v>
      </c>
      <c r="AX871">
        <v>0</v>
      </c>
      <c r="AY871">
        <v>0</v>
      </c>
      <c r="AZ871">
        <v>0</v>
      </c>
      <c r="BA871">
        <v>0</v>
      </c>
      <c r="BB871">
        <v>0</v>
      </c>
      <c r="BC871">
        <v>0</v>
      </c>
      <c r="BD871">
        <v>0</v>
      </c>
      <c r="BE871">
        <v>0</v>
      </c>
      <c r="BF871">
        <v>0</v>
      </c>
      <c r="BG871">
        <v>0</v>
      </c>
      <c r="BH871">
        <v>0</v>
      </c>
      <c r="BI871">
        <v>0</v>
      </c>
      <c r="BJ871">
        <v>0</v>
      </c>
      <c r="BK871">
        <v>0</v>
      </c>
      <c r="BL871">
        <v>1604465496</v>
      </c>
      <c r="BM871">
        <v>0</v>
      </c>
      <c r="BN871">
        <v>0</v>
      </c>
      <c r="BO871">
        <v>0</v>
      </c>
      <c r="BP871">
        <v>0</v>
      </c>
      <c r="BQ871">
        <v>0</v>
      </c>
      <c r="BR871">
        <v>0</v>
      </c>
      <c r="BS871">
        <v>0</v>
      </c>
      <c r="BT871">
        <v>0</v>
      </c>
      <c r="BU871">
        <v>0</v>
      </c>
      <c r="BV871">
        <v>0</v>
      </c>
      <c r="BW871">
        <v>0</v>
      </c>
      <c r="BX871">
        <v>0</v>
      </c>
      <c r="BY871">
        <v>0</v>
      </c>
      <c r="BZ871">
        <v>0</v>
      </c>
      <c r="CA871">
        <v>0</v>
      </c>
      <c r="CB871">
        <v>0</v>
      </c>
      <c r="CC871">
        <v>0</v>
      </c>
      <c r="CD871">
        <v>0</v>
      </c>
      <c r="CE871">
        <v>0</v>
      </c>
      <c r="CF871">
        <v>0</v>
      </c>
      <c r="CG871">
        <v>0</v>
      </c>
      <c r="CH871">
        <v>0</v>
      </c>
      <c r="CI871">
        <v>0</v>
      </c>
      <c r="CJ871">
        <v>0</v>
      </c>
      <c r="CK871">
        <v>0</v>
      </c>
      <c r="CL871">
        <v>0</v>
      </c>
      <c r="CM871">
        <v>0</v>
      </c>
      <c r="CN871">
        <v>0</v>
      </c>
      <c r="CO871">
        <v>0</v>
      </c>
      <c r="CP871">
        <v>0</v>
      </c>
      <c r="CQ871">
        <v>0</v>
      </c>
      <c r="CR871">
        <v>0</v>
      </c>
      <c r="CS871">
        <v>0</v>
      </c>
      <c r="CT871">
        <v>0</v>
      </c>
      <c r="CU871">
        <v>0</v>
      </c>
      <c r="CV871">
        <v>0</v>
      </c>
      <c r="CW871">
        <v>0</v>
      </c>
      <c r="CX871">
        <v>0</v>
      </c>
      <c r="CY871">
        <v>0</v>
      </c>
      <c r="CZ871">
        <v>0</v>
      </c>
      <c r="DA871">
        <v>0</v>
      </c>
      <c r="DB871">
        <v>0</v>
      </c>
      <c r="DC871">
        <v>0</v>
      </c>
      <c r="DD871">
        <v>0</v>
      </c>
      <c r="DE871">
        <v>0</v>
      </c>
      <c r="DF871">
        <v>0</v>
      </c>
      <c r="DG871">
        <v>0</v>
      </c>
      <c r="DH871">
        <v>0</v>
      </c>
      <c r="DI871">
        <v>0</v>
      </c>
      <c r="DJ871">
        <v>0</v>
      </c>
      <c r="DK871">
        <v>0</v>
      </c>
      <c r="DL871">
        <v>0</v>
      </c>
      <c r="DM871">
        <v>0</v>
      </c>
      <c r="DN871">
        <v>0</v>
      </c>
      <c r="DO871">
        <v>0</v>
      </c>
      <c r="DP871">
        <v>0</v>
      </c>
      <c r="DQ871">
        <v>0</v>
      </c>
      <c r="DR871">
        <v>0</v>
      </c>
      <c r="DS871">
        <v>0</v>
      </c>
    </row>
    <row r="872" spans="1:123">
      <c r="A872" t="s">
        <v>731</v>
      </c>
      <c r="B872">
        <v>0</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v>0</v>
      </c>
      <c r="BN872">
        <v>0</v>
      </c>
      <c r="BO872">
        <v>0</v>
      </c>
      <c r="BP872">
        <v>0</v>
      </c>
      <c r="BQ872">
        <v>0</v>
      </c>
      <c r="BR872">
        <v>0</v>
      </c>
      <c r="BS872">
        <v>0</v>
      </c>
      <c r="BT872">
        <v>0</v>
      </c>
      <c r="BU872">
        <v>0</v>
      </c>
      <c r="BV872">
        <v>0</v>
      </c>
      <c r="BW872">
        <v>0</v>
      </c>
      <c r="BX872">
        <v>0</v>
      </c>
      <c r="BY872">
        <v>0</v>
      </c>
      <c r="BZ872">
        <v>0</v>
      </c>
      <c r="CA872">
        <v>0</v>
      </c>
      <c r="CB872">
        <v>0</v>
      </c>
      <c r="CC872">
        <v>0</v>
      </c>
      <c r="CD872">
        <v>0</v>
      </c>
      <c r="CE872">
        <v>0</v>
      </c>
      <c r="CF872">
        <v>0</v>
      </c>
      <c r="CG872">
        <v>0</v>
      </c>
      <c r="CH872">
        <v>0</v>
      </c>
      <c r="CI872">
        <v>0</v>
      </c>
      <c r="CJ872">
        <v>0</v>
      </c>
      <c r="CK872">
        <v>0</v>
      </c>
      <c r="CL872">
        <v>0</v>
      </c>
      <c r="CM872">
        <v>0</v>
      </c>
      <c r="CN872">
        <v>0</v>
      </c>
      <c r="CO872">
        <v>0</v>
      </c>
      <c r="CP872">
        <v>0</v>
      </c>
      <c r="CQ872">
        <v>0</v>
      </c>
      <c r="CR872">
        <v>0</v>
      </c>
      <c r="CS872">
        <v>0</v>
      </c>
      <c r="CT872">
        <v>0</v>
      </c>
      <c r="CU872">
        <v>0</v>
      </c>
      <c r="CV872">
        <v>0</v>
      </c>
      <c r="CW872">
        <v>0</v>
      </c>
      <c r="CX872">
        <v>0</v>
      </c>
      <c r="CY872">
        <v>0</v>
      </c>
      <c r="CZ872">
        <v>0</v>
      </c>
      <c r="DA872">
        <v>0</v>
      </c>
      <c r="DB872">
        <v>0</v>
      </c>
      <c r="DC872">
        <v>0</v>
      </c>
      <c r="DD872">
        <v>0</v>
      </c>
      <c r="DE872">
        <v>0</v>
      </c>
      <c r="DF872">
        <v>0</v>
      </c>
      <c r="DG872">
        <v>0</v>
      </c>
      <c r="DH872">
        <v>0</v>
      </c>
      <c r="DI872">
        <v>0</v>
      </c>
      <c r="DJ872">
        <v>0</v>
      </c>
      <c r="DK872">
        <v>0</v>
      </c>
      <c r="DL872">
        <v>0</v>
      </c>
      <c r="DM872">
        <v>0</v>
      </c>
      <c r="DN872">
        <v>0</v>
      </c>
      <c r="DO872">
        <v>0</v>
      </c>
      <c r="DP872">
        <v>0</v>
      </c>
      <c r="DQ872">
        <v>0</v>
      </c>
      <c r="DR872">
        <v>0</v>
      </c>
      <c r="DS872">
        <v>0</v>
      </c>
    </row>
    <row r="873" spans="1:123">
      <c r="A873" t="s">
        <v>732</v>
      </c>
      <c r="B873">
        <v>0</v>
      </c>
      <c r="C873">
        <v>0</v>
      </c>
      <c r="D873">
        <v>998763513.95876205</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998763513.95876205</v>
      </c>
      <c r="BM873">
        <v>0</v>
      </c>
      <c r="BN873">
        <v>0</v>
      </c>
      <c r="BO873">
        <v>0</v>
      </c>
      <c r="BP873">
        <v>0</v>
      </c>
      <c r="BQ873">
        <v>0</v>
      </c>
      <c r="BR873">
        <v>0</v>
      </c>
      <c r="BS873">
        <v>0</v>
      </c>
      <c r="BT873">
        <v>0</v>
      </c>
      <c r="BU873">
        <v>0</v>
      </c>
      <c r="BV873">
        <v>0</v>
      </c>
      <c r="BW873">
        <v>0</v>
      </c>
      <c r="BX873">
        <v>0</v>
      </c>
      <c r="BY873">
        <v>0</v>
      </c>
      <c r="BZ873">
        <v>0</v>
      </c>
      <c r="CA873">
        <v>0</v>
      </c>
      <c r="CB873">
        <v>0</v>
      </c>
      <c r="CC873">
        <v>0</v>
      </c>
      <c r="CD873">
        <v>0</v>
      </c>
      <c r="CE873">
        <v>0</v>
      </c>
      <c r="CF873">
        <v>0</v>
      </c>
      <c r="CG873">
        <v>0</v>
      </c>
      <c r="CH873">
        <v>0</v>
      </c>
      <c r="CI873">
        <v>0</v>
      </c>
      <c r="CJ873">
        <v>0</v>
      </c>
      <c r="CK873">
        <v>0</v>
      </c>
      <c r="CL873">
        <v>0</v>
      </c>
      <c r="CM873">
        <v>0</v>
      </c>
      <c r="CN873">
        <v>0</v>
      </c>
      <c r="CO873">
        <v>0</v>
      </c>
      <c r="CP873">
        <v>0</v>
      </c>
      <c r="CQ873">
        <v>0</v>
      </c>
      <c r="CR873">
        <v>0</v>
      </c>
      <c r="CS873">
        <v>0</v>
      </c>
      <c r="CT873">
        <v>0</v>
      </c>
      <c r="CU873">
        <v>0</v>
      </c>
      <c r="CV873">
        <v>0</v>
      </c>
      <c r="CW873">
        <v>0</v>
      </c>
      <c r="CX873">
        <v>0</v>
      </c>
      <c r="CY873">
        <v>0</v>
      </c>
      <c r="CZ873">
        <v>0</v>
      </c>
      <c r="DA873">
        <v>0</v>
      </c>
      <c r="DB873">
        <v>0</v>
      </c>
      <c r="DC873">
        <v>0</v>
      </c>
      <c r="DD873">
        <v>0</v>
      </c>
      <c r="DE873">
        <v>0</v>
      </c>
      <c r="DF873">
        <v>0</v>
      </c>
      <c r="DG873">
        <v>0</v>
      </c>
      <c r="DH873">
        <v>0</v>
      </c>
      <c r="DI873">
        <v>0</v>
      </c>
      <c r="DJ873">
        <v>0</v>
      </c>
      <c r="DK873">
        <v>0</v>
      </c>
      <c r="DL873">
        <v>0</v>
      </c>
      <c r="DM873">
        <v>0</v>
      </c>
      <c r="DN873">
        <v>0</v>
      </c>
      <c r="DO873">
        <v>0</v>
      </c>
      <c r="DP873">
        <v>0</v>
      </c>
      <c r="DQ873">
        <v>0</v>
      </c>
      <c r="DR873">
        <v>0</v>
      </c>
      <c r="DS873">
        <v>0</v>
      </c>
    </row>
    <row r="874" spans="1:123">
      <c r="A874" t="s">
        <v>733</v>
      </c>
      <c r="B874">
        <v>0</v>
      </c>
      <c r="C874">
        <v>0</v>
      </c>
      <c r="D874">
        <v>0</v>
      </c>
      <c r="E874">
        <v>0</v>
      </c>
      <c r="F874">
        <v>0</v>
      </c>
      <c r="G874">
        <v>0</v>
      </c>
      <c r="H874">
        <v>0</v>
      </c>
      <c r="I874">
        <v>19625803.425583001</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-626717567.90683305</v>
      </c>
      <c r="BM874">
        <v>0</v>
      </c>
      <c r="BN874">
        <v>0</v>
      </c>
      <c r="BO874">
        <v>0</v>
      </c>
      <c r="BP874">
        <v>0</v>
      </c>
      <c r="BQ874">
        <v>0</v>
      </c>
      <c r="BR874">
        <v>0</v>
      </c>
      <c r="BS874">
        <v>0</v>
      </c>
      <c r="BT874">
        <v>0</v>
      </c>
      <c r="BU874">
        <v>0</v>
      </c>
      <c r="BV874">
        <v>0</v>
      </c>
      <c r="BW874">
        <v>0</v>
      </c>
      <c r="BX874">
        <v>0</v>
      </c>
      <c r="BY874">
        <v>0</v>
      </c>
      <c r="BZ874">
        <v>0</v>
      </c>
      <c r="CA874">
        <v>0</v>
      </c>
      <c r="CB874">
        <v>0</v>
      </c>
      <c r="CC874">
        <v>0</v>
      </c>
      <c r="CD874">
        <v>0</v>
      </c>
      <c r="CE874">
        <v>0</v>
      </c>
      <c r="CF874">
        <v>0</v>
      </c>
      <c r="CG874">
        <v>0</v>
      </c>
      <c r="CH874">
        <v>0</v>
      </c>
      <c r="CI874">
        <v>0</v>
      </c>
      <c r="CJ874">
        <v>0</v>
      </c>
      <c r="CK874">
        <v>0</v>
      </c>
      <c r="CL874">
        <v>0</v>
      </c>
      <c r="CM874">
        <v>0</v>
      </c>
      <c r="CN874">
        <v>0</v>
      </c>
      <c r="CO874">
        <v>0</v>
      </c>
      <c r="CP874">
        <v>0</v>
      </c>
      <c r="CQ874">
        <v>0</v>
      </c>
      <c r="CR874">
        <v>0</v>
      </c>
      <c r="CS874">
        <v>0</v>
      </c>
      <c r="CT874">
        <v>0</v>
      </c>
      <c r="CU874">
        <v>0</v>
      </c>
      <c r="CV874">
        <v>0</v>
      </c>
      <c r="CW874">
        <v>0</v>
      </c>
      <c r="CX874">
        <v>0</v>
      </c>
      <c r="CY874">
        <v>0</v>
      </c>
      <c r="CZ874">
        <v>0</v>
      </c>
      <c r="DA874">
        <v>0</v>
      </c>
      <c r="DB874">
        <v>0</v>
      </c>
      <c r="DC874">
        <v>0</v>
      </c>
      <c r="DD874">
        <v>0</v>
      </c>
      <c r="DE874">
        <v>0</v>
      </c>
      <c r="DF874">
        <v>0</v>
      </c>
      <c r="DG874">
        <v>0</v>
      </c>
      <c r="DH874">
        <v>0</v>
      </c>
      <c r="DI874">
        <v>0</v>
      </c>
      <c r="DJ874">
        <v>0</v>
      </c>
      <c r="DK874">
        <v>0</v>
      </c>
      <c r="DL874">
        <v>0</v>
      </c>
      <c r="DM874">
        <v>0</v>
      </c>
      <c r="DN874">
        <v>0</v>
      </c>
      <c r="DO874">
        <v>646343371.33241606</v>
      </c>
      <c r="DP874">
        <v>0</v>
      </c>
      <c r="DQ874">
        <v>0</v>
      </c>
      <c r="DR874">
        <v>0</v>
      </c>
      <c r="DS874">
        <v>0</v>
      </c>
    </row>
    <row r="875" spans="1:123">
      <c r="A875" t="s">
        <v>734</v>
      </c>
      <c r="B875">
        <v>0</v>
      </c>
      <c r="C875">
        <v>19551886982.8055</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0</v>
      </c>
      <c r="AZ875">
        <v>0</v>
      </c>
      <c r="BA875">
        <v>0</v>
      </c>
      <c r="BB875">
        <v>0</v>
      </c>
      <c r="BC875">
        <v>0</v>
      </c>
      <c r="BD875">
        <v>0</v>
      </c>
      <c r="BE875">
        <v>0</v>
      </c>
      <c r="BF875">
        <v>0</v>
      </c>
      <c r="BG875">
        <v>0</v>
      </c>
      <c r="BH875">
        <v>0</v>
      </c>
      <c r="BI875">
        <v>0</v>
      </c>
      <c r="BJ875">
        <v>0</v>
      </c>
      <c r="BK875">
        <v>0</v>
      </c>
      <c r="BL875">
        <v>0</v>
      </c>
      <c r="BM875">
        <v>0</v>
      </c>
      <c r="BN875">
        <v>0</v>
      </c>
      <c r="BO875">
        <v>0</v>
      </c>
      <c r="BP875">
        <v>0</v>
      </c>
      <c r="BQ875">
        <v>0</v>
      </c>
      <c r="BR875">
        <v>0</v>
      </c>
      <c r="BS875">
        <v>0</v>
      </c>
      <c r="BT875">
        <v>0</v>
      </c>
      <c r="BU875">
        <v>0</v>
      </c>
      <c r="BV875">
        <v>0</v>
      </c>
      <c r="BW875">
        <v>0</v>
      </c>
      <c r="BX875">
        <v>0</v>
      </c>
      <c r="BY875">
        <v>0</v>
      </c>
      <c r="BZ875">
        <v>0</v>
      </c>
      <c r="CA875">
        <v>0</v>
      </c>
      <c r="CB875">
        <v>0</v>
      </c>
      <c r="CC875">
        <v>0</v>
      </c>
      <c r="CD875">
        <v>0</v>
      </c>
      <c r="CE875">
        <v>0</v>
      </c>
      <c r="CF875">
        <v>0</v>
      </c>
      <c r="CG875">
        <v>0</v>
      </c>
      <c r="CH875">
        <v>0</v>
      </c>
      <c r="CI875">
        <v>0</v>
      </c>
      <c r="CJ875">
        <v>0</v>
      </c>
      <c r="CK875">
        <v>0</v>
      </c>
      <c r="CL875">
        <v>0</v>
      </c>
      <c r="CM875">
        <v>0</v>
      </c>
      <c r="CN875">
        <v>0</v>
      </c>
      <c r="CO875">
        <v>0</v>
      </c>
      <c r="CP875">
        <v>0</v>
      </c>
      <c r="CQ875">
        <v>0</v>
      </c>
      <c r="CR875">
        <v>0</v>
      </c>
      <c r="CS875">
        <v>0</v>
      </c>
      <c r="CT875">
        <v>0</v>
      </c>
      <c r="CU875">
        <v>0</v>
      </c>
      <c r="CV875">
        <v>0</v>
      </c>
      <c r="CW875">
        <v>0</v>
      </c>
      <c r="CX875">
        <v>0</v>
      </c>
      <c r="CY875">
        <v>0</v>
      </c>
      <c r="CZ875">
        <v>0</v>
      </c>
      <c r="DA875">
        <v>0</v>
      </c>
      <c r="DB875">
        <v>0</v>
      </c>
      <c r="DC875">
        <v>0</v>
      </c>
      <c r="DD875">
        <v>0</v>
      </c>
      <c r="DE875">
        <v>0</v>
      </c>
      <c r="DF875">
        <v>0</v>
      </c>
      <c r="DG875">
        <v>0</v>
      </c>
      <c r="DH875">
        <v>0</v>
      </c>
      <c r="DI875">
        <v>0</v>
      </c>
      <c r="DJ875">
        <v>0</v>
      </c>
      <c r="DK875">
        <v>0</v>
      </c>
      <c r="DL875">
        <v>0</v>
      </c>
      <c r="DM875">
        <v>0</v>
      </c>
      <c r="DN875">
        <v>0</v>
      </c>
      <c r="DO875">
        <v>19551886982.8055</v>
      </c>
      <c r="DP875">
        <v>0</v>
      </c>
      <c r="DQ875">
        <v>0</v>
      </c>
      <c r="DR875">
        <v>0</v>
      </c>
      <c r="DS875">
        <v>0</v>
      </c>
    </row>
    <row r="876" spans="1:123">
      <c r="A876" t="s">
        <v>2650</v>
      </c>
      <c r="B876">
        <v>0</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c r="AR876">
        <v>0</v>
      </c>
      <c r="AS876">
        <v>0</v>
      </c>
      <c r="AT876">
        <v>0</v>
      </c>
      <c r="AU876">
        <v>0</v>
      </c>
      <c r="AV876">
        <v>0</v>
      </c>
      <c r="AW876">
        <v>0</v>
      </c>
      <c r="AX876">
        <v>0</v>
      </c>
      <c r="AY876">
        <v>0</v>
      </c>
      <c r="AZ876">
        <v>0</v>
      </c>
      <c r="BA876">
        <v>0</v>
      </c>
      <c r="BB876">
        <v>0</v>
      </c>
      <c r="BC876">
        <v>0</v>
      </c>
      <c r="BD876">
        <v>0</v>
      </c>
      <c r="BE876">
        <v>0</v>
      </c>
      <c r="BF876">
        <v>0</v>
      </c>
      <c r="BG876">
        <v>0</v>
      </c>
      <c r="BH876">
        <v>0</v>
      </c>
      <c r="BI876">
        <v>0</v>
      </c>
      <c r="BJ876">
        <v>0</v>
      </c>
      <c r="BK876">
        <v>0</v>
      </c>
      <c r="BL876">
        <v>0</v>
      </c>
      <c r="BM876">
        <v>0</v>
      </c>
      <c r="BN876">
        <v>0</v>
      </c>
      <c r="BO876">
        <v>0</v>
      </c>
      <c r="BP876">
        <v>0</v>
      </c>
      <c r="BQ876">
        <v>0</v>
      </c>
      <c r="BR876">
        <v>0</v>
      </c>
      <c r="BS876">
        <v>0</v>
      </c>
      <c r="BT876">
        <v>0</v>
      </c>
      <c r="BU876">
        <v>0</v>
      </c>
      <c r="BV876">
        <v>0</v>
      </c>
      <c r="BW876">
        <v>0</v>
      </c>
      <c r="BX876">
        <v>0</v>
      </c>
      <c r="BY876">
        <v>0</v>
      </c>
      <c r="BZ876">
        <v>0</v>
      </c>
      <c r="CA876">
        <v>0</v>
      </c>
      <c r="CB876">
        <v>0</v>
      </c>
      <c r="CC876">
        <v>0</v>
      </c>
      <c r="CD876">
        <v>0</v>
      </c>
      <c r="CE876">
        <v>0</v>
      </c>
      <c r="CF876">
        <v>0</v>
      </c>
      <c r="CG876">
        <v>0</v>
      </c>
      <c r="CH876">
        <v>0</v>
      </c>
      <c r="CI876">
        <v>0</v>
      </c>
      <c r="CJ876">
        <v>0</v>
      </c>
      <c r="CK876">
        <v>0</v>
      </c>
      <c r="CL876">
        <v>0</v>
      </c>
      <c r="CM876">
        <v>0</v>
      </c>
      <c r="CN876">
        <v>0</v>
      </c>
      <c r="CO876">
        <v>0</v>
      </c>
      <c r="CP876">
        <v>0</v>
      </c>
      <c r="CQ876">
        <v>0</v>
      </c>
      <c r="CR876">
        <v>0</v>
      </c>
      <c r="CS876">
        <v>0</v>
      </c>
      <c r="CT876">
        <v>0</v>
      </c>
      <c r="CU876">
        <v>0</v>
      </c>
      <c r="CV876">
        <v>0</v>
      </c>
      <c r="CW876">
        <v>0</v>
      </c>
      <c r="CX876">
        <v>0</v>
      </c>
      <c r="CY876">
        <v>0</v>
      </c>
      <c r="CZ876">
        <v>0</v>
      </c>
      <c r="DA876">
        <v>0</v>
      </c>
      <c r="DB876">
        <v>0</v>
      </c>
      <c r="DC876">
        <v>0</v>
      </c>
      <c r="DD876">
        <v>0</v>
      </c>
      <c r="DE876">
        <v>0</v>
      </c>
      <c r="DF876">
        <v>0</v>
      </c>
      <c r="DG876">
        <v>0</v>
      </c>
      <c r="DH876">
        <v>0</v>
      </c>
      <c r="DI876">
        <v>0</v>
      </c>
      <c r="DJ876">
        <v>0</v>
      </c>
      <c r="DK876">
        <v>0</v>
      </c>
      <c r="DL876">
        <v>0</v>
      </c>
      <c r="DM876">
        <v>0</v>
      </c>
      <c r="DN876">
        <v>0</v>
      </c>
      <c r="DO876">
        <v>0</v>
      </c>
      <c r="DP876">
        <v>0</v>
      </c>
      <c r="DQ876">
        <v>0</v>
      </c>
      <c r="DR876">
        <v>0</v>
      </c>
      <c r="DS876">
        <v>0</v>
      </c>
    </row>
    <row r="877" spans="1:123">
      <c r="A877" t="s">
        <v>735</v>
      </c>
      <c r="B877">
        <v>0</v>
      </c>
      <c r="C877">
        <v>0</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v>0</v>
      </c>
      <c r="AV877">
        <v>0</v>
      </c>
      <c r="AW877">
        <v>0</v>
      </c>
      <c r="AX877">
        <v>0</v>
      </c>
      <c r="AY877">
        <v>0</v>
      </c>
      <c r="AZ877">
        <v>0</v>
      </c>
      <c r="BA877">
        <v>0</v>
      </c>
      <c r="BB877">
        <v>0</v>
      </c>
      <c r="BC877">
        <v>0</v>
      </c>
      <c r="BD877">
        <v>0</v>
      </c>
      <c r="BE877">
        <v>0</v>
      </c>
      <c r="BF877">
        <v>0</v>
      </c>
      <c r="BG877">
        <v>0</v>
      </c>
      <c r="BH877">
        <v>0</v>
      </c>
      <c r="BI877">
        <v>0</v>
      </c>
      <c r="BJ877">
        <v>0</v>
      </c>
      <c r="BK877">
        <v>0</v>
      </c>
      <c r="BL877">
        <v>0</v>
      </c>
      <c r="BM877">
        <v>0</v>
      </c>
      <c r="BN877">
        <v>0</v>
      </c>
      <c r="BO877">
        <v>0</v>
      </c>
      <c r="BP877">
        <v>0</v>
      </c>
      <c r="BQ877">
        <v>0</v>
      </c>
      <c r="BR877">
        <v>0</v>
      </c>
      <c r="BS877">
        <v>0</v>
      </c>
      <c r="BT877">
        <v>0</v>
      </c>
      <c r="BU877">
        <v>0</v>
      </c>
      <c r="BV877">
        <v>0</v>
      </c>
      <c r="BW877">
        <v>0</v>
      </c>
      <c r="BX877">
        <v>0</v>
      </c>
      <c r="BY877">
        <v>0</v>
      </c>
      <c r="BZ877">
        <v>0</v>
      </c>
      <c r="CA877">
        <v>0</v>
      </c>
      <c r="CB877">
        <v>0</v>
      </c>
      <c r="CC877">
        <v>0</v>
      </c>
      <c r="CD877">
        <v>0</v>
      </c>
      <c r="CE877">
        <v>0</v>
      </c>
      <c r="CF877">
        <v>0</v>
      </c>
      <c r="CG877">
        <v>0</v>
      </c>
      <c r="CH877">
        <v>0</v>
      </c>
      <c r="CI877">
        <v>0</v>
      </c>
      <c r="CJ877">
        <v>0</v>
      </c>
      <c r="CK877">
        <v>0</v>
      </c>
      <c r="CL877">
        <v>0</v>
      </c>
      <c r="CM877">
        <v>0</v>
      </c>
      <c r="CN877">
        <v>0</v>
      </c>
      <c r="CO877">
        <v>0</v>
      </c>
      <c r="CP877">
        <v>0</v>
      </c>
      <c r="CQ877">
        <v>0</v>
      </c>
      <c r="CR877">
        <v>0</v>
      </c>
      <c r="CS877">
        <v>0</v>
      </c>
      <c r="CT877">
        <v>0</v>
      </c>
      <c r="CU877">
        <v>0</v>
      </c>
      <c r="CV877">
        <v>0</v>
      </c>
      <c r="CW877">
        <v>0</v>
      </c>
      <c r="CX877">
        <v>0</v>
      </c>
      <c r="CY877">
        <v>0</v>
      </c>
      <c r="CZ877">
        <v>0</v>
      </c>
      <c r="DA877">
        <v>0</v>
      </c>
      <c r="DB877">
        <v>0</v>
      </c>
      <c r="DC877">
        <v>0</v>
      </c>
      <c r="DD877">
        <v>0</v>
      </c>
      <c r="DE877">
        <v>0</v>
      </c>
      <c r="DF877">
        <v>0</v>
      </c>
      <c r="DG877">
        <v>0</v>
      </c>
      <c r="DH877">
        <v>0</v>
      </c>
      <c r="DI877">
        <v>0</v>
      </c>
      <c r="DJ877">
        <v>0</v>
      </c>
      <c r="DK877">
        <v>0</v>
      </c>
      <c r="DL877">
        <v>0</v>
      </c>
      <c r="DM877">
        <v>0</v>
      </c>
      <c r="DN877">
        <v>0</v>
      </c>
      <c r="DO877">
        <v>0</v>
      </c>
      <c r="DP877">
        <v>0</v>
      </c>
      <c r="DQ877">
        <v>0</v>
      </c>
      <c r="DR877">
        <v>0</v>
      </c>
      <c r="DS877">
        <v>0</v>
      </c>
    </row>
    <row r="878" spans="1:123">
      <c r="A878" t="s">
        <v>736</v>
      </c>
      <c r="B878">
        <v>0</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0</v>
      </c>
      <c r="BF878">
        <v>0</v>
      </c>
      <c r="BG878">
        <v>0</v>
      </c>
      <c r="BH878">
        <v>0</v>
      </c>
      <c r="BI878">
        <v>0</v>
      </c>
      <c r="BJ878">
        <v>0</v>
      </c>
      <c r="BK878">
        <v>0</v>
      </c>
      <c r="BL878">
        <v>0</v>
      </c>
      <c r="BM878">
        <v>0</v>
      </c>
      <c r="BN878">
        <v>0</v>
      </c>
      <c r="BO878">
        <v>0</v>
      </c>
      <c r="BP878">
        <v>0</v>
      </c>
      <c r="BQ878">
        <v>0</v>
      </c>
      <c r="BR878">
        <v>0</v>
      </c>
      <c r="BS878">
        <v>0</v>
      </c>
      <c r="BT878">
        <v>0</v>
      </c>
      <c r="BU878">
        <v>0</v>
      </c>
      <c r="BV878">
        <v>0</v>
      </c>
      <c r="BW878">
        <v>0</v>
      </c>
      <c r="BX878">
        <v>0</v>
      </c>
      <c r="BY878">
        <v>0</v>
      </c>
      <c r="BZ878">
        <v>0</v>
      </c>
      <c r="CA878">
        <v>0</v>
      </c>
      <c r="CB878">
        <v>0</v>
      </c>
      <c r="CC878">
        <v>0</v>
      </c>
      <c r="CD878">
        <v>0</v>
      </c>
      <c r="CE878">
        <v>0</v>
      </c>
      <c r="CF878">
        <v>0</v>
      </c>
      <c r="CG878">
        <v>0</v>
      </c>
      <c r="CH878">
        <v>0</v>
      </c>
      <c r="CI878">
        <v>0</v>
      </c>
      <c r="CJ878">
        <v>0</v>
      </c>
      <c r="CK878">
        <v>0</v>
      </c>
      <c r="CL878">
        <v>0</v>
      </c>
      <c r="CM878">
        <v>0</v>
      </c>
      <c r="CN878">
        <v>0</v>
      </c>
      <c r="CO878">
        <v>0</v>
      </c>
      <c r="CP878">
        <v>0</v>
      </c>
      <c r="CQ878">
        <v>0</v>
      </c>
      <c r="CR878">
        <v>0</v>
      </c>
      <c r="CS878">
        <v>0</v>
      </c>
      <c r="CT878">
        <v>0</v>
      </c>
      <c r="CU878">
        <v>0</v>
      </c>
      <c r="CV878">
        <v>0</v>
      </c>
      <c r="CW878">
        <v>0</v>
      </c>
      <c r="CX878">
        <v>0</v>
      </c>
      <c r="CY878">
        <v>0</v>
      </c>
      <c r="CZ878">
        <v>0</v>
      </c>
      <c r="DA878">
        <v>0</v>
      </c>
      <c r="DB878">
        <v>0</v>
      </c>
      <c r="DC878">
        <v>0</v>
      </c>
      <c r="DD878">
        <v>0</v>
      </c>
      <c r="DE878">
        <v>0</v>
      </c>
      <c r="DF878">
        <v>0</v>
      </c>
      <c r="DG878">
        <v>0</v>
      </c>
      <c r="DH878">
        <v>0</v>
      </c>
      <c r="DI878">
        <v>0</v>
      </c>
      <c r="DJ878">
        <v>0</v>
      </c>
      <c r="DK878">
        <v>0</v>
      </c>
      <c r="DL878">
        <v>0</v>
      </c>
      <c r="DM878">
        <v>0</v>
      </c>
      <c r="DN878">
        <v>0</v>
      </c>
      <c r="DO878">
        <v>0</v>
      </c>
      <c r="DP878">
        <v>0</v>
      </c>
      <c r="DQ878">
        <v>0</v>
      </c>
      <c r="DR878">
        <v>0</v>
      </c>
      <c r="DS878">
        <v>0</v>
      </c>
    </row>
    <row r="879" spans="1:123">
      <c r="A879" t="s">
        <v>737</v>
      </c>
      <c r="B879">
        <v>0</v>
      </c>
      <c r="C879">
        <v>0</v>
      </c>
      <c r="D879">
        <v>0</v>
      </c>
      <c r="E879">
        <v>0</v>
      </c>
      <c r="F879">
        <v>0</v>
      </c>
      <c r="G879">
        <v>0</v>
      </c>
      <c r="H879">
        <v>0</v>
      </c>
      <c r="I879">
        <v>4959101165.3615599</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v>0</v>
      </c>
      <c r="BK879">
        <v>0</v>
      </c>
      <c r="BL879">
        <v>-11252636355.722799</v>
      </c>
      <c r="BM879">
        <v>0</v>
      </c>
      <c r="BN879">
        <v>0</v>
      </c>
      <c r="BO879">
        <v>0</v>
      </c>
      <c r="BP879">
        <v>0</v>
      </c>
      <c r="BQ879">
        <v>0</v>
      </c>
      <c r="BR879">
        <v>0</v>
      </c>
      <c r="BS879">
        <v>0</v>
      </c>
      <c r="BT879">
        <v>0</v>
      </c>
      <c r="BU879">
        <v>0</v>
      </c>
      <c r="BV879">
        <v>0</v>
      </c>
      <c r="BW879">
        <v>0</v>
      </c>
      <c r="BX879">
        <v>0</v>
      </c>
      <c r="BY879">
        <v>0</v>
      </c>
      <c r="BZ879">
        <v>0</v>
      </c>
      <c r="CA879">
        <v>0</v>
      </c>
      <c r="CB879">
        <v>0</v>
      </c>
      <c r="CC879">
        <v>0</v>
      </c>
      <c r="CD879">
        <v>0</v>
      </c>
      <c r="CE879">
        <v>0</v>
      </c>
      <c r="CF879">
        <v>0</v>
      </c>
      <c r="CG879">
        <v>0</v>
      </c>
      <c r="CH879">
        <v>0</v>
      </c>
      <c r="CI879">
        <v>0</v>
      </c>
      <c r="CJ879">
        <v>0</v>
      </c>
      <c r="CK879">
        <v>0</v>
      </c>
      <c r="CL879">
        <v>0</v>
      </c>
      <c r="CM879">
        <v>0</v>
      </c>
      <c r="CN879">
        <v>0</v>
      </c>
      <c r="CO879">
        <v>0</v>
      </c>
      <c r="CP879">
        <v>0</v>
      </c>
      <c r="CQ879">
        <v>0</v>
      </c>
      <c r="CR879">
        <v>0</v>
      </c>
      <c r="CS879">
        <v>0</v>
      </c>
      <c r="CT879">
        <v>0</v>
      </c>
      <c r="CU879">
        <v>0</v>
      </c>
      <c r="CV879">
        <v>0</v>
      </c>
      <c r="CW879">
        <v>0</v>
      </c>
      <c r="CX879">
        <v>0</v>
      </c>
      <c r="CY879">
        <v>0</v>
      </c>
      <c r="CZ879">
        <v>0</v>
      </c>
      <c r="DA879">
        <v>0</v>
      </c>
      <c r="DB879">
        <v>0</v>
      </c>
      <c r="DC879">
        <v>0</v>
      </c>
      <c r="DD879">
        <v>0</v>
      </c>
      <c r="DE879">
        <v>0</v>
      </c>
      <c r="DF879">
        <v>0</v>
      </c>
      <c r="DG879">
        <v>0</v>
      </c>
      <c r="DH879">
        <v>0</v>
      </c>
      <c r="DI879">
        <v>0</v>
      </c>
      <c r="DJ879">
        <v>0</v>
      </c>
      <c r="DK879">
        <v>0</v>
      </c>
      <c r="DL879">
        <v>0</v>
      </c>
      <c r="DM879">
        <v>0</v>
      </c>
      <c r="DN879">
        <v>0</v>
      </c>
      <c r="DO879">
        <v>16211737521.0844</v>
      </c>
      <c r="DP879">
        <v>0</v>
      </c>
      <c r="DQ879">
        <v>0</v>
      </c>
      <c r="DR879">
        <v>0</v>
      </c>
      <c r="DS879">
        <v>0</v>
      </c>
    </row>
    <row r="880" spans="1:123">
      <c r="A880" t="s">
        <v>738</v>
      </c>
      <c r="B880">
        <v>0</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c r="AS880">
        <v>0</v>
      </c>
      <c r="AT880">
        <v>0</v>
      </c>
      <c r="AU880">
        <v>0</v>
      </c>
      <c r="AV880">
        <v>0</v>
      </c>
      <c r="AW880">
        <v>0</v>
      </c>
      <c r="AX880">
        <v>0</v>
      </c>
      <c r="AY880">
        <v>0</v>
      </c>
      <c r="AZ880">
        <v>0</v>
      </c>
      <c r="BA880">
        <v>0</v>
      </c>
      <c r="BB880">
        <v>0</v>
      </c>
      <c r="BC880">
        <v>0</v>
      </c>
      <c r="BD880">
        <v>0</v>
      </c>
      <c r="BE880">
        <v>0</v>
      </c>
      <c r="BF880">
        <v>0</v>
      </c>
      <c r="BG880">
        <v>0</v>
      </c>
      <c r="BH880">
        <v>0</v>
      </c>
      <c r="BI880">
        <v>0</v>
      </c>
      <c r="BJ880">
        <v>0</v>
      </c>
      <c r="BK880">
        <v>0</v>
      </c>
      <c r="BL880">
        <v>0</v>
      </c>
      <c r="BM880">
        <v>0</v>
      </c>
      <c r="BN880">
        <v>0</v>
      </c>
      <c r="BO880">
        <v>0</v>
      </c>
      <c r="BP880">
        <v>0</v>
      </c>
      <c r="BQ880">
        <v>0</v>
      </c>
      <c r="BR880">
        <v>0</v>
      </c>
      <c r="BS880">
        <v>0</v>
      </c>
      <c r="BT880">
        <v>0</v>
      </c>
      <c r="BU880">
        <v>0</v>
      </c>
      <c r="BV880">
        <v>0</v>
      </c>
      <c r="BW880">
        <v>0</v>
      </c>
      <c r="BX880">
        <v>0</v>
      </c>
      <c r="BY880">
        <v>0</v>
      </c>
      <c r="BZ880">
        <v>0</v>
      </c>
      <c r="CA880">
        <v>0</v>
      </c>
      <c r="CB880">
        <v>0</v>
      </c>
      <c r="CC880">
        <v>0</v>
      </c>
      <c r="CD880">
        <v>0</v>
      </c>
      <c r="CE880">
        <v>0</v>
      </c>
      <c r="CF880">
        <v>0</v>
      </c>
      <c r="CG880">
        <v>0</v>
      </c>
      <c r="CH880">
        <v>0</v>
      </c>
      <c r="CI880">
        <v>0</v>
      </c>
      <c r="CJ880">
        <v>0</v>
      </c>
      <c r="CK880">
        <v>0</v>
      </c>
      <c r="CL880">
        <v>0</v>
      </c>
      <c r="CM880">
        <v>0</v>
      </c>
      <c r="CN880">
        <v>0</v>
      </c>
      <c r="CO880">
        <v>0</v>
      </c>
      <c r="CP880">
        <v>0</v>
      </c>
      <c r="CQ880">
        <v>0</v>
      </c>
      <c r="CR880">
        <v>0</v>
      </c>
      <c r="CS880">
        <v>0</v>
      </c>
      <c r="CT880">
        <v>0</v>
      </c>
      <c r="CU880">
        <v>0</v>
      </c>
      <c r="CV880">
        <v>0</v>
      </c>
      <c r="CW880">
        <v>0</v>
      </c>
      <c r="CX880">
        <v>0</v>
      </c>
      <c r="CY880">
        <v>0</v>
      </c>
      <c r="CZ880">
        <v>0</v>
      </c>
      <c r="DA880">
        <v>0</v>
      </c>
      <c r="DB880">
        <v>0</v>
      </c>
      <c r="DC880">
        <v>0</v>
      </c>
      <c r="DD880">
        <v>0</v>
      </c>
      <c r="DE880">
        <v>0</v>
      </c>
      <c r="DF880">
        <v>0</v>
      </c>
      <c r="DG880">
        <v>0</v>
      </c>
      <c r="DH880">
        <v>0</v>
      </c>
      <c r="DI880">
        <v>0</v>
      </c>
      <c r="DJ880">
        <v>0</v>
      </c>
      <c r="DK880">
        <v>0</v>
      </c>
      <c r="DL880">
        <v>0</v>
      </c>
      <c r="DM880">
        <v>0</v>
      </c>
      <c r="DN880">
        <v>0</v>
      </c>
      <c r="DO880">
        <v>0</v>
      </c>
      <c r="DP880">
        <v>0</v>
      </c>
      <c r="DQ880">
        <v>0</v>
      </c>
      <c r="DR880">
        <v>0</v>
      </c>
      <c r="DS880">
        <v>0</v>
      </c>
    </row>
    <row r="881" spans="1:123">
      <c r="A881" t="s">
        <v>739</v>
      </c>
      <c r="B881">
        <v>0</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0</v>
      </c>
      <c r="AW881">
        <v>0</v>
      </c>
      <c r="AX881">
        <v>0</v>
      </c>
      <c r="AY881">
        <v>0</v>
      </c>
      <c r="AZ881">
        <v>0</v>
      </c>
      <c r="BA881">
        <v>0</v>
      </c>
      <c r="BB881">
        <v>0</v>
      </c>
      <c r="BC881">
        <v>0</v>
      </c>
      <c r="BD881">
        <v>0</v>
      </c>
      <c r="BE881">
        <v>0</v>
      </c>
      <c r="BF881">
        <v>0</v>
      </c>
      <c r="BG881">
        <v>0</v>
      </c>
      <c r="BH881">
        <v>0</v>
      </c>
      <c r="BI881">
        <v>0</v>
      </c>
      <c r="BJ881">
        <v>0</v>
      </c>
      <c r="BK881">
        <v>0</v>
      </c>
      <c r="BL881">
        <v>0</v>
      </c>
      <c r="BM881">
        <v>0</v>
      </c>
      <c r="BN881">
        <v>0</v>
      </c>
      <c r="BO881">
        <v>0</v>
      </c>
      <c r="BP881">
        <v>0</v>
      </c>
      <c r="BQ881">
        <v>0</v>
      </c>
      <c r="BR881">
        <v>0</v>
      </c>
      <c r="BS881">
        <v>0</v>
      </c>
      <c r="BT881">
        <v>0</v>
      </c>
      <c r="BU881">
        <v>0</v>
      </c>
      <c r="BV881">
        <v>0</v>
      </c>
      <c r="BW881">
        <v>0</v>
      </c>
      <c r="BX881">
        <v>0</v>
      </c>
      <c r="BY881">
        <v>0</v>
      </c>
      <c r="BZ881">
        <v>0</v>
      </c>
      <c r="CA881">
        <v>0</v>
      </c>
      <c r="CB881">
        <v>0</v>
      </c>
      <c r="CC881">
        <v>0</v>
      </c>
      <c r="CD881">
        <v>0</v>
      </c>
      <c r="CE881">
        <v>0</v>
      </c>
      <c r="CF881">
        <v>0</v>
      </c>
      <c r="CG881">
        <v>0</v>
      </c>
      <c r="CH881">
        <v>0</v>
      </c>
      <c r="CI881">
        <v>0</v>
      </c>
      <c r="CJ881">
        <v>0</v>
      </c>
      <c r="CK881">
        <v>0</v>
      </c>
      <c r="CL881">
        <v>0</v>
      </c>
      <c r="CM881">
        <v>0</v>
      </c>
      <c r="CN881">
        <v>0</v>
      </c>
      <c r="CO881">
        <v>0</v>
      </c>
      <c r="CP881">
        <v>0</v>
      </c>
      <c r="CQ881">
        <v>0</v>
      </c>
      <c r="CR881">
        <v>0</v>
      </c>
      <c r="CS881">
        <v>0</v>
      </c>
      <c r="CT881">
        <v>0</v>
      </c>
      <c r="CU881">
        <v>0</v>
      </c>
      <c r="CV881">
        <v>0</v>
      </c>
      <c r="CW881">
        <v>0</v>
      </c>
      <c r="CX881">
        <v>0</v>
      </c>
      <c r="CY881">
        <v>0</v>
      </c>
      <c r="CZ881">
        <v>0</v>
      </c>
      <c r="DA881">
        <v>0</v>
      </c>
      <c r="DB881">
        <v>0</v>
      </c>
      <c r="DC881">
        <v>0</v>
      </c>
      <c r="DD881">
        <v>0</v>
      </c>
      <c r="DE881">
        <v>0</v>
      </c>
      <c r="DF881">
        <v>0</v>
      </c>
      <c r="DG881">
        <v>0</v>
      </c>
      <c r="DH881">
        <v>0</v>
      </c>
      <c r="DI881">
        <v>0</v>
      </c>
      <c r="DJ881">
        <v>0</v>
      </c>
      <c r="DK881">
        <v>0</v>
      </c>
      <c r="DL881">
        <v>0</v>
      </c>
      <c r="DM881">
        <v>0</v>
      </c>
      <c r="DN881">
        <v>0</v>
      </c>
      <c r="DO881">
        <v>0</v>
      </c>
      <c r="DP881">
        <v>0</v>
      </c>
      <c r="DQ881">
        <v>0</v>
      </c>
      <c r="DR881">
        <v>0</v>
      </c>
      <c r="DS881">
        <v>0</v>
      </c>
    </row>
    <row r="882" spans="1:123">
      <c r="A882" t="s">
        <v>740</v>
      </c>
      <c r="B882">
        <v>0</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c r="AS882">
        <v>0</v>
      </c>
      <c r="AT882">
        <v>0</v>
      </c>
      <c r="AU882">
        <v>0</v>
      </c>
      <c r="AV882">
        <v>0</v>
      </c>
      <c r="AW882">
        <v>0</v>
      </c>
      <c r="AX882">
        <v>0</v>
      </c>
      <c r="AY882">
        <v>0</v>
      </c>
      <c r="AZ882">
        <v>0</v>
      </c>
      <c r="BA882">
        <v>0</v>
      </c>
      <c r="BB882">
        <v>0</v>
      </c>
      <c r="BC882">
        <v>0</v>
      </c>
      <c r="BD882">
        <v>0</v>
      </c>
      <c r="BE882">
        <v>0</v>
      </c>
      <c r="BF882">
        <v>0</v>
      </c>
      <c r="BG882">
        <v>0</v>
      </c>
      <c r="BH882">
        <v>0</v>
      </c>
      <c r="BI882">
        <v>0</v>
      </c>
      <c r="BJ882">
        <v>0</v>
      </c>
      <c r="BK882">
        <v>0</v>
      </c>
      <c r="BL882">
        <v>0</v>
      </c>
      <c r="BM882">
        <v>0</v>
      </c>
      <c r="BN882">
        <v>0</v>
      </c>
      <c r="BO882">
        <v>0</v>
      </c>
      <c r="BP882">
        <v>0</v>
      </c>
      <c r="BQ882">
        <v>0</v>
      </c>
      <c r="BR882">
        <v>0</v>
      </c>
      <c r="BS882">
        <v>0</v>
      </c>
      <c r="BT882">
        <v>0</v>
      </c>
      <c r="BU882">
        <v>0</v>
      </c>
      <c r="BV882">
        <v>0</v>
      </c>
      <c r="BW882">
        <v>0</v>
      </c>
      <c r="BX882">
        <v>0</v>
      </c>
      <c r="BY882">
        <v>0</v>
      </c>
      <c r="BZ882">
        <v>0</v>
      </c>
      <c r="CA882">
        <v>0</v>
      </c>
      <c r="CB882">
        <v>0</v>
      </c>
      <c r="CC882">
        <v>0</v>
      </c>
      <c r="CD882">
        <v>0</v>
      </c>
      <c r="CE882">
        <v>0</v>
      </c>
      <c r="CF882">
        <v>0</v>
      </c>
      <c r="CG882">
        <v>0</v>
      </c>
      <c r="CH882">
        <v>0</v>
      </c>
      <c r="CI882">
        <v>0</v>
      </c>
      <c r="CJ882">
        <v>0</v>
      </c>
      <c r="CK882">
        <v>0</v>
      </c>
      <c r="CL882">
        <v>0</v>
      </c>
      <c r="CM882">
        <v>0</v>
      </c>
      <c r="CN882">
        <v>0</v>
      </c>
      <c r="CO882">
        <v>0</v>
      </c>
      <c r="CP882">
        <v>0</v>
      </c>
      <c r="CQ882">
        <v>0</v>
      </c>
      <c r="CR882">
        <v>0</v>
      </c>
      <c r="CS882">
        <v>0</v>
      </c>
      <c r="CT882">
        <v>0</v>
      </c>
      <c r="CU882">
        <v>0</v>
      </c>
      <c r="CV882">
        <v>0</v>
      </c>
      <c r="CW882">
        <v>0</v>
      </c>
      <c r="CX882">
        <v>0</v>
      </c>
      <c r="CY882">
        <v>0</v>
      </c>
      <c r="CZ882">
        <v>0</v>
      </c>
      <c r="DA882">
        <v>0</v>
      </c>
      <c r="DB882">
        <v>0</v>
      </c>
      <c r="DC882">
        <v>0</v>
      </c>
      <c r="DD882">
        <v>0</v>
      </c>
      <c r="DE882">
        <v>0</v>
      </c>
      <c r="DF882">
        <v>0</v>
      </c>
      <c r="DG882">
        <v>0</v>
      </c>
      <c r="DH882">
        <v>0</v>
      </c>
      <c r="DI882">
        <v>0</v>
      </c>
      <c r="DJ882">
        <v>0</v>
      </c>
      <c r="DK882">
        <v>0</v>
      </c>
      <c r="DL882">
        <v>0</v>
      </c>
      <c r="DM882">
        <v>0</v>
      </c>
      <c r="DN882">
        <v>0</v>
      </c>
      <c r="DO882">
        <v>0</v>
      </c>
      <c r="DP882">
        <v>0</v>
      </c>
      <c r="DQ882">
        <v>0</v>
      </c>
      <c r="DR882">
        <v>0</v>
      </c>
      <c r="DS882">
        <v>0</v>
      </c>
    </row>
    <row r="883" spans="1:123">
      <c r="A883" t="s">
        <v>741</v>
      </c>
      <c r="B883">
        <v>0</v>
      </c>
      <c r="C883">
        <v>0</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0</v>
      </c>
      <c r="AZ883">
        <v>0</v>
      </c>
      <c r="BA883">
        <v>0</v>
      </c>
      <c r="BB883">
        <v>0</v>
      </c>
      <c r="BC883">
        <v>0</v>
      </c>
      <c r="BD883">
        <v>0</v>
      </c>
      <c r="BE883">
        <v>0</v>
      </c>
      <c r="BF883">
        <v>0</v>
      </c>
      <c r="BG883">
        <v>0</v>
      </c>
      <c r="BH883">
        <v>0</v>
      </c>
      <c r="BI883">
        <v>0</v>
      </c>
      <c r="BJ883">
        <v>0</v>
      </c>
      <c r="BK883">
        <v>0</v>
      </c>
      <c r="BL883">
        <v>0</v>
      </c>
      <c r="BM883">
        <v>0</v>
      </c>
      <c r="BN883">
        <v>0</v>
      </c>
      <c r="BO883">
        <v>0</v>
      </c>
      <c r="BP883">
        <v>0</v>
      </c>
      <c r="BQ883">
        <v>0</v>
      </c>
      <c r="BR883">
        <v>0</v>
      </c>
      <c r="BS883">
        <v>0</v>
      </c>
      <c r="BT883">
        <v>0</v>
      </c>
      <c r="BU883">
        <v>0</v>
      </c>
      <c r="BV883">
        <v>0</v>
      </c>
      <c r="BW883">
        <v>0</v>
      </c>
      <c r="BX883">
        <v>0</v>
      </c>
      <c r="BY883">
        <v>0</v>
      </c>
      <c r="BZ883">
        <v>0</v>
      </c>
      <c r="CA883">
        <v>0</v>
      </c>
      <c r="CB883">
        <v>0</v>
      </c>
      <c r="CC883">
        <v>0</v>
      </c>
      <c r="CD883">
        <v>0</v>
      </c>
      <c r="CE883">
        <v>0</v>
      </c>
      <c r="CF883">
        <v>0</v>
      </c>
      <c r="CG883">
        <v>0</v>
      </c>
      <c r="CH883">
        <v>0</v>
      </c>
      <c r="CI883">
        <v>0</v>
      </c>
      <c r="CJ883">
        <v>0</v>
      </c>
      <c r="CK883">
        <v>0</v>
      </c>
      <c r="CL883">
        <v>0</v>
      </c>
      <c r="CM883">
        <v>0</v>
      </c>
      <c r="CN883">
        <v>0</v>
      </c>
      <c r="CO883">
        <v>0</v>
      </c>
      <c r="CP883">
        <v>0</v>
      </c>
      <c r="CQ883">
        <v>0</v>
      </c>
      <c r="CR883">
        <v>0</v>
      </c>
      <c r="CS883">
        <v>0</v>
      </c>
      <c r="CT883">
        <v>0</v>
      </c>
      <c r="CU883">
        <v>0</v>
      </c>
      <c r="CV883">
        <v>0</v>
      </c>
      <c r="CW883">
        <v>0</v>
      </c>
      <c r="CX883">
        <v>0</v>
      </c>
      <c r="CY883">
        <v>0</v>
      </c>
      <c r="CZ883">
        <v>0</v>
      </c>
      <c r="DA883">
        <v>0</v>
      </c>
      <c r="DB883">
        <v>0</v>
      </c>
      <c r="DC883">
        <v>0</v>
      </c>
      <c r="DD883">
        <v>0</v>
      </c>
      <c r="DE883">
        <v>0</v>
      </c>
      <c r="DF883">
        <v>0</v>
      </c>
      <c r="DG883">
        <v>0</v>
      </c>
      <c r="DH883">
        <v>0</v>
      </c>
      <c r="DI883">
        <v>0</v>
      </c>
      <c r="DJ883">
        <v>0</v>
      </c>
      <c r="DK883">
        <v>0</v>
      </c>
      <c r="DL883">
        <v>0</v>
      </c>
      <c r="DM883">
        <v>0</v>
      </c>
      <c r="DN883">
        <v>0</v>
      </c>
      <c r="DO883">
        <v>0</v>
      </c>
      <c r="DP883">
        <v>0</v>
      </c>
      <c r="DQ883">
        <v>0</v>
      </c>
      <c r="DR883">
        <v>0</v>
      </c>
      <c r="DS883">
        <v>0</v>
      </c>
    </row>
    <row r="884" spans="1:123">
      <c r="A884" t="s">
        <v>742</v>
      </c>
      <c r="B884">
        <v>0</v>
      </c>
      <c r="C884">
        <v>0</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0</v>
      </c>
      <c r="AT884">
        <v>0</v>
      </c>
      <c r="AU884">
        <v>0</v>
      </c>
      <c r="AV884">
        <v>0</v>
      </c>
      <c r="AW884">
        <v>0</v>
      </c>
      <c r="AX884">
        <v>0</v>
      </c>
      <c r="AY884">
        <v>0</v>
      </c>
      <c r="AZ884">
        <v>0</v>
      </c>
      <c r="BA884">
        <v>0</v>
      </c>
      <c r="BB884">
        <v>0</v>
      </c>
      <c r="BC884">
        <v>0</v>
      </c>
      <c r="BD884">
        <v>0</v>
      </c>
      <c r="BE884">
        <v>0</v>
      </c>
      <c r="BF884">
        <v>0</v>
      </c>
      <c r="BG884">
        <v>0</v>
      </c>
      <c r="BH884">
        <v>0</v>
      </c>
      <c r="BI884">
        <v>0</v>
      </c>
      <c r="BJ884">
        <v>0</v>
      </c>
      <c r="BK884">
        <v>0</v>
      </c>
      <c r="BL884">
        <v>0</v>
      </c>
      <c r="BM884">
        <v>0</v>
      </c>
      <c r="BN884">
        <v>0</v>
      </c>
      <c r="BO884">
        <v>0</v>
      </c>
      <c r="BP884">
        <v>0</v>
      </c>
      <c r="BQ884">
        <v>0</v>
      </c>
      <c r="BR884">
        <v>0</v>
      </c>
      <c r="BS884">
        <v>0</v>
      </c>
      <c r="BT884">
        <v>0</v>
      </c>
      <c r="BU884">
        <v>0</v>
      </c>
      <c r="BV884">
        <v>0</v>
      </c>
      <c r="BW884">
        <v>0</v>
      </c>
      <c r="BX884">
        <v>0</v>
      </c>
      <c r="BY884">
        <v>0</v>
      </c>
      <c r="BZ884">
        <v>0</v>
      </c>
      <c r="CA884">
        <v>0</v>
      </c>
      <c r="CB884">
        <v>0</v>
      </c>
      <c r="CC884">
        <v>0</v>
      </c>
      <c r="CD884">
        <v>0</v>
      </c>
      <c r="CE884">
        <v>0</v>
      </c>
      <c r="CF884">
        <v>0</v>
      </c>
      <c r="CG884">
        <v>0</v>
      </c>
      <c r="CH884">
        <v>0</v>
      </c>
      <c r="CI884">
        <v>0</v>
      </c>
      <c r="CJ884">
        <v>0</v>
      </c>
      <c r="CK884">
        <v>0</v>
      </c>
      <c r="CL884">
        <v>0</v>
      </c>
      <c r="CM884">
        <v>0</v>
      </c>
      <c r="CN884">
        <v>0</v>
      </c>
      <c r="CO884">
        <v>0</v>
      </c>
      <c r="CP884">
        <v>0</v>
      </c>
      <c r="CQ884">
        <v>0</v>
      </c>
      <c r="CR884">
        <v>0</v>
      </c>
      <c r="CS884">
        <v>0</v>
      </c>
      <c r="CT884">
        <v>0</v>
      </c>
      <c r="CU884">
        <v>0</v>
      </c>
      <c r="CV884">
        <v>0</v>
      </c>
      <c r="CW884">
        <v>0</v>
      </c>
      <c r="CX884">
        <v>0</v>
      </c>
      <c r="CY884">
        <v>0</v>
      </c>
      <c r="CZ884">
        <v>0</v>
      </c>
      <c r="DA884">
        <v>0</v>
      </c>
      <c r="DB884">
        <v>0</v>
      </c>
      <c r="DC884">
        <v>0</v>
      </c>
      <c r="DD884">
        <v>0</v>
      </c>
      <c r="DE884">
        <v>0</v>
      </c>
      <c r="DF884">
        <v>0</v>
      </c>
      <c r="DG884">
        <v>0</v>
      </c>
      <c r="DH884">
        <v>0</v>
      </c>
      <c r="DI884">
        <v>0</v>
      </c>
      <c r="DJ884">
        <v>0</v>
      </c>
      <c r="DK884">
        <v>0</v>
      </c>
      <c r="DL884">
        <v>0</v>
      </c>
      <c r="DM884">
        <v>0</v>
      </c>
      <c r="DN884">
        <v>0</v>
      </c>
      <c r="DO884">
        <v>0</v>
      </c>
      <c r="DP884">
        <v>0</v>
      </c>
      <c r="DQ884">
        <v>0</v>
      </c>
      <c r="DR884">
        <v>0</v>
      </c>
      <c r="DS884">
        <v>0</v>
      </c>
    </row>
    <row r="885" spans="1:123">
      <c r="A885" t="s">
        <v>743</v>
      </c>
      <c r="B885">
        <v>0</v>
      </c>
      <c r="C885">
        <v>0</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53087727376.6213</v>
      </c>
      <c r="BH885">
        <v>0</v>
      </c>
      <c r="BI885">
        <v>0</v>
      </c>
      <c r="BJ885">
        <v>0</v>
      </c>
      <c r="BK885">
        <v>0</v>
      </c>
      <c r="BL885">
        <v>14332638650.807899</v>
      </c>
      <c r="BM885">
        <v>0</v>
      </c>
      <c r="BN885">
        <v>0</v>
      </c>
      <c r="BO885">
        <v>0</v>
      </c>
      <c r="BP885">
        <v>0</v>
      </c>
      <c r="BQ885">
        <v>0</v>
      </c>
      <c r="BR885">
        <v>0</v>
      </c>
      <c r="BS885">
        <v>0</v>
      </c>
      <c r="BT885">
        <v>0</v>
      </c>
      <c r="BU885">
        <v>0</v>
      </c>
      <c r="BV885">
        <v>0</v>
      </c>
      <c r="BW885">
        <v>0</v>
      </c>
      <c r="BX885">
        <v>0</v>
      </c>
      <c r="BY885">
        <v>0</v>
      </c>
      <c r="BZ885">
        <v>0</v>
      </c>
      <c r="CA885">
        <v>0</v>
      </c>
      <c r="CB885">
        <v>0</v>
      </c>
      <c r="CC885">
        <v>0</v>
      </c>
      <c r="CD885">
        <v>0</v>
      </c>
      <c r="CE885">
        <v>0</v>
      </c>
      <c r="CF885">
        <v>0</v>
      </c>
      <c r="CG885">
        <v>0</v>
      </c>
      <c r="CH885">
        <v>0</v>
      </c>
      <c r="CI885">
        <v>0</v>
      </c>
      <c r="CJ885">
        <v>0</v>
      </c>
      <c r="CK885">
        <v>0</v>
      </c>
      <c r="CL885">
        <v>0</v>
      </c>
      <c r="CM885">
        <v>0</v>
      </c>
      <c r="CN885">
        <v>0</v>
      </c>
      <c r="CO885">
        <v>0</v>
      </c>
      <c r="CP885">
        <v>0</v>
      </c>
      <c r="CQ885">
        <v>0</v>
      </c>
      <c r="CR885">
        <v>0</v>
      </c>
      <c r="CS885">
        <v>0</v>
      </c>
      <c r="CT885">
        <v>0</v>
      </c>
      <c r="CU885">
        <v>0</v>
      </c>
      <c r="CV885">
        <v>0</v>
      </c>
      <c r="CW885">
        <v>0</v>
      </c>
      <c r="CX885">
        <v>0</v>
      </c>
      <c r="CY885">
        <v>0</v>
      </c>
      <c r="CZ885">
        <v>0</v>
      </c>
      <c r="DA885">
        <v>0</v>
      </c>
      <c r="DB885">
        <v>0</v>
      </c>
      <c r="DC885">
        <v>0</v>
      </c>
      <c r="DD885">
        <v>0</v>
      </c>
      <c r="DE885">
        <v>0</v>
      </c>
      <c r="DF885">
        <v>0</v>
      </c>
      <c r="DG885">
        <v>0</v>
      </c>
      <c r="DH885">
        <v>0</v>
      </c>
      <c r="DI885">
        <v>0</v>
      </c>
      <c r="DJ885">
        <v>0</v>
      </c>
      <c r="DK885">
        <v>0</v>
      </c>
      <c r="DL885">
        <v>0</v>
      </c>
      <c r="DM885">
        <v>0</v>
      </c>
      <c r="DN885">
        <v>0</v>
      </c>
      <c r="DO885">
        <v>38755088725.8134</v>
      </c>
      <c r="DP885">
        <v>0</v>
      </c>
      <c r="DQ885">
        <v>0</v>
      </c>
      <c r="DR885">
        <v>0</v>
      </c>
      <c r="DS885">
        <v>0</v>
      </c>
    </row>
    <row r="886" spans="1:123">
      <c r="A886" t="s">
        <v>744</v>
      </c>
      <c r="B886">
        <v>0</v>
      </c>
      <c r="C886">
        <v>0</v>
      </c>
      <c r="D886">
        <v>0</v>
      </c>
      <c r="E886">
        <v>0</v>
      </c>
      <c r="F886">
        <v>0</v>
      </c>
      <c r="G886">
        <v>0</v>
      </c>
      <c r="H886">
        <v>0</v>
      </c>
      <c r="I886">
        <v>13439550484.681601</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0</v>
      </c>
      <c r="BF886">
        <v>0</v>
      </c>
      <c r="BG886">
        <v>0</v>
      </c>
      <c r="BH886">
        <v>0</v>
      </c>
      <c r="BI886">
        <v>0</v>
      </c>
      <c r="BJ886">
        <v>0</v>
      </c>
      <c r="BK886">
        <v>0</v>
      </c>
      <c r="BL886">
        <v>-18197256638.431301</v>
      </c>
      <c r="BM886">
        <v>0</v>
      </c>
      <c r="BN886">
        <v>0</v>
      </c>
      <c r="BO886">
        <v>0</v>
      </c>
      <c r="BP886">
        <v>0</v>
      </c>
      <c r="BQ886">
        <v>0</v>
      </c>
      <c r="BR886">
        <v>0</v>
      </c>
      <c r="BS886">
        <v>0</v>
      </c>
      <c r="BT886">
        <v>0</v>
      </c>
      <c r="BU886">
        <v>0</v>
      </c>
      <c r="BV886">
        <v>0</v>
      </c>
      <c r="BW886">
        <v>0</v>
      </c>
      <c r="BX886">
        <v>0</v>
      </c>
      <c r="BY886">
        <v>0</v>
      </c>
      <c r="BZ886">
        <v>0</v>
      </c>
      <c r="CA886">
        <v>0</v>
      </c>
      <c r="CB886">
        <v>0</v>
      </c>
      <c r="CC886">
        <v>0</v>
      </c>
      <c r="CD886">
        <v>0</v>
      </c>
      <c r="CE886">
        <v>0</v>
      </c>
      <c r="CF886">
        <v>0</v>
      </c>
      <c r="CG886">
        <v>0</v>
      </c>
      <c r="CH886">
        <v>0</v>
      </c>
      <c r="CI886">
        <v>0</v>
      </c>
      <c r="CJ886">
        <v>0</v>
      </c>
      <c r="CK886">
        <v>0</v>
      </c>
      <c r="CL886">
        <v>0</v>
      </c>
      <c r="CM886">
        <v>0</v>
      </c>
      <c r="CN886">
        <v>0</v>
      </c>
      <c r="CO886">
        <v>0</v>
      </c>
      <c r="CP886">
        <v>0</v>
      </c>
      <c r="CQ886">
        <v>0</v>
      </c>
      <c r="CR886">
        <v>0</v>
      </c>
      <c r="CS886">
        <v>0</v>
      </c>
      <c r="CT886">
        <v>0</v>
      </c>
      <c r="CU886">
        <v>0</v>
      </c>
      <c r="CV886">
        <v>0</v>
      </c>
      <c r="CW886">
        <v>0</v>
      </c>
      <c r="CX886">
        <v>0</v>
      </c>
      <c r="CY886">
        <v>0</v>
      </c>
      <c r="CZ886">
        <v>0</v>
      </c>
      <c r="DA886">
        <v>0</v>
      </c>
      <c r="DB886">
        <v>0</v>
      </c>
      <c r="DC886">
        <v>0</v>
      </c>
      <c r="DD886">
        <v>0</v>
      </c>
      <c r="DE886">
        <v>0</v>
      </c>
      <c r="DF886">
        <v>0</v>
      </c>
      <c r="DG886">
        <v>0</v>
      </c>
      <c r="DH886">
        <v>0</v>
      </c>
      <c r="DI886">
        <v>0</v>
      </c>
      <c r="DJ886">
        <v>0</v>
      </c>
      <c r="DK886">
        <v>0</v>
      </c>
      <c r="DL886">
        <v>0</v>
      </c>
      <c r="DM886">
        <v>0</v>
      </c>
      <c r="DN886">
        <v>0</v>
      </c>
      <c r="DO886">
        <v>31636807123.1129</v>
      </c>
      <c r="DP886">
        <v>0</v>
      </c>
      <c r="DQ886">
        <v>0</v>
      </c>
      <c r="DR886">
        <v>0</v>
      </c>
      <c r="DS886">
        <v>0</v>
      </c>
    </row>
    <row r="887" spans="1:123">
      <c r="A887" t="s">
        <v>745</v>
      </c>
      <c r="B887">
        <v>0</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v>0</v>
      </c>
      <c r="AV887">
        <v>0</v>
      </c>
      <c r="AW887">
        <v>0</v>
      </c>
      <c r="AX887">
        <v>0</v>
      </c>
      <c r="AY887">
        <v>0</v>
      </c>
      <c r="AZ887">
        <v>0</v>
      </c>
      <c r="BA887">
        <v>0</v>
      </c>
      <c r="BB887">
        <v>0</v>
      </c>
      <c r="BC887">
        <v>0</v>
      </c>
      <c r="BD887">
        <v>0</v>
      </c>
      <c r="BE887">
        <v>0</v>
      </c>
      <c r="BF887">
        <v>0</v>
      </c>
      <c r="BG887">
        <v>0</v>
      </c>
      <c r="BH887">
        <v>186505568546.814</v>
      </c>
      <c r="BI887">
        <v>0</v>
      </c>
      <c r="BJ887">
        <v>0</v>
      </c>
      <c r="BK887">
        <v>0</v>
      </c>
      <c r="BL887">
        <v>63319750811.193298</v>
      </c>
      <c r="BM887">
        <v>0</v>
      </c>
      <c r="BN887">
        <v>0</v>
      </c>
      <c r="BO887">
        <v>0</v>
      </c>
      <c r="BP887">
        <v>0</v>
      </c>
      <c r="BQ887">
        <v>0</v>
      </c>
      <c r="BR887">
        <v>0</v>
      </c>
      <c r="BS887">
        <v>0</v>
      </c>
      <c r="BT887">
        <v>0</v>
      </c>
      <c r="BU887">
        <v>0</v>
      </c>
      <c r="BV887">
        <v>0</v>
      </c>
      <c r="BW887">
        <v>0</v>
      </c>
      <c r="BX887">
        <v>0</v>
      </c>
      <c r="BY887">
        <v>0</v>
      </c>
      <c r="BZ887">
        <v>0</v>
      </c>
      <c r="CA887">
        <v>0</v>
      </c>
      <c r="CB887">
        <v>0</v>
      </c>
      <c r="CC887">
        <v>0</v>
      </c>
      <c r="CD887">
        <v>0</v>
      </c>
      <c r="CE887">
        <v>0</v>
      </c>
      <c r="CF887">
        <v>0</v>
      </c>
      <c r="CG887">
        <v>0</v>
      </c>
      <c r="CH887">
        <v>0</v>
      </c>
      <c r="CI887">
        <v>0</v>
      </c>
      <c r="CJ887">
        <v>0</v>
      </c>
      <c r="CK887">
        <v>0</v>
      </c>
      <c r="CL887">
        <v>0</v>
      </c>
      <c r="CM887">
        <v>0</v>
      </c>
      <c r="CN887">
        <v>0</v>
      </c>
      <c r="CO887">
        <v>0</v>
      </c>
      <c r="CP887">
        <v>0</v>
      </c>
      <c r="CQ887">
        <v>0</v>
      </c>
      <c r="CR887">
        <v>0</v>
      </c>
      <c r="CS887">
        <v>0</v>
      </c>
      <c r="CT887">
        <v>0</v>
      </c>
      <c r="CU887">
        <v>0</v>
      </c>
      <c r="CV887">
        <v>0</v>
      </c>
      <c r="CW887">
        <v>0</v>
      </c>
      <c r="CX887">
        <v>0</v>
      </c>
      <c r="CY887">
        <v>0</v>
      </c>
      <c r="CZ887">
        <v>0</v>
      </c>
      <c r="DA887">
        <v>0</v>
      </c>
      <c r="DB887">
        <v>0</v>
      </c>
      <c r="DC887">
        <v>0</v>
      </c>
      <c r="DD887">
        <v>0</v>
      </c>
      <c r="DE887">
        <v>0</v>
      </c>
      <c r="DF887">
        <v>0</v>
      </c>
      <c r="DG887">
        <v>0</v>
      </c>
      <c r="DH887">
        <v>0</v>
      </c>
      <c r="DI887">
        <v>0</v>
      </c>
      <c r="DJ887">
        <v>0</v>
      </c>
      <c r="DK887">
        <v>0</v>
      </c>
      <c r="DL887">
        <v>0</v>
      </c>
      <c r="DM887">
        <v>0</v>
      </c>
      <c r="DN887">
        <v>0</v>
      </c>
      <c r="DO887">
        <v>123185817735.621</v>
      </c>
      <c r="DP887">
        <v>0</v>
      </c>
      <c r="DQ887">
        <v>0</v>
      </c>
      <c r="DR887">
        <v>0</v>
      </c>
      <c r="DS887">
        <v>0</v>
      </c>
    </row>
    <row r="888" spans="1:123">
      <c r="A888" t="s">
        <v>746</v>
      </c>
      <c r="B888">
        <v>0</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c r="AS888">
        <v>0</v>
      </c>
      <c r="AT888">
        <v>0</v>
      </c>
      <c r="AU888">
        <v>0</v>
      </c>
      <c r="AV888">
        <v>0</v>
      </c>
      <c r="AW888">
        <v>0</v>
      </c>
      <c r="AX888">
        <v>0</v>
      </c>
      <c r="AY888">
        <v>0</v>
      </c>
      <c r="AZ888">
        <v>0</v>
      </c>
      <c r="BA888">
        <v>0</v>
      </c>
      <c r="BB888">
        <v>0</v>
      </c>
      <c r="BC888">
        <v>0</v>
      </c>
      <c r="BD888">
        <v>0</v>
      </c>
      <c r="BE888">
        <v>0</v>
      </c>
      <c r="BF888">
        <v>0</v>
      </c>
      <c r="BG888">
        <v>0</v>
      </c>
      <c r="BH888">
        <v>0</v>
      </c>
      <c r="BI888">
        <v>0</v>
      </c>
      <c r="BJ888">
        <v>0</v>
      </c>
      <c r="BK888">
        <v>0</v>
      </c>
      <c r="BL888">
        <v>0</v>
      </c>
      <c r="BM888">
        <v>0</v>
      </c>
      <c r="BN888">
        <v>0</v>
      </c>
      <c r="BO888">
        <v>0</v>
      </c>
      <c r="BP888">
        <v>0</v>
      </c>
      <c r="BQ888">
        <v>0</v>
      </c>
      <c r="BR888">
        <v>0</v>
      </c>
      <c r="BS888">
        <v>0</v>
      </c>
      <c r="BT888">
        <v>0</v>
      </c>
      <c r="BU888">
        <v>0</v>
      </c>
      <c r="BV888">
        <v>0</v>
      </c>
      <c r="BW888">
        <v>0</v>
      </c>
      <c r="BX888">
        <v>0</v>
      </c>
      <c r="BY888">
        <v>0</v>
      </c>
      <c r="BZ888">
        <v>0</v>
      </c>
      <c r="CA888">
        <v>0</v>
      </c>
      <c r="CB888">
        <v>0</v>
      </c>
      <c r="CC888">
        <v>0</v>
      </c>
      <c r="CD888">
        <v>0</v>
      </c>
      <c r="CE888">
        <v>0</v>
      </c>
      <c r="CF888">
        <v>0</v>
      </c>
      <c r="CG888">
        <v>0</v>
      </c>
      <c r="CH888">
        <v>0</v>
      </c>
      <c r="CI888">
        <v>0</v>
      </c>
      <c r="CJ888">
        <v>0</v>
      </c>
      <c r="CK888">
        <v>0</v>
      </c>
      <c r="CL888">
        <v>0</v>
      </c>
      <c r="CM888">
        <v>0</v>
      </c>
      <c r="CN888">
        <v>0</v>
      </c>
      <c r="CO888">
        <v>0</v>
      </c>
      <c r="CP888">
        <v>0</v>
      </c>
      <c r="CQ888">
        <v>0</v>
      </c>
      <c r="CR888">
        <v>0</v>
      </c>
      <c r="CS888">
        <v>0</v>
      </c>
      <c r="CT888">
        <v>0</v>
      </c>
      <c r="CU888">
        <v>0</v>
      </c>
      <c r="CV888">
        <v>0</v>
      </c>
      <c r="CW888">
        <v>0</v>
      </c>
      <c r="CX888">
        <v>0</v>
      </c>
      <c r="CY888">
        <v>0</v>
      </c>
      <c r="CZ888">
        <v>0</v>
      </c>
      <c r="DA888">
        <v>0</v>
      </c>
      <c r="DB888">
        <v>0</v>
      </c>
      <c r="DC888">
        <v>0</v>
      </c>
      <c r="DD888">
        <v>0</v>
      </c>
      <c r="DE888">
        <v>0</v>
      </c>
      <c r="DF888">
        <v>0</v>
      </c>
      <c r="DG888">
        <v>0</v>
      </c>
      <c r="DH888">
        <v>0</v>
      </c>
      <c r="DI888">
        <v>0</v>
      </c>
      <c r="DJ888">
        <v>0</v>
      </c>
      <c r="DK888">
        <v>0</v>
      </c>
      <c r="DL888">
        <v>0</v>
      </c>
      <c r="DM888">
        <v>0</v>
      </c>
      <c r="DN888">
        <v>0</v>
      </c>
      <c r="DO888">
        <v>0</v>
      </c>
      <c r="DP888">
        <v>0</v>
      </c>
      <c r="DQ888">
        <v>0</v>
      </c>
      <c r="DR888">
        <v>0</v>
      </c>
      <c r="DS888">
        <v>0</v>
      </c>
    </row>
    <row r="889" spans="1:123">
      <c r="A889" t="s">
        <v>747</v>
      </c>
      <c r="B889">
        <v>0</v>
      </c>
      <c r="C889">
        <v>0</v>
      </c>
      <c r="D889">
        <v>0</v>
      </c>
      <c r="E889">
        <v>0</v>
      </c>
      <c r="F889">
        <v>0</v>
      </c>
      <c r="G889">
        <v>0</v>
      </c>
      <c r="H889">
        <v>0</v>
      </c>
      <c r="I889">
        <v>0</v>
      </c>
      <c r="J889">
        <v>0</v>
      </c>
      <c r="K889">
        <v>0</v>
      </c>
      <c r="L889">
        <v>0</v>
      </c>
      <c r="M889">
        <v>0</v>
      </c>
      <c r="N889">
        <v>0</v>
      </c>
      <c r="O889">
        <v>5987337674.0550299</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c r="AS889">
        <v>0</v>
      </c>
      <c r="AT889">
        <v>0</v>
      </c>
      <c r="AU889">
        <v>0</v>
      </c>
      <c r="AV889">
        <v>0</v>
      </c>
      <c r="AW889">
        <v>0</v>
      </c>
      <c r="AX889">
        <v>0</v>
      </c>
      <c r="AY889">
        <v>0</v>
      </c>
      <c r="AZ889">
        <v>0</v>
      </c>
      <c r="BA889">
        <v>0</v>
      </c>
      <c r="BB889">
        <v>0</v>
      </c>
      <c r="BC889">
        <v>0</v>
      </c>
      <c r="BD889">
        <v>0</v>
      </c>
      <c r="BE889">
        <v>0</v>
      </c>
      <c r="BF889">
        <v>0</v>
      </c>
      <c r="BG889">
        <v>0</v>
      </c>
      <c r="BH889">
        <v>0</v>
      </c>
      <c r="BI889">
        <v>0</v>
      </c>
      <c r="BJ889">
        <v>0</v>
      </c>
      <c r="BK889">
        <v>0</v>
      </c>
      <c r="BL889">
        <v>1835006739.1464601</v>
      </c>
      <c r="BM889">
        <v>0</v>
      </c>
      <c r="BN889">
        <v>0</v>
      </c>
      <c r="BO889">
        <v>0</v>
      </c>
      <c r="BP889">
        <v>0</v>
      </c>
      <c r="BQ889">
        <v>0</v>
      </c>
      <c r="BR889">
        <v>0</v>
      </c>
      <c r="BS889">
        <v>0</v>
      </c>
      <c r="BT889">
        <v>0</v>
      </c>
      <c r="BU889">
        <v>0</v>
      </c>
      <c r="BV889">
        <v>0</v>
      </c>
      <c r="BW889">
        <v>0</v>
      </c>
      <c r="BX889">
        <v>0</v>
      </c>
      <c r="BY889">
        <v>0</v>
      </c>
      <c r="BZ889">
        <v>0</v>
      </c>
      <c r="CA889">
        <v>0</v>
      </c>
      <c r="CB889">
        <v>0</v>
      </c>
      <c r="CC889">
        <v>0</v>
      </c>
      <c r="CD889">
        <v>0</v>
      </c>
      <c r="CE889">
        <v>0</v>
      </c>
      <c r="CF889">
        <v>0</v>
      </c>
      <c r="CG889">
        <v>0</v>
      </c>
      <c r="CH889">
        <v>0</v>
      </c>
      <c r="CI889">
        <v>0</v>
      </c>
      <c r="CJ889">
        <v>0</v>
      </c>
      <c r="CK889">
        <v>0</v>
      </c>
      <c r="CL889">
        <v>0</v>
      </c>
      <c r="CM889">
        <v>0</v>
      </c>
      <c r="CN889">
        <v>0</v>
      </c>
      <c r="CO889">
        <v>0</v>
      </c>
      <c r="CP889">
        <v>0</v>
      </c>
      <c r="CQ889">
        <v>0</v>
      </c>
      <c r="CR889">
        <v>0</v>
      </c>
      <c r="CS889">
        <v>0</v>
      </c>
      <c r="CT889">
        <v>0</v>
      </c>
      <c r="CU889">
        <v>0</v>
      </c>
      <c r="CV889">
        <v>0</v>
      </c>
      <c r="CW889">
        <v>0</v>
      </c>
      <c r="CX889">
        <v>0</v>
      </c>
      <c r="CY889">
        <v>0</v>
      </c>
      <c r="CZ889">
        <v>0</v>
      </c>
      <c r="DA889">
        <v>0</v>
      </c>
      <c r="DB889">
        <v>0</v>
      </c>
      <c r="DC889">
        <v>0</v>
      </c>
      <c r="DD889">
        <v>0</v>
      </c>
      <c r="DE889">
        <v>0</v>
      </c>
      <c r="DF889">
        <v>0</v>
      </c>
      <c r="DG889">
        <v>0</v>
      </c>
      <c r="DH889">
        <v>0</v>
      </c>
      <c r="DI889">
        <v>0</v>
      </c>
      <c r="DJ889">
        <v>0</v>
      </c>
      <c r="DK889">
        <v>0</v>
      </c>
      <c r="DL889">
        <v>0</v>
      </c>
      <c r="DM889">
        <v>0</v>
      </c>
      <c r="DN889">
        <v>0</v>
      </c>
      <c r="DO889">
        <v>4152330934.9085698</v>
      </c>
      <c r="DP889">
        <v>0</v>
      </c>
      <c r="DQ889">
        <v>0</v>
      </c>
      <c r="DR889">
        <v>0</v>
      </c>
      <c r="DS889">
        <v>0</v>
      </c>
    </row>
    <row r="890" spans="1:123">
      <c r="A890" t="s">
        <v>2651</v>
      </c>
      <c r="B890">
        <v>0</v>
      </c>
      <c r="C890">
        <v>0</v>
      </c>
      <c r="D890">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0</v>
      </c>
      <c r="AR890">
        <v>0</v>
      </c>
      <c r="AS890">
        <v>0</v>
      </c>
      <c r="AT890">
        <v>0</v>
      </c>
      <c r="AU890">
        <v>0</v>
      </c>
      <c r="AV890">
        <v>0</v>
      </c>
      <c r="AW890">
        <v>0</v>
      </c>
      <c r="AX890">
        <v>0</v>
      </c>
      <c r="AY890">
        <v>0</v>
      </c>
      <c r="AZ890">
        <v>0</v>
      </c>
      <c r="BA890">
        <v>0</v>
      </c>
      <c r="BB890">
        <v>0</v>
      </c>
      <c r="BC890">
        <v>0</v>
      </c>
      <c r="BD890">
        <v>0</v>
      </c>
      <c r="BE890">
        <v>0</v>
      </c>
      <c r="BF890">
        <v>0</v>
      </c>
      <c r="BG890">
        <v>0</v>
      </c>
      <c r="BH890">
        <v>0</v>
      </c>
      <c r="BI890">
        <v>0</v>
      </c>
      <c r="BJ890">
        <v>0</v>
      </c>
      <c r="BK890">
        <v>0</v>
      </c>
      <c r="BL890">
        <v>0</v>
      </c>
      <c r="BM890">
        <v>0</v>
      </c>
      <c r="BN890">
        <v>0</v>
      </c>
      <c r="BO890">
        <v>0</v>
      </c>
      <c r="BP890">
        <v>0</v>
      </c>
      <c r="BQ890">
        <v>0</v>
      </c>
      <c r="BR890">
        <v>0</v>
      </c>
      <c r="BS890">
        <v>0</v>
      </c>
      <c r="BT890">
        <v>0</v>
      </c>
      <c r="BU890">
        <v>0</v>
      </c>
      <c r="BV890">
        <v>0</v>
      </c>
      <c r="BW890">
        <v>0</v>
      </c>
      <c r="BX890">
        <v>0</v>
      </c>
      <c r="BY890">
        <v>0</v>
      </c>
      <c r="BZ890">
        <v>0</v>
      </c>
      <c r="CA890">
        <v>0</v>
      </c>
      <c r="CB890">
        <v>0</v>
      </c>
      <c r="CC890">
        <v>0</v>
      </c>
      <c r="CD890">
        <v>0</v>
      </c>
      <c r="CE890">
        <v>0</v>
      </c>
      <c r="CF890">
        <v>0</v>
      </c>
      <c r="CG890">
        <v>0</v>
      </c>
      <c r="CH890">
        <v>0</v>
      </c>
      <c r="CI890">
        <v>0</v>
      </c>
      <c r="CJ890">
        <v>0</v>
      </c>
      <c r="CK890">
        <v>0</v>
      </c>
      <c r="CL890">
        <v>0</v>
      </c>
      <c r="CM890">
        <v>0</v>
      </c>
      <c r="CN890">
        <v>0</v>
      </c>
      <c r="CO890">
        <v>0</v>
      </c>
      <c r="CP890">
        <v>0</v>
      </c>
      <c r="CQ890">
        <v>0</v>
      </c>
      <c r="CR890">
        <v>0</v>
      </c>
      <c r="CS890">
        <v>0</v>
      </c>
      <c r="CT890">
        <v>0</v>
      </c>
      <c r="CU890">
        <v>0</v>
      </c>
      <c r="CV890">
        <v>0</v>
      </c>
      <c r="CW890">
        <v>0</v>
      </c>
      <c r="CX890">
        <v>0</v>
      </c>
      <c r="CY890">
        <v>0</v>
      </c>
      <c r="CZ890">
        <v>0</v>
      </c>
      <c r="DA890">
        <v>0</v>
      </c>
      <c r="DB890">
        <v>0</v>
      </c>
      <c r="DC890">
        <v>0</v>
      </c>
      <c r="DD890">
        <v>0</v>
      </c>
      <c r="DE890">
        <v>0</v>
      </c>
      <c r="DF890">
        <v>0</v>
      </c>
      <c r="DG890">
        <v>0</v>
      </c>
      <c r="DH890">
        <v>0</v>
      </c>
      <c r="DI890">
        <v>0</v>
      </c>
      <c r="DJ890">
        <v>0</v>
      </c>
      <c r="DK890">
        <v>0</v>
      </c>
      <c r="DL890">
        <v>0</v>
      </c>
      <c r="DM890">
        <v>0</v>
      </c>
      <c r="DN890">
        <v>0</v>
      </c>
      <c r="DO890">
        <v>0</v>
      </c>
      <c r="DP890">
        <v>0</v>
      </c>
      <c r="DQ890">
        <v>0</v>
      </c>
      <c r="DR890">
        <v>0</v>
      </c>
      <c r="DS890">
        <v>0</v>
      </c>
    </row>
    <row r="891" spans="1:123">
      <c r="A891" t="s">
        <v>748</v>
      </c>
      <c r="B891">
        <v>0</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12030477780.1047</v>
      </c>
      <c r="AN891">
        <v>0</v>
      </c>
      <c r="AO891">
        <v>0</v>
      </c>
      <c r="AP891">
        <v>0</v>
      </c>
      <c r="AQ891">
        <v>0</v>
      </c>
      <c r="AR891">
        <v>0</v>
      </c>
      <c r="AS891">
        <v>0</v>
      </c>
      <c r="AT891">
        <v>0</v>
      </c>
      <c r="AU891">
        <v>0</v>
      </c>
      <c r="AV891">
        <v>0</v>
      </c>
      <c r="AW891">
        <v>0</v>
      </c>
      <c r="AX891">
        <v>0</v>
      </c>
      <c r="AY891">
        <v>0</v>
      </c>
      <c r="AZ891">
        <v>0</v>
      </c>
      <c r="BA891">
        <v>0</v>
      </c>
      <c r="BB891">
        <v>0</v>
      </c>
      <c r="BC891">
        <v>0</v>
      </c>
      <c r="BD891">
        <v>0</v>
      </c>
      <c r="BE891">
        <v>0</v>
      </c>
      <c r="BF891">
        <v>0</v>
      </c>
      <c r="BG891">
        <v>0</v>
      </c>
      <c r="BH891">
        <v>0</v>
      </c>
      <c r="BI891">
        <v>0</v>
      </c>
      <c r="BJ891">
        <v>0</v>
      </c>
      <c r="BK891">
        <v>0</v>
      </c>
      <c r="BL891">
        <v>0</v>
      </c>
      <c r="BM891">
        <v>0</v>
      </c>
      <c r="BN891">
        <v>0</v>
      </c>
      <c r="BO891">
        <v>0</v>
      </c>
      <c r="BP891">
        <v>0</v>
      </c>
      <c r="BQ891">
        <v>0</v>
      </c>
      <c r="BR891">
        <v>0</v>
      </c>
      <c r="BS891">
        <v>0</v>
      </c>
      <c r="BT891">
        <v>0</v>
      </c>
      <c r="BU891">
        <v>0</v>
      </c>
      <c r="BV891">
        <v>0</v>
      </c>
      <c r="BW891">
        <v>0</v>
      </c>
      <c r="BX891">
        <v>0</v>
      </c>
      <c r="BY891">
        <v>0</v>
      </c>
      <c r="BZ891">
        <v>0</v>
      </c>
      <c r="CA891">
        <v>0</v>
      </c>
      <c r="CB891">
        <v>0</v>
      </c>
      <c r="CC891">
        <v>0</v>
      </c>
      <c r="CD891">
        <v>0</v>
      </c>
      <c r="CE891">
        <v>0</v>
      </c>
      <c r="CF891">
        <v>0</v>
      </c>
      <c r="CG891">
        <v>0</v>
      </c>
      <c r="CH891">
        <v>0</v>
      </c>
      <c r="CI891">
        <v>0</v>
      </c>
      <c r="CJ891">
        <v>0</v>
      </c>
      <c r="CK891">
        <v>0</v>
      </c>
      <c r="CL891">
        <v>0</v>
      </c>
      <c r="CM891">
        <v>0</v>
      </c>
      <c r="CN891">
        <v>0</v>
      </c>
      <c r="CO891">
        <v>0</v>
      </c>
      <c r="CP891">
        <v>0</v>
      </c>
      <c r="CQ891">
        <v>0</v>
      </c>
      <c r="CR891">
        <v>0</v>
      </c>
      <c r="CS891">
        <v>0</v>
      </c>
      <c r="CT891">
        <v>0</v>
      </c>
      <c r="CU891">
        <v>0</v>
      </c>
      <c r="CV891">
        <v>12030477780.1047</v>
      </c>
      <c r="CW891">
        <v>0</v>
      </c>
      <c r="CX891">
        <v>0</v>
      </c>
      <c r="CY891">
        <v>0</v>
      </c>
      <c r="CZ891">
        <v>0</v>
      </c>
      <c r="DA891">
        <v>0</v>
      </c>
      <c r="DB891">
        <v>0</v>
      </c>
      <c r="DC891">
        <v>0</v>
      </c>
      <c r="DD891">
        <v>0</v>
      </c>
      <c r="DE891">
        <v>0</v>
      </c>
      <c r="DF891">
        <v>0</v>
      </c>
      <c r="DG891">
        <v>0</v>
      </c>
      <c r="DH891">
        <v>0</v>
      </c>
      <c r="DI891">
        <v>0</v>
      </c>
      <c r="DJ891">
        <v>0</v>
      </c>
      <c r="DK891">
        <v>0</v>
      </c>
      <c r="DL891">
        <v>0</v>
      </c>
      <c r="DM891">
        <v>0</v>
      </c>
      <c r="DN891">
        <v>0</v>
      </c>
      <c r="DO891">
        <v>0</v>
      </c>
      <c r="DP891">
        <v>0</v>
      </c>
      <c r="DQ891">
        <v>0</v>
      </c>
      <c r="DR891">
        <v>0</v>
      </c>
      <c r="DS891">
        <v>0</v>
      </c>
    </row>
    <row r="892" spans="1:123">
      <c r="A892" t="s">
        <v>749</v>
      </c>
      <c r="B892">
        <v>0</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v>
      </c>
      <c r="BG892">
        <v>0</v>
      </c>
      <c r="BH892">
        <v>0</v>
      </c>
      <c r="BI892">
        <v>0</v>
      </c>
      <c r="BJ892">
        <v>0</v>
      </c>
      <c r="BK892">
        <v>0</v>
      </c>
      <c r="BL892">
        <v>0</v>
      </c>
      <c r="BM892">
        <v>0</v>
      </c>
      <c r="BN892">
        <v>0</v>
      </c>
      <c r="BO892">
        <v>0</v>
      </c>
      <c r="BP892">
        <v>0</v>
      </c>
      <c r="BQ892">
        <v>0</v>
      </c>
      <c r="BR892">
        <v>0</v>
      </c>
      <c r="BS892">
        <v>0</v>
      </c>
      <c r="BT892">
        <v>0</v>
      </c>
      <c r="BU892">
        <v>0</v>
      </c>
      <c r="BV892">
        <v>0</v>
      </c>
      <c r="BW892">
        <v>0</v>
      </c>
      <c r="BX892">
        <v>0</v>
      </c>
      <c r="BY892">
        <v>0</v>
      </c>
      <c r="BZ892">
        <v>0</v>
      </c>
      <c r="CA892">
        <v>0</v>
      </c>
      <c r="CB892">
        <v>0</v>
      </c>
      <c r="CC892">
        <v>0</v>
      </c>
      <c r="CD892">
        <v>0</v>
      </c>
      <c r="CE892">
        <v>0</v>
      </c>
      <c r="CF892">
        <v>0</v>
      </c>
      <c r="CG892">
        <v>0</v>
      </c>
      <c r="CH892">
        <v>0</v>
      </c>
      <c r="CI892">
        <v>0</v>
      </c>
      <c r="CJ892">
        <v>0</v>
      </c>
      <c r="CK892">
        <v>0</v>
      </c>
      <c r="CL892">
        <v>0</v>
      </c>
      <c r="CM892">
        <v>0</v>
      </c>
      <c r="CN892">
        <v>0</v>
      </c>
      <c r="CO892">
        <v>0</v>
      </c>
      <c r="CP892">
        <v>0</v>
      </c>
      <c r="CQ892">
        <v>0</v>
      </c>
      <c r="CR892">
        <v>0</v>
      </c>
      <c r="CS892">
        <v>0</v>
      </c>
      <c r="CT892">
        <v>0</v>
      </c>
      <c r="CU892">
        <v>0</v>
      </c>
      <c r="CV892">
        <v>0</v>
      </c>
      <c r="CW892">
        <v>0</v>
      </c>
      <c r="CX892">
        <v>0</v>
      </c>
      <c r="CY892">
        <v>0</v>
      </c>
      <c r="CZ892">
        <v>0</v>
      </c>
      <c r="DA892">
        <v>0</v>
      </c>
      <c r="DB892">
        <v>0</v>
      </c>
      <c r="DC892">
        <v>0</v>
      </c>
      <c r="DD892">
        <v>0</v>
      </c>
      <c r="DE892">
        <v>0</v>
      </c>
      <c r="DF892">
        <v>0</v>
      </c>
      <c r="DG892">
        <v>0</v>
      </c>
      <c r="DH892">
        <v>0</v>
      </c>
      <c r="DI892">
        <v>0</v>
      </c>
      <c r="DJ892">
        <v>0</v>
      </c>
      <c r="DK892">
        <v>0</v>
      </c>
      <c r="DL892">
        <v>0</v>
      </c>
      <c r="DM892">
        <v>0</v>
      </c>
      <c r="DN892">
        <v>0</v>
      </c>
      <c r="DO892">
        <v>0</v>
      </c>
      <c r="DP892">
        <v>0</v>
      </c>
      <c r="DQ892">
        <v>0</v>
      </c>
      <c r="DR892">
        <v>0</v>
      </c>
      <c r="DS892">
        <v>0</v>
      </c>
    </row>
    <row r="893" spans="1:123">
      <c r="A893" t="s">
        <v>750</v>
      </c>
      <c r="B893">
        <v>0</v>
      </c>
      <c r="C893">
        <v>0</v>
      </c>
      <c r="D893">
        <v>0</v>
      </c>
      <c r="E893">
        <v>0</v>
      </c>
      <c r="F893">
        <v>0</v>
      </c>
      <c r="G893">
        <v>0</v>
      </c>
      <c r="H893">
        <v>0</v>
      </c>
      <c r="I893">
        <v>0</v>
      </c>
      <c r="J893">
        <v>0</v>
      </c>
      <c r="K893">
        <v>0</v>
      </c>
      <c r="L893">
        <v>30667141536.930698</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0</v>
      </c>
      <c r="AY893">
        <v>0</v>
      </c>
      <c r="AZ893">
        <v>0</v>
      </c>
      <c r="BA893">
        <v>0</v>
      </c>
      <c r="BB893">
        <v>0</v>
      </c>
      <c r="BC893">
        <v>0</v>
      </c>
      <c r="BD893">
        <v>0</v>
      </c>
      <c r="BE893">
        <v>0</v>
      </c>
      <c r="BF893">
        <v>0</v>
      </c>
      <c r="BG893">
        <v>0</v>
      </c>
      <c r="BH893">
        <v>0</v>
      </c>
      <c r="BI893">
        <v>0</v>
      </c>
      <c r="BJ893">
        <v>0</v>
      </c>
      <c r="BK893">
        <v>0</v>
      </c>
      <c r="BL893">
        <v>0</v>
      </c>
      <c r="BM893">
        <v>0</v>
      </c>
      <c r="BN893">
        <v>0</v>
      </c>
      <c r="BO893">
        <v>0</v>
      </c>
      <c r="BP893">
        <v>0</v>
      </c>
      <c r="BQ893">
        <v>0</v>
      </c>
      <c r="BR893">
        <v>0</v>
      </c>
      <c r="BS893">
        <v>0</v>
      </c>
      <c r="BT893">
        <v>0</v>
      </c>
      <c r="BU893">
        <v>30667141536.930698</v>
      </c>
      <c r="BV893">
        <v>0</v>
      </c>
      <c r="BW893">
        <v>0</v>
      </c>
      <c r="BX893">
        <v>0</v>
      </c>
      <c r="BY893">
        <v>0</v>
      </c>
      <c r="BZ893">
        <v>0</v>
      </c>
      <c r="CA893">
        <v>0</v>
      </c>
      <c r="CB893">
        <v>0</v>
      </c>
      <c r="CC893">
        <v>0</v>
      </c>
      <c r="CD893">
        <v>0</v>
      </c>
      <c r="CE893">
        <v>0</v>
      </c>
      <c r="CF893">
        <v>0</v>
      </c>
      <c r="CG893">
        <v>0</v>
      </c>
      <c r="CH893">
        <v>0</v>
      </c>
      <c r="CI893">
        <v>0</v>
      </c>
      <c r="CJ893">
        <v>0</v>
      </c>
      <c r="CK893">
        <v>0</v>
      </c>
      <c r="CL893">
        <v>0</v>
      </c>
      <c r="CM893">
        <v>0</v>
      </c>
      <c r="CN893">
        <v>0</v>
      </c>
      <c r="CO893">
        <v>0</v>
      </c>
      <c r="CP893">
        <v>0</v>
      </c>
      <c r="CQ893">
        <v>0</v>
      </c>
      <c r="CR893">
        <v>0</v>
      </c>
      <c r="CS893">
        <v>0</v>
      </c>
      <c r="CT893">
        <v>0</v>
      </c>
      <c r="CU893">
        <v>0</v>
      </c>
      <c r="CV893">
        <v>0</v>
      </c>
      <c r="CW893">
        <v>0</v>
      </c>
      <c r="CX893">
        <v>0</v>
      </c>
      <c r="CY893">
        <v>0</v>
      </c>
      <c r="CZ893">
        <v>0</v>
      </c>
      <c r="DA893">
        <v>0</v>
      </c>
      <c r="DB893">
        <v>0</v>
      </c>
      <c r="DC893">
        <v>0</v>
      </c>
      <c r="DD893">
        <v>0</v>
      </c>
      <c r="DE893">
        <v>0</v>
      </c>
      <c r="DF893">
        <v>0</v>
      </c>
      <c r="DG893">
        <v>0</v>
      </c>
      <c r="DH893">
        <v>0</v>
      </c>
      <c r="DI893">
        <v>0</v>
      </c>
      <c r="DJ893">
        <v>0</v>
      </c>
      <c r="DK893">
        <v>0</v>
      </c>
      <c r="DL893">
        <v>0</v>
      </c>
      <c r="DM893">
        <v>0</v>
      </c>
      <c r="DN893">
        <v>0</v>
      </c>
      <c r="DO893">
        <v>0</v>
      </c>
      <c r="DP893">
        <v>0</v>
      </c>
      <c r="DQ893">
        <v>0</v>
      </c>
      <c r="DR893">
        <v>0</v>
      </c>
      <c r="DS893">
        <v>0</v>
      </c>
    </row>
    <row r="894" spans="1:123">
      <c r="A894" t="s">
        <v>751</v>
      </c>
      <c r="B894">
        <v>0</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v>0</v>
      </c>
      <c r="AR894">
        <v>0</v>
      </c>
      <c r="AS894">
        <v>0</v>
      </c>
      <c r="AT894">
        <v>0</v>
      </c>
      <c r="AU894">
        <v>0</v>
      </c>
      <c r="AV894">
        <v>0</v>
      </c>
      <c r="AW894">
        <v>0</v>
      </c>
      <c r="AX894">
        <v>0</v>
      </c>
      <c r="AY894">
        <v>0</v>
      </c>
      <c r="AZ894">
        <v>0</v>
      </c>
      <c r="BA894">
        <v>0</v>
      </c>
      <c r="BB894">
        <v>0</v>
      </c>
      <c r="BC894">
        <v>0</v>
      </c>
      <c r="BD894">
        <v>0</v>
      </c>
      <c r="BE894">
        <v>0</v>
      </c>
      <c r="BF894">
        <v>0</v>
      </c>
      <c r="BG894">
        <v>0</v>
      </c>
      <c r="BH894">
        <v>0</v>
      </c>
      <c r="BI894">
        <v>0</v>
      </c>
      <c r="BJ894">
        <v>0</v>
      </c>
      <c r="BK894">
        <v>0</v>
      </c>
      <c r="BL894">
        <v>0</v>
      </c>
      <c r="BM894">
        <v>0</v>
      </c>
      <c r="BN894">
        <v>0</v>
      </c>
      <c r="BO894">
        <v>0</v>
      </c>
      <c r="BP894">
        <v>0</v>
      </c>
      <c r="BQ894">
        <v>0</v>
      </c>
      <c r="BR894">
        <v>0</v>
      </c>
      <c r="BS894">
        <v>0</v>
      </c>
      <c r="BT894">
        <v>0</v>
      </c>
      <c r="BU894">
        <v>0</v>
      </c>
      <c r="BV894">
        <v>0</v>
      </c>
      <c r="BW894">
        <v>0</v>
      </c>
      <c r="BX894">
        <v>0</v>
      </c>
      <c r="BY894">
        <v>0</v>
      </c>
      <c r="BZ894">
        <v>0</v>
      </c>
      <c r="CA894">
        <v>0</v>
      </c>
      <c r="CB894">
        <v>0</v>
      </c>
      <c r="CC894">
        <v>0</v>
      </c>
      <c r="CD894">
        <v>0</v>
      </c>
      <c r="CE894">
        <v>0</v>
      </c>
      <c r="CF894">
        <v>0</v>
      </c>
      <c r="CG894">
        <v>0</v>
      </c>
      <c r="CH894">
        <v>0</v>
      </c>
      <c r="CI894">
        <v>0</v>
      </c>
      <c r="CJ894">
        <v>0</v>
      </c>
      <c r="CK894">
        <v>0</v>
      </c>
      <c r="CL894">
        <v>0</v>
      </c>
      <c r="CM894">
        <v>0</v>
      </c>
      <c r="CN894">
        <v>0</v>
      </c>
      <c r="CO894">
        <v>0</v>
      </c>
      <c r="CP894">
        <v>0</v>
      </c>
      <c r="CQ894">
        <v>0</v>
      </c>
      <c r="CR894">
        <v>0</v>
      </c>
      <c r="CS894">
        <v>0</v>
      </c>
      <c r="CT894">
        <v>0</v>
      </c>
      <c r="CU894">
        <v>0</v>
      </c>
      <c r="CV894">
        <v>0</v>
      </c>
      <c r="CW894">
        <v>0</v>
      </c>
      <c r="CX894">
        <v>0</v>
      </c>
      <c r="CY894">
        <v>0</v>
      </c>
      <c r="CZ894">
        <v>0</v>
      </c>
      <c r="DA894">
        <v>0</v>
      </c>
      <c r="DB894">
        <v>0</v>
      </c>
      <c r="DC894">
        <v>0</v>
      </c>
      <c r="DD894">
        <v>0</v>
      </c>
      <c r="DE894">
        <v>0</v>
      </c>
      <c r="DF894">
        <v>0</v>
      </c>
      <c r="DG894">
        <v>0</v>
      </c>
      <c r="DH894">
        <v>0</v>
      </c>
      <c r="DI894">
        <v>0</v>
      </c>
      <c r="DJ894">
        <v>0</v>
      </c>
      <c r="DK894">
        <v>0</v>
      </c>
      <c r="DL894">
        <v>0</v>
      </c>
      <c r="DM894">
        <v>0</v>
      </c>
      <c r="DN894">
        <v>0</v>
      </c>
      <c r="DO894">
        <v>0</v>
      </c>
      <c r="DP894">
        <v>0</v>
      </c>
      <c r="DQ894">
        <v>0</v>
      </c>
      <c r="DR894">
        <v>0</v>
      </c>
      <c r="DS894">
        <v>0</v>
      </c>
    </row>
    <row r="895" spans="1:123">
      <c r="A895" t="s">
        <v>752</v>
      </c>
      <c r="B895">
        <v>0</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c r="AZ895">
        <v>0</v>
      </c>
      <c r="BA895">
        <v>0</v>
      </c>
      <c r="BB895">
        <v>0</v>
      </c>
      <c r="BC895">
        <v>0</v>
      </c>
      <c r="BD895">
        <v>0</v>
      </c>
      <c r="BE895">
        <v>0</v>
      </c>
      <c r="BF895">
        <v>0</v>
      </c>
      <c r="BG895">
        <v>0</v>
      </c>
      <c r="BH895">
        <v>0</v>
      </c>
      <c r="BI895">
        <v>0</v>
      </c>
      <c r="BJ895">
        <v>0</v>
      </c>
      <c r="BK895">
        <v>0</v>
      </c>
      <c r="BL895">
        <v>0</v>
      </c>
      <c r="BM895">
        <v>0</v>
      </c>
      <c r="BN895">
        <v>0</v>
      </c>
      <c r="BO895">
        <v>0</v>
      </c>
      <c r="BP895">
        <v>0</v>
      </c>
      <c r="BQ895">
        <v>0</v>
      </c>
      <c r="BR895">
        <v>0</v>
      </c>
      <c r="BS895">
        <v>0</v>
      </c>
      <c r="BT895">
        <v>0</v>
      </c>
      <c r="BU895">
        <v>0</v>
      </c>
      <c r="BV895">
        <v>0</v>
      </c>
      <c r="BW895">
        <v>0</v>
      </c>
      <c r="BX895">
        <v>0</v>
      </c>
      <c r="BY895">
        <v>0</v>
      </c>
      <c r="BZ895">
        <v>0</v>
      </c>
      <c r="CA895">
        <v>0</v>
      </c>
      <c r="CB895">
        <v>0</v>
      </c>
      <c r="CC895">
        <v>0</v>
      </c>
      <c r="CD895">
        <v>0</v>
      </c>
      <c r="CE895">
        <v>0</v>
      </c>
      <c r="CF895">
        <v>0</v>
      </c>
      <c r="CG895">
        <v>0</v>
      </c>
      <c r="CH895">
        <v>0</v>
      </c>
      <c r="CI895">
        <v>0</v>
      </c>
      <c r="CJ895">
        <v>0</v>
      </c>
      <c r="CK895">
        <v>0</v>
      </c>
      <c r="CL895">
        <v>0</v>
      </c>
      <c r="CM895">
        <v>0</v>
      </c>
      <c r="CN895">
        <v>0</v>
      </c>
      <c r="CO895">
        <v>0</v>
      </c>
      <c r="CP895">
        <v>0</v>
      </c>
      <c r="CQ895">
        <v>0</v>
      </c>
      <c r="CR895">
        <v>0</v>
      </c>
      <c r="CS895">
        <v>0</v>
      </c>
      <c r="CT895">
        <v>0</v>
      </c>
      <c r="CU895">
        <v>0</v>
      </c>
      <c r="CV895">
        <v>0</v>
      </c>
      <c r="CW895">
        <v>0</v>
      </c>
      <c r="CX895">
        <v>0</v>
      </c>
      <c r="CY895">
        <v>0</v>
      </c>
      <c r="CZ895">
        <v>0</v>
      </c>
      <c r="DA895">
        <v>0</v>
      </c>
      <c r="DB895">
        <v>0</v>
      </c>
      <c r="DC895">
        <v>0</v>
      </c>
      <c r="DD895">
        <v>0</v>
      </c>
      <c r="DE895">
        <v>0</v>
      </c>
      <c r="DF895">
        <v>0</v>
      </c>
      <c r="DG895">
        <v>0</v>
      </c>
      <c r="DH895">
        <v>0</v>
      </c>
      <c r="DI895">
        <v>0</v>
      </c>
      <c r="DJ895">
        <v>0</v>
      </c>
      <c r="DK895">
        <v>0</v>
      </c>
      <c r="DL895">
        <v>0</v>
      </c>
      <c r="DM895">
        <v>0</v>
      </c>
      <c r="DN895">
        <v>0</v>
      </c>
      <c r="DO895">
        <v>0</v>
      </c>
      <c r="DP895">
        <v>0</v>
      </c>
      <c r="DQ895">
        <v>0</v>
      </c>
      <c r="DR895">
        <v>0</v>
      </c>
      <c r="DS895">
        <v>0</v>
      </c>
    </row>
    <row r="896" spans="1:123">
      <c r="A896" t="s">
        <v>753</v>
      </c>
      <c r="B896">
        <v>2786524740</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v>0</v>
      </c>
      <c r="AV896">
        <v>0</v>
      </c>
      <c r="AW896">
        <v>0</v>
      </c>
      <c r="AX896">
        <v>0</v>
      </c>
      <c r="AY896">
        <v>0</v>
      </c>
      <c r="AZ896">
        <v>0</v>
      </c>
      <c r="BA896">
        <v>0</v>
      </c>
      <c r="BB896">
        <v>0</v>
      </c>
      <c r="BC896">
        <v>0</v>
      </c>
      <c r="BD896">
        <v>0</v>
      </c>
      <c r="BE896">
        <v>0</v>
      </c>
      <c r="BF896">
        <v>0</v>
      </c>
      <c r="BG896">
        <v>0</v>
      </c>
      <c r="BH896">
        <v>0</v>
      </c>
      <c r="BI896">
        <v>0</v>
      </c>
      <c r="BJ896">
        <v>0</v>
      </c>
      <c r="BK896">
        <v>2786524740</v>
      </c>
      <c r="BL896">
        <v>0</v>
      </c>
      <c r="BM896">
        <v>0</v>
      </c>
      <c r="BN896">
        <v>0</v>
      </c>
      <c r="BO896">
        <v>0</v>
      </c>
      <c r="BP896">
        <v>0</v>
      </c>
      <c r="BQ896">
        <v>0</v>
      </c>
      <c r="BR896">
        <v>0</v>
      </c>
      <c r="BS896">
        <v>0</v>
      </c>
      <c r="BT896">
        <v>0</v>
      </c>
      <c r="BU896">
        <v>0</v>
      </c>
      <c r="BV896">
        <v>0</v>
      </c>
      <c r="BW896">
        <v>0</v>
      </c>
      <c r="BX896">
        <v>0</v>
      </c>
      <c r="BY896">
        <v>0</v>
      </c>
      <c r="BZ896">
        <v>0</v>
      </c>
      <c r="CA896">
        <v>0</v>
      </c>
      <c r="CB896">
        <v>0</v>
      </c>
      <c r="CC896">
        <v>0</v>
      </c>
      <c r="CD896">
        <v>0</v>
      </c>
      <c r="CE896">
        <v>0</v>
      </c>
      <c r="CF896">
        <v>0</v>
      </c>
      <c r="CG896">
        <v>0</v>
      </c>
      <c r="CH896">
        <v>0</v>
      </c>
      <c r="CI896">
        <v>0</v>
      </c>
      <c r="CJ896">
        <v>0</v>
      </c>
      <c r="CK896">
        <v>0</v>
      </c>
      <c r="CL896">
        <v>0</v>
      </c>
      <c r="CM896">
        <v>0</v>
      </c>
      <c r="CN896">
        <v>0</v>
      </c>
      <c r="CO896">
        <v>0</v>
      </c>
      <c r="CP896">
        <v>0</v>
      </c>
      <c r="CQ896">
        <v>0</v>
      </c>
      <c r="CR896">
        <v>0</v>
      </c>
      <c r="CS896">
        <v>0</v>
      </c>
      <c r="CT896">
        <v>0</v>
      </c>
      <c r="CU896">
        <v>0</v>
      </c>
      <c r="CV896">
        <v>0</v>
      </c>
      <c r="CW896">
        <v>0</v>
      </c>
      <c r="CX896">
        <v>0</v>
      </c>
      <c r="CY896">
        <v>0</v>
      </c>
      <c r="CZ896">
        <v>0</v>
      </c>
      <c r="DA896">
        <v>0</v>
      </c>
      <c r="DB896">
        <v>0</v>
      </c>
      <c r="DC896">
        <v>0</v>
      </c>
      <c r="DD896">
        <v>0</v>
      </c>
      <c r="DE896">
        <v>0</v>
      </c>
      <c r="DF896">
        <v>0</v>
      </c>
      <c r="DG896">
        <v>0</v>
      </c>
      <c r="DH896">
        <v>0</v>
      </c>
      <c r="DI896">
        <v>0</v>
      </c>
      <c r="DJ896">
        <v>0</v>
      </c>
      <c r="DK896">
        <v>0</v>
      </c>
      <c r="DL896">
        <v>0</v>
      </c>
      <c r="DM896">
        <v>0</v>
      </c>
      <c r="DN896">
        <v>0</v>
      </c>
      <c r="DO896">
        <v>0</v>
      </c>
      <c r="DP896">
        <v>0</v>
      </c>
      <c r="DQ896">
        <v>0</v>
      </c>
      <c r="DR896">
        <v>0</v>
      </c>
      <c r="DS896">
        <v>0</v>
      </c>
    </row>
    <row r="897" spans="1:123">
      <c r="A897" t="s">
        <v>754</v>
      </c>
      <c r="B897">
        <v>0</v>
      </c>
      <c r="C897">
        <v>0</v>
      </c>
      <c r="D897">
        <v>0</v>
      </c>
      <c r="E897">
        <v>0</v>
      </c>
      <c r="F897">
        <v>0</v>
      </c>
      <c r="G897">
        <v>0</v>
      </c>
      <c r="H897">
        <v>0</v>
      </c>
      <c r="I897">
        <v>0</v>
      </c>
      <c r="J897">
        <v>0</v>
      </c>
      <c r="K897">
        <v>0</v>
      </c>
      <c r="L897">
        <v>0</v>
      </c>
      <c r="M897">
        <v>230237997173.841</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v>0</v>
      </c>
      <c r="AW897">
        <v>0</v>
      </c>
      <c r="AX897">
        <v>0</v>
      </c>
      <c r="AY897">
        <v>0</v>
      </c>
      <c r="AZ897">
        <v>0</v>
      </c>
      <c r="BA897">
        <v>0</v>
      </c>
      <c r="BB897">
        <v>0</v>
      </c>
      <c r="BC897">
        <v>0</v>
      </c>
      <c r="BD897">
        <v>0</v>
      </c>
      <c r="BE897">
        <v>0</v>
      </c>
      <c r="BF897">
        <v>0</v>
      </c>
      <c r="BG897">
        <v>0</v>
      </c>
      <c r="BH897">
        <v>0</v>
      </c>
      <c r="BI897">
        <v>0</v>
      </c>
      <c r="BJ897">
        <v>0</v>
      </c>
      <c r="BK897">
        <v>0</v>
      </c>
      <c r="BL897">
        <v>0</v>
      </c>
      <c r="BM897">
        <v>0</v>
      </c>
      <c r="BN897">
        <v>0</v>
      </c>
      <c r="BO897">
        <v>0</v>
      </c>
      <c r="BP897">
        <v>0</v>
      </c>
      <c r="BQ897">
        <v>0</v>
      </c>
      <c r="BR897">
        <v>0</v>
      </c>
      <c r="BS897">
        <v>0</v>
      </c>
      <c r="BT897">
        <v>0</v>
      </c>
      <c r="BU897">
        <v>0</v>
      </c>
      <c r="BV897">
        <v>230237997173.841</v>
      </c>
      <c r="BW897">
        <v>0</v>
      </c>
      <c r="BX897">
        <v>0</v>
      </c>
      <c r="BY897">
        <v>0</v>
      </c>
      <c r="BZ897">
        <v>0</v>
      </c>
      <c r="CA897">
        <v>0</v>
      </c>
      <c r="CB897">
        <v>0</v>
      </c>
      <c r="CC897">
        <v>0</v>
      </c>
      <c r="CD897">
        <v>0</v>
      </c>
      <c r="CE897">
        <v>0</v>
      </c>
      <c r="CF897">
        <v>0</v>
      </c>
      <c r="CG897">
        <v>0</v>
      </c>
      <c r="CH897">
        <v>0</v>
      </c>
      <c r="CI897">
        <v>0</v>
      </c>
      <c r="CJ897">
        <v>0</v>
      </c>
      <c r="CK897">
        <v>0</v>
      </c>
      <c r="CL897">
        <v>0</v>
      </c>
      <c r="CM897">
        <v>0</v>
      </c>
      <c r="CN897">
        <v>0</v>
      </c>
      <c r="CO897">
        <v>0</v>
      </c>
      <c r="CP897">
        <v>0</v>
      </c>
      <c r="CQ897">
        <v>0</v>
      </c>
      <c r="CR897">
        <v>0</v>
      </c>
      <c r="CS897">
        <v>0</v>
      </c>
      <c r="CT897">
        <v>0</v>
      </c>
      <c r="CU897">
        <v>0</v>
      </c>
      <c r="CV897">
        <v>0</v>
      </c>
      <c r="CW897">
        <v>0</v>
      </c>
      <c r="CX897">
        <v>0</v>
      </c>
      <c r="CY897">
        <v>0</v>
      </c>
      <c r="CZ897">
        <v>0</v>
      </c>
      <c r="DA897">
        <v>0</v>
      </c>
      <c r="DB897">
        <v>0</v>
      </c>
      <c r="DC897">
        <v>0</v>
      </c>
      <c r="DD897">
        <v>0</v>
      </c>
      <c r="DE897">
        <v>0</v>
      </c>
      <c r="DF897">
        <v>0</v>
      </c>
      <c r="DG897">
        <v>0</v>
      </c>
      <c r="DH897">
        <v>0</v>
      </c>
      <c r="DI897">
        <v>0</v>
      </c>
      <c r="DJ897">
        <v>0</v>
      </c>
      <c r="DK897">
        <v>0</v>
      </c>
      <c r="DL897">
        <v>0</v>
      </c>
      <c r="DM897">
        <v>0</v>
      </c>
      <c r="DN897">
        <v>0</v>
      </c>
      <c r="DO897">
        <v>0</v>
      </c>
      <c r="DP897">
        <v>0</v>
      </c>
      <c r="DQ897">
        <v>0</v>
      </c>
      <c r="DR897">
        <v>0</v>
      </c>
      <c r="DS897">
        <v>0</v>
      </c>
    </row>
    <row r="898" spans="1:123">
      <c r="A898" t="s">
        <v>755</v>
      </c>
      <c r="B898">
        <v>0</v>
      </c>
      <c r="C898">
        <v>0</v>
      </c>
      <c r="D898">
        <v>0</v>
      </c>
      <c r="E898">
        <v>0</v>
      </c>
      <c r="F898">
        <v>0</v>
      </c>
      <c r="G898">
        <v>0</v>
      </c>
      <c r="H898">
        <v>0</v>
      </c>
      <c r="I898">
        <v>37204459296.475899</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c r="BJ898">
        <v>0</v>
      </c>
      <c r="BK898">
        <v>0</v>
      </c>
      <c r="BL898">
        <v>0</v>
      </c>
      <c r="BM898">
        <v>0</v>
      </c>
      <c r="BN898">
        <v>0</v>
      </c>
      <c r="BO898">
        <v>0</v>
      </c>
      <c r="BP898">
        <v>0</v>
      </c>
      <c r="BQ898">
        <v>0</v>
      </c>
      <c r="BR898">
        <v>37204459296.475899</v>
      </c>
      <c r="BS898">
        <v>0</v>
      </c>
      <c r="BT898">
        <v>0</v>
      </c>
      <c r="BU898">
        <v>0</v>
      </c>
      <c r="BV898">
        <v>0</v>
      </c>
      <c r="BW898">
        <v>0</v>
      </c>
      <c r="BX898">
        <v>0</v>
      </c>
      <c r="BY898">
        <v>0</v>
      </c>
      <c r="BZ898">
        <v>0</v>
      </c>
      <c r="CA898">
        <v>0</v>
      </c>
      <c r="CB898">
        <v>0</v>
      </c>
      <c r="CC898">
        <v>0</v>
      </c>
      <c r="CD898">
        <v>0</v>
      </c>
      <c r="CE898">
        <v>0</v>
      </c>
      <c r="CF898">
        <v>0</v>
      </c>
      <c r="CG898">
        <v>0</v>
      </c>
      <c r="CH898">
        <v>0</v>
      </c>
      <c r="CI898">
        <v>0</v>
      </c>
      <c r="CJ898">
        <v>0</v>
      </c>
      <c r="CK898">
        <v>0</v>
      </c>
      <c r="CL898">
        <v>0</v>
      </c>
      <c r="CM898">
        <v>0</v>
      </c>
      <c r="CN898">
        <v>0</v>
      </c>
      <c r="CO898">
        <v>0</v>
      </c>
      <c r="CP898">
        <v>0</v>
      </c>
      <c r="CQ898">
        <v>0</v>
      </c>
      <c r="CR898">
        <v>0</v>
      </c>
      <c r="CS898">
        <v>0</v>
      </c>
      <c r="CT898">
        <v>0</v>
      </c>
      <c r="CU898">
        <v>0</v>
      </c>
      <c r="CV898">
        <v>0</v>
      </c>
      <c r="CW898">
        <v>0</v>
      </c>
      <c r="CX898">
        <v>0</v>
      </c>
      <c r="CY898">
        <v>0</v>
      </c>
      <c r="CZ898">
        <v>0</v>
      </c>
      <c r="DA898">
        <v>0</v>
      </c>
      <c r="DB898">
        <v>0</v>
      </c>
      <c r="DC898">
        <v>0</v>
      </c>
      <c r="DD898">
        <v>0</v>
      </c>
      <c r="DE898">
        <v>0</v>
      </c>
      <c r="DF898">
        <v>0</v>
      </c>
      <c r="DG898">
        <v>0</v>
      </c>
      <c r="DH898">
        <v>0</v>
      </c>
      <c r="DI898">
        <v>0</v>
      </c>
      <c r="DJ898">
        <v>0</v>
      </c>
      <c r="DK898">
        <v>0</v>
      </c>
      <c r="DL898">
        <v>0</v>
      </c>
      <c r="DM898">
        <v>0</v>
      </c>
      <c r="DN898">
        <v>0</v>
      </c>
      <c r="DO898">
        <v>0</v>
      </c>
      <c r="DP898">
        <v>0</v>
      </c>
      <c r="DQ898">
        <v>0</v>
      </c>
      <c r="DR898">
        <v>0</v>
      </c>
      <c r="DS898">
        <v>0</v>
      </c>
    </row>
    <row r="899" spans="1:123">
      <c r="A899" t="s">
        <v>756</v>
      </c>
      <c r="B899">
        <v>0</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c r="AZ899">
        <v>0</v>
      </c>
      <c r="BA899">
        <v>0</v>
      </c>
      <c r="BB899">
        <v>0</v>
      </c>
      <c r="BC899">
        <v>0</v>
      </c>
      <c r="BD899">
        <v>0</v>
      </c>
      <c r="BE899">
        <v>0</v>
      </c>
      <c r="BF899">
        <v>0</v>
      </c>
      <c r="BG899">
        <v>0</v>
      </c>
      <c r="BH899">
        <v>0</v>
      </c>
      <c r="BI899">
        <v>0</v>
      </c>
      <c r="BJ899">
        <v>0</v>
      </c>
      <c r="BK899">
        <v>0</v>
      </c>
      <c r="BL899">
        <v>0</v>
      </c>
      <c r="BM899">
        <v>0</v>
      </c>
      <c r="BN899">
        <v>0</v>
      </c>
      <c r="BO899">
        <v>0</v>
      </c>
      <c r="BP899">
        <v>0</v>
      </c>
      <c r="BQ899">
        <v>0</v>
      </c>
      <c r="BR899">
        <v>0</v>
      </c>
      <c r="BS899">
        <v>0</v>
      </c>
      <c r="BT899">
        <v>0</v>
      </c>
      <c r="BU899">
        <v>0</v>
      </c>
      <c r="BV899">
        <v>0</v>
      </c>
      <c r="BW899">
        <v>0</v>
      </c>
      <c r="BX899">
        <v>0</v>
      </c>
      <c r="BY899">
        <v>0</v>
      </c>
      <c r="BZ899">
        <v>0</v>
      </c>
      <c r="CA899">
        <v>0</v>
      </c>
      <c r="CB899">
        <v>0</v>
      </c>
      <c r="CC899">
        <v>0</v>
      </c>
      <c r="CD899">
        <v>0</v>
      </c>
      <c r="CE899">
        <v>0</v>
      </c>
      <c r="CF899">
        <v>0</v>
      </c>
      <c r="CG899">
        <v>0</v>
      </c>
      <c r="CH899">
        <v>0</v>
      </c>
      <c r="CI899">
        <v>0</v>
      </c>
      <c r="CJ899">
        <v>0</v>
      </c>
      <c r="CK899">
        <v>0</v>
      </c>
      <c r="CL899">
        <v>0</v>
      </c>
      <c r="CM899">
        <v>0</v>
      </c>
      <c r="CN899">
        <v>0</v>
      </c>
      <c r="CO899">
        <v>0</v>
      </c>
      <c r="CP899">
        <v>0</v>
      </c>
      <c r="CQ899">
        <v>0</v>
      </c>
      <c r="CR899">
        <v>0</v>
      </c>
      <c r="CS899">
        <v>0</v>
      </c>
      <c r="CT899">
        <v>0</v>
      </c>
      <c r="CU899">
        <v>0</v>
      </c>
      <c r="CV899">
        <v>0</v>
      </c>
      <c r="CW899">
        <v>0</v>
      </c>
      <c r="CX899">
        <v>0</v>
      </c>
      <c r="CY899">
        <v>0</v>
      </c>
      <c r="CZ899">
        <v>0</v>
      </c>
      <c r="DA899">
        <v>0</v>
      </c>
      <c r="DB899">
        <v>0</v>
      </c>
      <c r="DC899">
        <v>0</v>
      </c>
      <c r="DD899">
        <v>0</v>
      </c>
      <c r="DE899">
        <v>0</v>
      </c>
      <c r="DF899">
        <v>0</v>
      </c>
      <c r="DG899">
        <v>0</v>
      </c>
      <c r="DH899">
        <v>0</v>
      </c>
      <c r="DI899">
        <v>0</v>
      </c>
      <c r="DJ899">
        <v>0</v>
      </c>
      <c r="DK899">
        <v>0</v>
      </c>
      <c r="DL899">
        <v>0</v>
      </c>
      <c r="DM899">
        <v>0</v>
      </c>
      <c r="DN899">
        <v>0</v>
      </c>
      <c r="DO899">
        <v>0</v>
      </c>
      <c r="DP899">
        <v>0</v>
      </c>
      <c r="DQ899">
        <v>0</v>
      </c>
      <c r="DR899">
        <v>0</v>
      </c>
      <c r="DS899">
        <v>0</v>
      </c>
    </row>
    <row r="900" spans="1:123">
      <c r="A900" t="s">
        <v>2652</v>
      </c>
      <c r="B900">
        <v>0</v>
      </c>
      <c r="C900">
        <v>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v>0</v>
      </c>
      <c r="BX900">
        <v>0</v>
      </c>
      <c r="BY900">
        <v>0</v>
      </c>
      <c r="BZ900">
        <v>0</v>
      </c>
      <c r="CA900">
        <v>0</v>
      </c>
      <c r="CB900">
        <v>0</v>
      </c>
      <c r="CC900">
        <v>0</v>
      </c>
      <c r="CD900">
        <v>0</v>
      </c>
      <c r="CE900">
        <v>0</v>
      </c>
      <c r="CF900">
        <v>0</v>
      </c>
      <c r="CG900">
        <v>0</v>
      </c>
      <c r="CH900">
        <v>0</v>
      </c>
      <c r="CI900">
        <v>0</v>
      </c>
      <c r="CJ900">
        <v>0</v>
      </c>
      <c r="CK900">
        <v>0</v>
      </c>
      <c r="CL900">
        <v>0</v>
      </c>
      <c r="CM900">
        <v>0</v>
      </c>
      <c r="CN900">
        <v>0</v>
      </c>
      <c r="CO900">
        <v>0</v>
      </c>
      <c r="CP900">
        <v>0</v>
      </c>
      <c r="CQ900">
        <v>0</v>
      </c>
      <c r="CR900">
        <v>0</v>
      </c>
      <c r="CS900">
        <v>0</v>
      </c>
      <c r="CT900">
        <v>0</v>
      </c>
      <c r="CU900">
        <v>0</v>
      </c>
      <c r="CV900">
        <v>0</v>
      </c>
      <c r="CW900">
        <v>0</v>
      </c>
      <c r="CX900">
        <v>0</v>
      </c>
      <c r="CY900">
        <v>0</v>
      </c>
      <c r="CZ900">
        <v>0</v>
      </c>
      <c r="DA900">
        <v>0</v>
      </c>
      <c r="DB900">
        <v>0</v>
      </c>
      <c r="DC900">
        <v>0</v>
      </c>
      <c r="DD900">
        <v>0</v>
      </c>
      <c r="DE900">
        <v>0</v>
      </c>
      <c r="DF900">
        <v>0</v>
      </c>
      <c r="DG900">
        <v>0</v>
      </c>
      <c r="DH900">
        <v>0</v>
      </c>
      <c r="DI900">
        <v>0</v>
      </c>
      <c r="DJ900">
        <v>0</v>
      </c>
      <c r="DK900">
        <v>0</v>
      </c>
      <c r="DL900">
        <v>0</v>
      </c>
      <c r="DM900">
        <v>0</v>
      </c>
      <c r="DN900">
        <v>0</v>
      </c>
      <c r="DO900">
        <v>0</v>
      </c>
      <c r="DP900">
        <v>0</v>
      </c>
      <c r="DQ900">
        <v>0</v>
      </c>
      <c r="DR900">
        <v>0</v>
      </c>
      <c r="DS900">
        <v>0</v>
      </c>
    </row>
    <row r="901" spans="1:123">
      <c r="A901" t="s">
        <v>757</v>
      </c>
      <c r="B901">
        <v>0</v>
      </c>
      <c r="C901">
        <v>0</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42682742.123706199</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v>0</v>
      </c>
      <c r="BK901">
        <v>0</v>
      </c>
      <c r="BL901">
        <v>0</v>
      </c>
      <c r="BM901">
        <v>0</v>
      </c>
      <c r="BN901">
        <v>0</v>
      </c>
      <c r="BO901">
        <v>0</v>
      </c>
      <c r="BP901">
        <v>0</v>
      </c>
      <c r="BQ901">
        <v>0</v>
      </c>
      <c r="BR901">
        <v>0</v>
      </c>
      <c r="BS901">
        <v>0</v>
      </c>
      <c r="BT901">
        <v>0</v>
      </c>
      <c r="BU901">
        <v>0</v>
      </c>
      <c r="BV901">
        <v>0</v>
      </c>
      <c r="BW901">
        <v>0</v>
      </c>
      <c r="BX901">
        <v>0</v>
      </c>
      <c r="BY901">
        <v>0</v>
      </c>
      <c r="BZ901">
        <v>0</v>
      </c>
      <c r="CA901">
        <v>0</v>
      </c>
      <c r="CB901">
        <v>0</v>
      </c>
      <c r="CC901">
        <v>0</v>
      </c>
      <c r="CD901">
        <v>0</v>
      </c>
      <c r="CE901">
        <v>0</v>
      </c>
      <c r="CF901">
        <v>0</v>
      </c>
      <c r="CG901">
        <v>0</v>
      </c>
      <c r="CH901">
        <v>0</v>
      </c>
      <c r="CI901">
        <v>0</v>
      </c>
      <c r="CJ901">
        <v>0</v>
      </c>
      <c r="CK901">
        <v>0</v>
      </c>
      <c r="CL901">
        <v>0</v>
      </c>
      <c r="CM901">
        <v>0</v>
      </c>
      <c r="CN901">
        <v>0</v>
      </c>
      <c r="CO901">
        <v>0</v>
      </c>
      <c r="CP901">
        <v>0</v>
      </c>
      <c r="CQ901">
        <v>0</v>
      </c>
      <c r="CR901">
        <v>0</v>
      </c>
      <c r="CS901">
        <v>0</v>
      </c>
      <c r="CT901">
        <v>0</v>
      </c>
      <c r="CU901">
        <v>0</v>
      </c>
      <c r="CV901">
        <v>0</v>
      </c>
      <c r="CW901">
        <v>0</v>
      </c>
      <c r="CX901">
        <v>0</v>
      </c>
      <c r="CY901">
        <v>0</v>
      </c>
      <c r="CZ901">
        <v>42682742.123706199</v>
      </c>
      <c r="DA901">
        <v>0</v>
      </c>
      <c r="DB901">
        <v>0</v>
      </c>
      <c r="DC901">
        <v>0</v>
      </c>
      <c r="DD901">
        <v>0</v>
      </c>
      <c r="DE901">
        <v>0</v>
      </c>
      <c r="DF901">
        <v>0</v>
      </c>
      <c r="DG901">
        <v>0</v>
      </c>
      <c r="DH901">
        <v>0</v>
      </c>
      <c r="DI901">
        <v>0</v>
      </c>
      <c r="DJ901">
        <v>0</v>
      </c>
      <c r="DK901">
        <v>0</v>
      </c>
      <c r="DL901">
        <v>0</v>
      </c>
      <c r="DM901">
        <v>0</v>
      </c>
      <c r="DN901">
        <v>0</v>
      </c>
      <c r="DO901">
        <v>0</v>
      </c>
      <c r="DP901">
        <v>0</v>
      </c>
      <c r="DQ901">
        <v>0</v>
      </c>
      <c r="DR901">
        <v>0</v>
      </c>
      <c r="DS901">
        <v>0</v>
      </c>
    </row>
    <row r="902" spans="1:123">
      <c r="A902" t="s">
        <v>2653</v>
      </c>
      <c r="B902">
        <v>0</v>
      </c>
      <c r="C902">
        <v>0</v>
      </c>
      <c r="D902">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v>0</v>
      </c>
      <c r="BK902">
        <v>0</v>
      </c>
      <c r="BL902">
        <v>0</v>
      </c>
      <c r="BM902">
        <v>0</v>
      </c>
      <c r="BN902">
        <v>0</v>
      </c>
      <c r="BO902">
        <v>0</v>
      </c>
      <c r="BP902">
        <v>0</v>
      </c>
      <c r="BQ902">
        <v>0</v>
      </c>
      <c r="BR902">
        <v>0</v>
      </c>
      <c r="BS902">
        <v>0</v>
      </c>
      <c r="BT902">
        <v>0</v>
      </c>
      <c r="BU902">
        <v>0</v>
      </c>
      <c r="BV902">
        <v>0</v>
      </c>
      <c r="BW902">
        <v>0</v>
      </c>
      <c r="BX902">
        <v>0</v>
      </c>
      <c r="BY902">
        <v>0</v>
      </c>
      <c r="BZ902">
        <v>0</v>
      </c>
      <c r="CA902">
        <v>0</v>
      </c>
      <c r="CB902">
        <v>0</v>
      </c>
      <c r="CC902">
        <v>0</v>
      </c>
      <c r="CD902">
        <v>0</v>
      </c>
      <c r="CE902">
        <v>0</v>
      </c>
      <c r="CF902">
        <v>0</v>
      </c>
      <c r="CG902">
        <v>0</v>
      </c>
      <c r="CH902">
        <v>0</v>
      </c>
      <c r="CI902">
        <v>0</v>
      </c>
      <c r="CJ902">
        <v>0</v>
      </c>
      <c r="CK902">
        <v>0</v>
      </c>
      <c r="CL902">
        <v>0</v>
      </c>
      <c r="CM902">
        <v>0</v>
      </c>
      <c r="CN902">
        <v>0</v>
      </c>
      <c r="CO902">
        <v>0</v>
      </c>
      <c r="CP902">
        <v>0</v>
      </c>
      <c r="CQ902">
        <v>0</v>
      </c>
      <c r="CR902">
        <v>0</v>
      </c>
      <c r="CS902">
        <v>0</v>
      </c>
      <c r="CT902">
        <v>0</v>
      </c>
      <c r="CU902">
        <v>0</v>
      </c>
      <c r="CV902">
        <v>0</v>
      </c>
      <c r="CW902">
        <v>0</v>
      </c>
      <c r="CX902">
        <v>0</v>
      </c>
      <c r="CY902">
        <v>0</v>
      </c>
      <c r="CZ902">
        <v>0</v>
      </c>
      <c r="DA902">
        <v>0</v>
      </c>
      <c r="DB902">
        <v>0</v>
      </c>
      <c r="DC902">
        <v>0</v>
      </c>
      <c r="DD902">
        <v>0</v>
      </c>
      <c r="DE902">
        <v>0</v>
      </c>
      <c r="DF902">
        <v>0</v>
      </c>
      <c r="DG902">
        <v>0</v>
      </c>
      <c r="DH902">
        <v>0</v>
      </c>
      <c r="DI902">
        <v>0</v>
      </c>
      <c r="DJ902">
        <v>0</v>
      </c>
      <c r="DK902">
        <v>0</v>
      </c>
      <c r="DL902">
        <v>0</v>
      </c>
      <c r="DM902">
        <v>0</v>
      </c>
      <c r="DN902">
        <v>0</v>
      </c>
      <c r="DO902">
        <v>0</v>
      </c>
      <c r="DP902">
        <v>0</v>
      </c>
      <c r="DQ902">
        <v>0</v>
      </c>
      <c r="DR902">
        <v>0</v>
      </c>
      <c r="DS902">
        <v>0</v>
      </c>
    </row>
    <row r="903" spans="1:123">
      <c r="A903" t="s">
        <v>758</v>
      </c>
      <c r="B903">
        <v>0</v>
      </c>
      <c r="C903">
        <v>0</v>
      </c>
      <c r="D903">
        <v>0</v>
      </c>
      <c r="E903">
        <v>0</v>
      </c>
      <c r="F903">
        <v>0</v>
      </c>
      <c r="G903">
        <v>0</v>
      </c>
      <c r="H903">
        <v>0</v>
      </c>
      <c r="I903">
        <v>0</v>
      </c>
      <c r="J903">
        <v>0</v>
      </c>
      <c r="K903">
        <v>0</v>
      </c>
      <c r="L903">
        <v>0</v>
      </c>
      <c r="M903">
        <v>0</v>
      </c>
      <c r="N903">
        <v>884643762.84173596</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0</v>
      </c>
      <c r="AU903">
        <v>0</v>
      </c>
      <c r="AV903">
        <v>0</v>
      </c>
      <c r="AW903">
        <v>0</v>
      </c>
      <c r="AX903">
        <v>0</v>
      </c>
      <c r="AY903">
        <v>0</v>
      </c>
      <c r="AZ903">
        <v>0</v>
      </c>
      <c r="BA903">
        <v>0</v>
      </c>
      <c r="BB903">
        <v>0</v>
      </c>
      <c r="BC903">
        <v>0</v>
      </c>
      <c r="BD903">
        <v>0</v>
      </c>
      <c r="BE903">
        <v>0</v>
      </c>
      <c r="BF903">
        <v>0</v>
      </c>
      <c r="BG903">
        <v>0</v>
      </c>
      <c r="BH903">
        <v>0</v>
      </c>
      <c r="BI903">
        <v>0</v>
      </c>
      <c r="BJ903">
        <v>0</v>
      </c>
      <c r="BK903">
        <v>0</v>
      </c>
      <c r="BL903">
        <v>0</v>
      </c>
      <c r="BM903">
        <v>0</v>
      </c>
      <c r="BN903">
        <v>0</v>
      </c>
      <c r="BO903">
        <v>0</v>
      </c>
      <c r="BP903">
        <v>0</v>
      </c>
      <c r="BQ903">
        <v>0</v>
      </c>
      <c r="BR903">
        <v>0</v>
      </c>
      <c r="BS903">
        <v>0</v>
      </c>
      <c r="BT903">
        <v>0</v>
      </c>
      <c r="BU903">
        <v>0</v>
      </c>
      <c r="BV903">
        <v>0</v>
      </c>
      <c r="BW903">
        <v>884643762.84173596</v>
      </c>
      <c r="BX903">
        <v>0</v>
      </c>
      <c r="BY903">
        <v>0</v>
      </c>
      <c r="BZ903">
        <v>0</v>
      </c>
      <c r="CA903">
        <v>0</v>
      </c>
      <c r="CB903">
        <v>0</v>
      </c>
      <c r="CC903">
        <v>0</v>
      </c>
      <c r="CD903">
        <v>0</v>
      </c>
      <c r="CE903">
        <v>0</v>
      </c>
      <c r="CF903">
        <v>0</v>
      </c>
      <c r="CG903">
        <v>0</v>
      </c>
      <c r="CH903">
        <v>0</v>
      </c>
      <c r="CI903">
        <v>0</v>
      </c>
      <c r="CJ903">
        <v>0</v>
      </c>
      <c r="CK903">
        <v>0</v>
      </c>
      <c r="CL903">
        <v>0</v>
      </c>
      <c r="CM903">
        <v>0</v>
      </c>
      <c r="CN903">
        <v>0</v>
      </c>
      <c r="CO903">
        <v>0</v>
      </c>
      <c r="CP903">
        <v>0</v>
      </c>
      <c r="CQ903">
        <v>0</v>
      </c>
      <c r="CR903">
        <v>0</v>
      </c>
      <c r="CS903">
        <v>0</v>
      </c>
      <c r="CT903">
        <v>0</v>
      </c>
      <c r="CU903">
        <v>0</v>
      </c>
      <c r="CV903">
        <v>0</v>
      </c>
      <c r="CW903">
        <v>0</v>
      </c>
      <c r="CX903">
        <v>0</v>
      </c>
      <c r="CY903">
        <v>0</v>
      </c>
      <c r="CZ903">
        <v>0</v>
      </c>
      <c r="DA903">
        <v>0</v>
      </c>
      <c r="DB903">
        <v>0</v>
      </c>
      <c r="DC903">
        <v>0</v>
      </c>
      <c r="DD903">
        <v>0</v>
      </c>
      <c r="DE903">
        <v>0</v>
      </c>
      <c r="DF903">
        <v>0</v>
      </c>
      <c r="DG903">
        <v>0</v>
      </c>
      <c r="DH903">
        <v>0</v>
      </c>
      <c r="DI903">
        <v>0</v>
      </c>
      <c r="DJ903">
        <v>0</v>
      </c>
      <c r="DK903">
        <v>0</v>
      </c>
      <c r="DL903">
        <v>0</v>
      </c>
      <c r="DM903">
        <v>0</v>
      </c>
      <c r="DN903">
        <v>0</v>
      </c>
      <c r="DO903">
        <v>0</v>
      </c>
      <c r="DP903">
        <v>0</v>
      </c>
      <c r="DQ903">
        <v>0</v>
      </c>
      <c r="DR903">
        <v>0</v>
      </c>
      <c r="DS903">
        <v>0</v>
      </c>
    </row>
    <row r="904" spans="1:123">
      <c r="A904" t="s">
        <v>759</v>
      </c>
      <c r="B904">
        <v>0</v>
      </c>
      <c r="C904">
        <v>0</v>
      </c>
      <c r="D904">
        <v>0</v>
      </c>
      <c r="E904">
        <v>0</v>
      </c>
      <c r="F904">
        <v>0</v>
      </c>
      <c r="G904">
        <v>0</v>
      </c>
      <c r="H904">
        <v>0</v>
      </c>
      <c r="I904">
        <v>0</v>
      </c>
      <c r="J904">
        <v>0</v>
      </c>
      <c r="K904">
        <v>0</v>
      </c>
      <c r="L904">
        <v>98554684.487159804</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v>0</v>
      </c>
      <c r="AW904">
        <v>0</v>
      </c>
      <c r="AX904">
        <v>0</v>
      </c>
      <c r="AY904">
        <v>0</v>
      </c>
      <c r="AZ904">
        <v>0</v>
      </c>
      <c r="BA904">
        <v>0</v>
      </c>
      <c r="BB904">
        <v>0</v>
      </c>
      <c r="BC904">
        <v>0</v>
      </c>
      <c r="BD904">
        <v>0</v>
      </c>
      <c r="BE904">
        <v>0</v>
      </c>
      <c r="BF904">
        <v>0</v>
      </c>
      <c r="BG904">
        <v>0</v>
      </c>
      <c r="BH904">
        <v>0</v>
      </c>
      <c r="BI904">
        <v>0</v>
      </c>
      <c r="BJ904">
        <v>0</v>
      </c>
      <c r="BK904">
        <v>0</v>
      </c>
      <c r="BL904">
        <v>0</v>
      </c>
      <c r="BM904">
        <v>0</v>
      </c>
      <c r="BN904">
        <v>0</v>
      </c>
      <c r="BO904">
        <v>0</v>
      </c>
      <c r="BP904">
        <v>0</v>
      </c>
      <c r="BQ904">
        <v>0</v>
      </c>
      <c r="BR904">
        <v>0</v>
      </c>
      <c r="BS904">
        <v>0</v>
      </c>
      <c r="BT904">
        <v>0</v>
      </c>
      <c r="BU904">
        <v>98554684.487159804</v>
      </c>
      <c r="BV904">
        <v>0</v>
      </c>
      <c r="BW904">
        <v>0</v>
      </c>
      <c r="BX904">
        <v>0</v>
      </c>
      <c r="BY904">
        <v>0</v>
      </c>
      <c r="BZ904">
        <v>0</v>
      </c>
      <c r="CA904">
        <v>0</v>
      </c>
      <c r="CB904">
        <v>0</v>
      </c>
      <c r="CC904">
        <v>0</v>
      </c>
      <c r="CD904">
        <v>0</v>
      </c>
      <c r="CE904">
        <v>0</v>
      </c>
      <c r="CF904">
        <v>0</v>
      </c>
      <c r="CG904">
        <v>0</v>
      </c>
      <c r="CH904">
        <v>0</v>
      </c>
      <c r="CI904">
        <v>0</v>
      </c>
      <c r="CJ904">
        <v>0</v>
      </c>
      <c r="CK904">
        <v>0</v>
      </c>
      <c r="CL904">
        <v>0</v>
      </c>
      <c r="CM904">
        <v>0</v>
      </c>
      <c r="CN904">
        <v>0</v>
      </c>
      <c r="CO904">
        <v>0</v>
      </c>
      <c r="CP904">
        <v>0</v>
      </c>
      <c r="CQ904">
        <v>0</v>
      </c>
      <c r="CR904">
        <v>0</v>
      </c>
      <c r="CS904">
        <v>0</v>
      </c>
      <c r="CT904">
        <v>0</v>
      </c>
      <c r="CU904">
        <v>0</v>
      </c>
      <c r="CV904">
        <v>0</v>
      </c>
      <c r="CW904">
        <v>0</v>
      </c>
      <c r="CX904">
        <v>0</v>
      </c>
      <c r="CY904">
        <v>0</v>
      </c>
      <c r="CZ904">
        <v>0</v>
      </c>
      <c r="DA904">
        <v>0</v>
      </c>
      <c r="DB904">
        <v>0</v>
      </c>
      <c r="DC904">
        <v>0</v>
      </c>
      <c r="DD904">
        <v>0</v>
      </c>
      <c r="DE904">
        <v>0</v>
      </c>
      <c r="DF904">
        <v>0</v>
      </c>
      <c r="DG904">
        <v>0</v>
      </c>
      <c r="DH904">
        <v>0</v>
      </c>
      <c r="DI904">
        <v>0</v>
      </c>
      <c r="DJ904">
        <v>0</v>
      </c>
      <c r="DK904">
        <v>0</v>
      </c>
      <c r="DL904">
        <v>0</v>
      </c>
      <c r="DM904">
        <v>0</v>
      </c>
      <c r="DN904">
        <v>0</v>
      </c>
      <c r="DO904">
        <v>0</v>
      </c>
      <c r="DP904">
        <v>0</v>
      </c>
      <c r="DQ904">
        <v>0</v>
      </c>
      <c r="DR904">
        <v>0</v>
      </c>
      <c r="DS904">
        <v>0</v>
      </c>
    </row>
    <row r="905" spans="1:123">
      <c r="A905" t="s">
        <v>760</v>
      </c>
      <c r="B905">
        <v>0</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c r="AR905">
        <v>0</v>
      </c>
      <c r="AS905">
        <v>0</v>
      </c>
      <c r="AT905">
        <v>0</v>
      </c>
      <c r="AU905">
        <v>0</v>
      </c>
      <c r="AV905">
        <v>0</v>
      </c>
      <c r="AW905">
        <v>0</v>
      </c>
      <c r="AX905">
        <v>0</v>
      </c>
      <c r="AY905">
        <v>0</v>
      </c>
      <c r="AZ905">
        <v>0</v>
      </c>
      <c r="BA905">
        <v>0</v>
      </c>
      <c r="BB905">
        <v>0</v>
      </c>
      <c r="BC905">
        <v>0</v>
      </c>
      <c r="BD905">
        <v>0</v>
      </c>
      <c r="BE905">
        <v>0</v>
      </c>
      <c r="BF905">
        <v>0</v>
      </c>
      <c r="BG905">
        <v>0</v>
      </c>
      <c r="BH905">
        <v>0</v>
      </c>
      <c r="BI905">
        <v>0</v>
      </c>
      <c r="BJ905">
        <v>0</v>
      </c>
      <c r="BK905">
        <v>0</v>
      </c>
      <c r="BL905">
        <v>0</v>
      </c>
      <c r="BM905">
        <v>0</v>
      </c>
      <c r="BN905">
        <v>0</v>
      </c>
      <c r="BO905">
        <v>0</v>
      </c>
      <c r="BP905">
        <v>0</v>
      </c>
      <c r="BQ905">
        <v>0</v>
      </c>
      <c r="BR905">
        <v>0</v>
      </c>
      <c r="BS905">
        <v>0</v>
      </c>
      <c r="BT905">
        <v>0</v>
      </c>
      <c r="BU905">
        <v>0</v>
      </c>
      <c r="BV905">
        <v>0</v>
      </c>
      <c r="BW905">
        <v>0</v>
      </c>
      <c r="BX905">
        <v>0</v>
      </c>
      <c r="BY905">
        <v>0</v>
      </c>
      <c r="BZ905">
        <v>0</v>
      </c>
      <c r="CA905">
        <v>0</v>
      </c>
      <c r="CB905">
        <v>0</v>
      </c>
      <c r="CC905">
        <v>0</v>
      </c>
      <c r="CD905">
        <v>0</v>
      </c>
      <c r="CE905">
        <v>0</v>
      </c>
      <c r="CF905">
        <v>0</v>
      </c>
      <c r="CG905">
        <v>0</v>
      </c>
      <c r="CH905">
        <v>0</v>
      </c>
      <c r="CI905">
        <v>0</v>
      </c>
      <c r="CJ905">
        <v>0</v>
      </c>
      <c r="CK905">
        <v>0</v>
      </c>
      <c r="CL905">
        <v>0</v>
      </c>
      <c r="CM905">
        <v>0</v>
      </c>
      <c r="CN905">
        <v>0</v>
      </c>
      <c r="CO905">
        <v>0</v>
      </c>
      <c r="CP905">
        <v>0</v>
      </c>
      <c r="CQ905">
        <v>0</v>
      </c>
      <c r="CR905">
        <v>0</v>
      </c>
      <c r="CS905">
        <v>0</v>
      </c>
      <c r="CT905">
        <v>0</v>
      </c>
      <c r="CU905">
        <v>0</v>
      </c>
      <c r="CV905">
        <v>0</v>
      </c>
      <c r="CW905">
        <v>0</v>
      </c>
      <c r="CX905">
        <v>0</v>
      </c>
      <c r="CY905">
        <v>0</v>
      </c>
      <c r="CZ905">
        <v>0</v>
      </c>
      <c r="DA905">
        <v>0</v>
      </c>
      <c r="DB905">
        <v>0</v>
      </c>
      <c r="DC905">
        <v>0</v>
      </c>
      <c r="DD905">
        <v>0</v>
      </c>
      <c r="DE905">
        <v>0</v>
      </c>
      <c r="DF905">
        <v>0</v>
      </c>
      <c r="DG905">
        <v>0</v>
      </c>
      <c r="DH905">
        <v>0</v>
      </c>
      <c r="DI905">
        <v>0</v>
      </c>
      <c r="DJ905">
        <v>0</v>
      </c>
      <c r="DK905">
        <v>0</v>
      </c>
      <c r="DL905">
        <v>0</v>
      </c>
      <c r="DM905">
        <v>0</v>
      </c>
      <c r="DN905">
        <v>0</v>
      </c>
      <c r="DO905">
        <v>0</v>
      </c>
      <c r="DP905">
        <v>0</v>
      </c>
      <c r="DQ905">
        <v>0</v>
      </c>
      <c r="DR905">
        <v>0</v>
      </c>
      <c r="DS905">
        <v>0</v>
      </c>
    </row>
    <row r="906" spans="1:123">
      <c r="A906" t="s">
        <v>761</v>
      </c>
      <c r="B906">
        <v>0</v>
      </c>
      <c r="C906">
        <v>0</v>
      </c>
      <c r="D906">
        <v>0</v>
      </c>
      <c r="E906">
        <v>0</v>
      </c>
      <c r="F906">
        <v>0</v>
      </c>
      <c r="G906">
        <v>0</v>
      </c>
      <c r="H906">
        <v>0</v>
      </c>
      <c r="I906">
        <v>0</v>
      </c>
      <c r="J906">
        <v>0</v>
      </c>
      <c r="K906">
        <v>0</v>
      </c>
      <c r="L906">
        <v>0</v>
      </c>
      <c r="M906">
        <v>1294691022.3510699</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0</v>
      </c>
      <c r="AL906">
        <v>0</v>
      </c>
      <c r="AM906">
        <v>0</v>
      </c>
      <c r="AN906">
        <v>0</v>
      </c>
      <c r="AO906">
        <v>0</v>
      </c>
      <c r="AP906">
        <v>0</v>
      </c>
      <c r="AQ906">
        <v>0</v>
      </c>
      <c r="AR906">
        <v>0</v>
      </c>
      <c r="AS906">
        <v>0</v>
      </c>
      <c r="AT906">
        <v>0</v>
      </c>
      <c r="AU906">
        <v>0</v>
      </c>
      <c r="AV906">
        <v>0</v>
      </c>
      <c r="AW906">
        <v>0</v>
      </c>
      <c r="AX906">
        <v>0</v>
      </c>
      <c r="AY906">
        <v>0</v>
      </c>
      <c r="AZ906">
        <v>0</v>
      </c>
      <c r="BA906">
        <v>0</v>
      </c>
      <c r="BB906">
        <v>0</v>
      </c>
      <c r="BC906">
        <v>0</v>
      </c>
      <c r="BD906">
        <v>0</v>
      </c>
      <c r="BE906">
        <v>0</v>
      </c>
      <c r="BF906">
        <v>0</v>
      </c>
      <c r="BG906">
        <v>0</v>
      </c>
      <c r="BH906">
        <v>0</v>
      </c>
      <c r="BI906">
        <v>0</v>
      </c>
      <c r="BJ906">
        <v>0</v>
      </c>
      <c r="BK906">
        <v>0</v>
      </c>
      <c r="BL906">
        <v>0</v>
      </c>
      <c r="BM906">
        <v>0</v>
      </c>
      <c r="BN906">
        <v>0</v>
      </c>
      <c r="BO906">
        <v>0</v>
      </c>
      <c r="BP906">
        <v>0</v>
      </c>
      <c r="BQ906">
        <v>0</v>
      </c>
      <c r="BR906">
        <v>0</v>
      </c>
      <c r="BS906">
        <v>0</v>
      </c>
      <c r="BT906">
        <v>0</v>
      </c>
      <c r="BU906">
        <v>0</v>
      </c>
      <c r="BV906">
        <v>1294691022.3510699</v>
      </c>
      <c r="BW906">
        <v>0</v>
      </c>
      <c r="BX906">
        <v>0</v>
      </c>
      <c r="BY906">
        <v>0</v>
      </c>
      <c r="BZ906">
        <v>0</v>
      </c>
      <c r="CA906">
        <v>0</v>
      </c>
      <c r="CB906">
        <v>0</v>
      </c>
      <c r="CC906">
        <v>0</v>
      </c>
      <c r="CD906">
        <v>0</v>
      </c>
      <c r="CE906">
        <v>0</v>
      </c>
      <c r="CF906">
        <v>0</v>
      </c>
      <c r="CG906">
        <v>0</v>
      </c>
      <c r="CH906">
        <v>0</v>
      </c>
      <c r="CI906">
        <v>0</v>
      </c>
      <c r="CJ906">
        <v>0</v>
      </c>
      <c r="CK906">
        <v>0</v>
      </c>
      <c r="CL906">
        <v>0</v>
      </c>
      <c r="CM906">
        <v>0</v>
      </c>
      <c r="CN906">
        <v>0</v>
      </c>
      <c r="CO906">
        <v>0</v>
      </c>
      <c r="CP906">
        <v>0</v>
      </c>
      <c r="CQ906">
        <v>0</v>
      </c>
      <c r="CR906">
        <v>0</v>
      </c>
      <c r="CS906">
        <v>0</v>
      </c>
      <c r="CT906">
        <v>0</v>
      </c>
      <c r="CU906">
        <v>0</v>
      </c>
      <c r="CV906">
        <v>0</v>
      </c>
      <c r="CW906">
        <v>0</v>
      </c>
      <c r="CX906">
        <v>0</v>
      </c>
      <c r="CY906">
        <v>0</v>
      </c>
      <c r="CZ906">
        <v>0</v>
      </c>
      <c r="DA906">
        <v>0</v>
      </c>
      <c r="DB906">
        <v>0</v>
      </c>
      <c r="DC906">
        <v>0</v>
      </c>
      <c r="DD906">
        <v>0</v>
      </c>
      <c r="DE906">
        <v>0</v>
      </c>
      <c r="DF906">
        <v>0</v>
      </c>
      <c r="DG906">
        <v>0</v>
      </c>
      <c r="DH906">
        <v>0</v>
      </c>
      <c r="DI906">
        <v>0</v>
      </c>
      <c r="DJ906">
        <v>0</v>
      </c>
      <c r="DK906">
        <v>0</v>
      </c>
      <c r="DL906">
        <v>0</v>
      </c>
      <c r="DM906">
        <v>0</v>
      </c>
      <c r="DN906">
        <v>0</v>
      </c>
      <c r="DO906">
        <v>0</v>
      </c>
      <c r="DP906">
        <v>0</v>
      </c>
      <c r="DQ906">
        <v>0</v>
      </c>
      <c r="DR906">
        <v>0</v>
      </c>
      <c r="DS906">
        <v>0</v>
      </c>
    </row>
    <row r="907" spans="1:123">
      <c r="A907" t="s">
        <v>762</v>
      </c>
      <c r="B907">
        <v>0</v>
      </c>
      <c r="C907">
        <v>0</v>
      </c>
      <c r="D907">
        <v>0</v>
      </c>
      <c r="E907">
        <v>0</v>
      </c>
      <c r="F907">
        <v>0</v>
      </c>
      <c r="G907">
        <v>0</v>
      </c>
      <c r="H907">
        <v>0</v>
      </c>
      <c r="I907">
        <v>7736911519.9415302</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0</v>
      </c>
      <c r="AL907">
        <v>0</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0</v>
      </c>
      <c r="BH907">
        <v>0</v>
      </c>
      <c r="BI907">
        <v>0</v>
      </c>
      <c r="BJ907">
        <v>0</v>
      </c>
      <c r="BK907">
        <v>0</v>
      </c>
      <c r="BL907">
        <v>0</v>
      </c>
      <c r="BM907">
        <v>0</v>
      </c>
      <c r="BN907">
        <v>0</v>
      </c>
      <c r="BO907">
        <v>0</v>
      </c>
      <c r="BP907">
        <v>0</v>
      </c>
      <c r="BQ907">
        <v>0</v>
      </c>
      <c r="BR907">
        <v>7736911519.9415302</v>
      </c>
      <c r="BS907">
        <v>0</v>
      </c>
      <c r="BT907">
        <v>0</v>
      </c>
      <c r="BU907">
        <v>0</v>
      </c>
      <c r="BV907">
        <v>0</v>
      </c>
      <c r="BW907">
        <v>0</v>
      </c>
      <c r="BX907">
        <v>0</v>
      </c>
      <c r="BY907">
        <v>0</v>
      </c>
      <c r="BZ907">
        <v>0</v>
      </c>
      <c r="CA907">
        <v>0</v>
      </c>
      <c r="CB907">
        <v>0</v>
      </c>
      <c r="CC907">
        <v>0</v>
      </c>
      <c r="CD907">
        <v>0</v>
      </c>
      <c r="CE907">
        <v>0</v>
      </c>
      <c r="CF907">
        <v>0</v>
      </c>
      <c r="CG907">
        <v>0</v>
      </c>
      <c r="CH907">
        <v>0</v>
      </c>
      <c r="CI907">
        <v>0</v>
      </c>
      <c r="CJ907">
        <v>0</v>
      </c>
      <c r="CK907">
        <v>0</v>
      </c>
      <c r="CL907">
        <v>0</v>
      </c>
      <c r="CM907">
        <v>0</v>
      </c>
      <c r="CN907">
        <v>0</v>
      </c>
      <c r="CO907">
        <v>0</v>
      </c>
      <c r="CP907">
        <v>0</v>
      </c>
      <c r="CQ907">
        <v>0</v>
      </c>
      <c r="CR907">
        <v>0</v>
      </c>
      <c r="CS907">
        <v>0</v>
      </c>
      <c r="CT907">
        <v>0</v>
      </c>
      <c r="CU907">
        <v>0</v>
      </c>
      <c r="CV907">
        <v>0</v>
      </c>
      <c r="CW907">
        <v>0</v>
      </c>
      <c r="CX907">
        <v>0</v>
      </c>
      <c r="CY907">
        <v>0</v>
      </c>
      <c r="CZ907">
        <v>0</v>
      </c>
      <c r="DA907">
        <v>0</v>
      </c>
      <c r="DB907">
        <v>0</v>
      </c>
      <c r="DC907">
        <v>0</v>
      </c>
      <c r="DD907">
        <v>0</v>
      </c>
      <c r="DE907">
        <v>0</v>
      </c>
      <c r="DF907">
        <v>0</v>
      </c>
      <c r="DG907">
        <v>0</v>
      </c>
      <c r="DH907">
        <v>0</v>
      </c>
      <c r="DI907">
        <v>0</v>
      </c>
      <c r="DJ907">
        <v>0</v>
      </c>
      <c r="DK907">
        <v>0</v>
      </c>
      <c r="DL907">
        <v>0</v>
      </c>
      <c r="DM907">
        <v>0</v>
      </c>
      <c r="DN907">
        <v>0</v>
      </c>
      <c r="DO907">
        <v>0</v>
      </c>
      <c r="DP907">
        <v>0</v>
      </c>
      <c r="DQ907">
        <v>0</v>
      </c>
      <c r="DR907">
        <v>0</v>
      </c>
      <c r="DS907">
        <v>0</v>
      </c>
    </row>
    <row r="908" spans="1:123">
      <c r="A908" t="s">
        <v>1682</v>
      </c>
      <c r="B908">
        <v>0</v>
      </c>
      <c r="C908">
        <v>0</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0</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c r="BN908">
        <v>0</v>
      </c>
      <c r="BO908">
        <v>0</v>
      </c>
      <c r="BP908">
        <v>0</v>
      </c>
      <c r="BQ908">
        <v>0</v>
      </c>
      <c r="BR908">
        <v>0</v>
      </c>
      <c r="BS908">
        <v>0</v>
      </c>
      <c r="BT908">
        <v>0</v>
      </c>
      <c r="BU908">
        <v>0</v>
      </c>
      <c r="BV908">
        <v>0</v>
      </c>
      <c r="BW908">
        <v>0</v>
      </c>
      <c r="BX908">
        <v>0</v>
      </c>
      <c r="BY908">
        <v>0</v>
      </c>
      <c r="BZ908">
        <v>0</v>
      </c>
      <c r="CA908">
        <v>0</v>
      </c>
      <c r="CB908">
        <v>0</v>
      </c>
      <c r="CC908">
        <v>0</v>
      </c>
      <c r="CD908">
        <v>0</v>
      </c>
      <c r="CE908">
        <v>0</v>
      </c>
      <c r="CF908">
        <v>0</v>
      </c>
      <c r="CG908">
        <v>0</v>
      </c>
      <c r="CH908">
        <v>0</v>
      </c>
      <c r="CI908">
        <v>0</v>
      </c>
      <c r="CJ908">
        <v>0</v>
      </c>
      <c r="CK908">
        <v>0</v>
      </c>
      <c r="CL908">
        <v>0</v>
      </c>
      <c r="CM908">
        <v>0</v>
      </c>
      <c r="CN908">
        <v>0</v>
      </c>
      <c r="CO908">
        <v>0</v>
      </c>
      <c r="CP908">
        <v>0</v>
      </c>
      <c r="CQ908">
        <v>0</v>
      </c>
      <c r="CR908">
        <v>0</v>
      </c>
      <c r="CS908">
        <v>0</v>
      </c>
      <c r="CT908">
        <v>0</v>
      </c>
      <c r="CU908">
        <v>0</v>
      </c>
      <c r="CV908">
        <v>0</v>
      </c>
      <c r="CW908">
        <v>0</v>
      </c>
      <c r="CX908">
        <v>0</v>
      </c>
      <c r="CY908">
        <v>0</v>
      </c>
      <c r="CZ908">
        <v>0</v>
      </c>
      <c r="DA908">
        <v>0</v>
      </c>
      <c r="DB908">
        <v>0</v>
      </c>
      <c r="DC908">
        <v>0</v>
      </c>
      <c r="DD908">
        <v>0</v>
      </c>
      <c r="DE908">
        <v>0</v>
      </c>
      <c r="DF908">
        <v>0</v>
      </c>
      <c r="DG908">
        <v>0</v>
      </c>
      <c r="DH908">
        <v>0</v>
      </c>
      <c r="DI908">
        <v>0</v>
      </c>
      <c r="DJ908">
        <v>0</v>
      </c>
      <c r="DK908">
        <v>0</v>
      </c>
      <c r="DL908">
        <v>0</v>
      </c>
      <c r="DM908">
        <v>0</v>
      </c>
      <c r="DN908">
        <v>0</v>
      </c>
      <c r="DO908">
        <v>0</v>
      </c>
      <c r="DP908">
        <v>0</v>
      </c>
      <c r="DQ908">
        <v>0</v>
      </c>
      <c r="DR908">
        <v>0</v>
      </c>
      <c r="DS908">
        <v>0</v>
      </c>
    </row>
    <row r="909" spans="1:123">
      <c r="A909" t="s">
        <v>763</v>
      </c>
      <c r="B909">
        <v>0</v>
      </c>
      <c r="C909">
        <v>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12030477780.1047</v>
      </c>
      <c r="AN909">
        <v>0</v>
      </c>
      <c r="AO909">
        <v>0</v>
      </c>
      <c r="AP909">
        <v>0</v>
      </c>
      <c r="AQ909">
        <v>0</v>
      </c>
      <c r="AR909">
        <v>0</v>
      </c>
      <c r="AS909">
        <v>0</v>
      </c>
      <c r="AT909">
        <v>0</v>
      </c>
      <c r="AU909">
        <v>0</v>
      </c>
      <c r="AV909">
        <v>0</v>
      </c>
      <c r="AW909">
        <v>0</v>
      </c>
      <c r="AX909">
        <v>0</v>
      </c>
      <c r="AY909">
        <v>0</v>
      </c>
      <c r="AZ909">
        <v>0</v>
      </c>
      <c r="BA909">
        <v>0</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v>0</v>
      </c>
      <c r="BX909">
        <v>0</v>
      </c>
      <c r="BY909">
        <v>0</v>
      </c>
      <c r="BZ909">
        <v>0</v>
      </c>
      <c r="CA909">
        <v>0</v>
      </c>
      <c r="CB909">
        <v>0</v>
      </c>
      <c r="CC909">
        <v>0</v>
      </c>
      <c r="CD909">
        <v>0</v>
      </c>
      <c r="CE909">
        <v>0</v>
      </c>
      <c r="CF909">
        <v>0</v>
      </c>
      <c r="CG909">
        <v>0</v>
      </c>
      <c r="CH909">
        <v>0</v>
      </c>
      <c r="CI909">
        <v>0</v>
      </c>
      <c r="CJ909">
        <v>0</v>
      </c>
      <c r="CK909">
        <v>0</v>
      </c>
      <c r="CL909">
        <v>0</v>
      </c>
      <c r="CM909">
        <v>0</v>
      </c>
      <c r="CN909">
        <v>0</v>
      </c>
      <c r="CO909">
        <v>0</v>
      </c>
      <c r="CP909">
        <v>0</v>
      </c>
      <c r="CQ909">
        <v>0</v>
      </c>
      <c r="CR909">
        <v>0</v>
      </c>
      <c r="CS909">
        <v>0</v>
      </c>
      <c r="CT909">
        <v>0</v>
      </c>
      <c r="CU909">
        <v>0</v>
      </c>
      <c r="CV909">
        <v>12030477780.1047</v>
      </c>
      <c r="CW909">
        <v>0</v>
      </c>
      <c r="CX909">
        <v>0</v>
      </c>
      <c r="CY909">
        <v>0</v>
      </c>
      <c r="CZ909">
        <v>0</v>
      </c>
      <c r="DA909">
        <v>0</v>
      </c>
      <c r="DB909">
        <v>0</v>
      </c>
      <c r="DC909">
        <v>0</v>
      </c>
      <c r="DD909">
        <v>0</v>
      </c>
      <c r="DE909">
        <v>0</v>
      </c>
      <c r="DF909">
        <v>0</v>
      </c>
      <c r="DG909">
        <v>0</v>
      </c>
      <c r="DH909">
        <v>0</v>
      </c>
      <c r="DI909">
        <v>0</v>
      </c>
      <c r="DJ909">
        <v>0</v>
      </c>
      <c r="DK909">
        <v>0</v>
      </c>
      <c r="DL909">
        <v>0</v>
      </c>
      <c r="DM909">
        <v>0</v>
      </c>
      <c r="DN909">
        <v>0</v>
      </c>
      <c r="DO909">
        <v>0</v>
      </c>
      <c r="DP909">
        <v>0</v>
      </c>
      <c r="DQ909">
        <v>0</v>
      </c>
      <c r="DR909">
        <v>0</v>
      </c>
      <c r="DS909">
        <v>0</v>
      </c>
    </row>
    <row r="910" spans="1:123">
      <c r="A910" t="s">
        <v>764</v>
      </c>
      <c r="B910">
        <v>0</v>
      </c>
      <c r="C910">
        <v>0</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0</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c r="BJ910">
        <v>0</v>
      </c>
      <c r="BK910">
        <v>0</v>
      </c>
      <c r="BL910">
        <v>0</v>
      </c>
      <c r="BM910">
        <v>0</v>
      </c>
      <c r="BN910">
        <v>0</v>
      </c>
      <c r="BO910">
        <v>0</v>
      </c>
      <c r="BP910">
        <v>0</v>
      </c>
      <c r="BQ910">
        <v>0</v>
      </c>
      <c r="BR910">
        <v>0</v>
      </c>
      <c r="BS910">
        <v>0</v>
      </c>
      <c r="BT910">
        <v>0</v>
      </c>
      <c r="BU910">
        <v>0</v>
      </c>
      <c r="BV910">
        <v>0</v>
      </c>
      <c r="BW910">
        <v>0</v>
      </c>
      <c r="BX910">
        <v>0</v>
      </c>
      <c r="BY910">
        <v>0</v>
      </c>
      <c r="BZ910">
        <v>0</v>
      </c>
      <c r="CA910">
        <v>0</v>
      </c>
      <c r="CB910">
        <v>0</v>
      </c>
      <c r="CC910">
        <v>0</v>
      </c>
      <c r="CD910">
        <v>0</v>
      </c>
      <c r="CE910">
        <v>0</v>
      </c>
      <c r="CF910">
        <v>0</v>
      </c>
      <c r="CG910">
        <v>0</v>
      </c>
      <c r="CH910">
        <v>0</v>
      </c>
      <c r="CI910">
        <v>0</v>
      </c>
      <c r="CJ910">
        <v>0</v>
      </c>
      <c r="CK910">
        <v>0</v>
      </c>
      <c r="CL910">
        <v>0</v>
      </c>
      <c r="CM910">
        <v>0</v>
      </c>
      <c r="CN910">
        <v>0</v>
      </c>
      <c r="CO910">
        <v>0</v>
      </c>
      <c r="CP910">
        <v>0</v>
      </c>
      <c r="CQ910">
        <v>0</v>
      </c>
      <c r="CR910">
        <v>0</v>
      </c>
      <c r="CS910">
        <v>0</v>
      </c>
      <c r="CT910">
        <v>0</v>
      </c>
      <c r="CU910">
        <v>0</v>
      </c>
      <c r="CV910">
        <v>0</v>
      </c>
      <c r="CW910">
        <v>0</v>
      </c>
      <c r="CX910">
        <v>0</v>
      </c>
      <c r="CY910">
        <v>0</v>
      </c>
      <c r="CZ910">
        <v>0</v>
      </c>
      <c r="DA910">
        <v>0</v>
      </c>
      <c r="DB910">
        <v>0</v>
      </c>
      <c r="DC910">
        <v>0</v>
      </c>
      <c r="DD910">
        <v>0</v>
      </c>
      <c r="DE910">
        <v>0</v>
      </c>
      <c r="DF910">
        <v>0</v>
      </c>
      <c r="DG910">
        <v>0</v>
      </c>
      <c r="DH910">
        <v>0</v>
      </c>
      <c r="DI910">
        <v>0</v>
      </c>
      <c r="DJ910">
        <v>0</v>
      </c>
      <c r="DK910">
        <v>0</v>
      </c>
      <c r="DL910">
        <v>0</v>
      </c>
      <c r="DM910">
        <v>0</v>
      </c>
      <c r="DN910">
        <v>0</v>
      </c>
      <c r="DO910">
        <v>0</v>
      </c>
      <c r="DP910">
        <v>0</v>
      </c>
      <c r="DQ910">
        <v>0</v>
      </c>
      <c r="DR910">
        <v>0</v>
      </c>
      <c r="DS910">
        <v>0</v>
      </c>
    </row>
    <row r="911" spans="1:123">
      <c r="A911" t="s">
        <v>765</v>
      </c>
      <c r="B911">
        <v>0</v>
      </c>
      <c r="C911">
        <v>0</v>
      </c>
      <c r="D911">
        <v>0</v>
      </c>
      <c r="E911">
        <v>0</v>
      </c>
      <c r="F911">
        <v>0</v>
      </c>
      <c r="G911">
        <v>0</v>
      </c>
      <c r="H911">
        <v>0</v>
      </c>
      <c r="I911">
        <v>0</v>
      </c>
      <c r="J911">
        <v>0</v>
      </c>
      <c r="K911">
        <v>0</v>
      </c>
      <c r="L911">
        <v>30426895597.272099</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c r="AJ911">
        <v>0</v>
      </c>
      <c r="AK911">
        <v>0</v>
      </c>
      <c r="AL911">
        <v>0</v>
      </c>
      <c r="AM911">
        <v>0</v>
      </c>
      <c r="AN911">
        <v>0</v>
      </c>
      <c r="AO911">
        <v>0</v>
      </c>
      <c r="AP911">
        <v>0</v>
      </c>
      <c r="AQ911">
        <v>0</v>
      </c>
      <c r="AR911">
        <v>0</v>
      </c>
      <c r="AS911">
        <v>0</v>
      </c>
      <c r="AT911">
        <v>0</v>
      </c>
      <c r="AU911">
        <v>0</v>
      </c>
      <c r="AV911">
        <v>0</v>
      </c>
      <c r="AW911">
        <v>0</v>
      </c>
      <c r="AX911">
        <v>0</v>
      </c>
      <c r="AY911">
        <v>0</v>
      </c>
      <c r="AZ911">
        <v>0</v>
      </c>
      <c r="BA911">
        <v>0</v>
      </c>
      <c r="BB911">
        <v>0</v>
      </c>
      <c r="BC911">
        <v>0</v>
      </c>
      <c r="BD911">
        <v>0</v>
      </c>
      <c r="BE911">
        <v>0</v>
      </c>
      <c r="BF911">
        <v>0</v>
      </c>
      <c r="BG911">
        <v>0</v>
      </c>
      <c r="BH911">
        <v>0</v>
      </c>
      <c r="BI911">
        <v>0</v>
      </c>
      <c r="BJ911">
        <v>0</v>
      </c>
      <c r="BK911">
        <v>0</v>
      </c>
      <c r="BL911">
        <v>0</v>
      </c>
      <c r="BM911">
        <v>0</v>
      </c>
      <c r="BN911">
        <v>0</v>
      </c>
      <c r="BO911">
        <v>0</v>
      </c>
      <c r="BP911">
        <v>0</v>
      </c>
      <c r="BQ911">
        <v>0</v>
      </c>
      <c r="BR911">
        <v>0</v>
      </c>
      <c r="BS911">
        <v>0</v>
      </c>
      <c r="BT911">
        <v>0</v>
      </c>
      <c r="BU911">
        <v>30426895597.272099</v>
      </c>
      <c r="BV911">
        <v>0</v>
      </c>
      <c r="BW911">
        <v>0</v>
      </c>
      <c r="BX911">
        <v>0</v>
      </c>
      <c r="BY911">
        <v>0</v>
      </c>
      <c r="BZ911">
        <v>0</v>
      </c>
      <c r="CA911">
        <v>0</v>
      </c>
      <c r="CB911">
        <v>0</v>
      </c>
      <c r="CC911">
        <v>0</v>
      </c>
      <c r="CD911">
        <v>0</v>
      </c>
      <c r="CE911">
        <v>0</v>
      </c>
      <c r="CF911">
        <v>0</v>
      </c>
      <c r="CG911">
        <v>0</v>
      </c>
      <c r="CH911">
        <v>0</v>
      </c>
      <c r="CI911">
        <v>0</v>
      </c>
      <c r="CJ911">
        <v>0</v>
      </c>
      <c r="CK911">
        <v>0</v>
      </c>
      <c r="CL911">
        <v>0</v>
      </c>
      <c r="CM911">
        <v>0</v>
      </c>
      <c r="CN911">
        <v>0</v>
      </c>
      <c r="CO911">
        <v>0</v>
      </c>
      <c r="CP911">
        <v>0</v>
      </c>
      <c r="CQ911">
        <v>0</v>
      </c>
      <c r="CR911">
        <v>0</v>
      </c>
      <c r="CS911">
        <v>0</v>
      </c>
      <c r="CT911">
        <v>0</v>
      </c>
      <c r="CU911">
        <v>0</v>
      </c>
      <c r="CV911">
        <v>0</v>
      </c>
      <c r="CW911">
        <v>0</v>
      </c>
      <c r="CX911">
        <v>0</v>
      </c>
      <c r="CY911">
        <v>0</v>
      </c>
      <c r="CZ911">
        <v>0</v>
      </c>
      <c r="DA911">
        <v>0</v>
      </c>
      <c r="DB911">
        <v>0</v>
      </c>
      <c r="DC911">
        <v>0</v>
      </c>
      <c r="DD911">
        <v>0</v>
      </c>
      <c r="DE911">
        <v>0</v>
      </c>
      <c r="DF911">
        <v>0</v>
      </c>
      <c r="DG911">
        <v>0</v>
      </c>
      <c r="DH911">
        <v>0</v>
      </c>
      <c r="DI911">
        <v>0</v>
      </c>
      <c r="DJ911">
        <v>0</v>
      </c>
      <c r="DK911">
        <v>0</v>
      </c>
      <c r="DL911">
        <v>0</v>
      </c>
      <c r="DM911">
        <v>0</v>
      </c>
      <c r="DN911">
        <v>0</v>
      </c>
      <c r="DO911">
        <v>0</v>
      </c>
      <c r="DP911">
        <v>0</v>
      </c>
      <c r="DQ911">
        <v>0</v>
      </c>
      <c r="DR911">
        <v>0</v>
      </c>
      <c r="DS911">
        <v>0</v>
      </c>
    </row>
    <row r="912" spans="1:123">
      <c r="A912" t="s">
        <v>766</v>
      </c>
      <c r="B912">
        <v>0</v>
      </c>
      <c r="C912">
        <v>0</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v>0</v>
      </c>
      <c r="AM912">
        <v>0</v>
      </c>
      <c r="AN912">
        <v>0</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v>0</v>
      </c>
      <c r="BX912">
        <v>0</v>
      </c>
      <c r="BY912">
        <v>0</v>
      </c>
      <c r="BZ912">
        <v>0</v>
      </c>
      <c r="CA912">
        <v>0</v>
      </c>
      <c r="CB912">
        <v>0</v>
      </c>
      <c r="CC912">
        <v>0</v>
      </c>
      <c r="CD912">
        <v>0</v>
      </c>
      <c r="CE912">
        <v>0</v>
      </c>
      <c r="CF912">
        <v>0</v>
      </c>
      <c r="CG912">
        <v>0</v>
      </c>
      <c r="CH912">
        <v>0</v>
      </c>
      <c r="CI912">
        <v>0</v>
      </c>
      <c r="CJ912">
        <v>0</v>
      </c>
      <c r="CK912">
        <v>0</v>
      </c>
      <c r="CL912">
        <v>0</v>
      </c>
      <c r="CM912">
        <v>0</v>
      </c>
      <c r="CN912">
        <v>0</v>
      </c>
      <c r="CO912">
        <v>0</v>
      </c>
      <c r="CP912">
        <v>0</v>
      </c>
      <c r="CQ912">
        <v>0</v>
      </c>
      <c r="CR912">
        <v>0</v>
      </c>
      <c r="CS912">
        <v>0</v>
      </c>
      <c r="CT912">
        <v>0</v>
      </c>
      <c r="CU912">
        <v>0</v>
      </c>
      <c r="CV912">
        <v>0</v>
      </c>
      <c r="CW912">
        <v>0</v>
      </c>
      <c r="CX912">
        <v>0</v>
      </c>
      <c r="CY912">
        <v>0</v>
      </c>
      <c r="CZ912">
        <v>0</v>
      </c>
      <c r="DA912">
        <v>0</v>
      </c>
      <c r="DB912">
        <v>0</v>
      </c>
      <c r="DC912">
        <v>0</v>
      </c>
      <c r="DD912">
        <v>0</v>
      </c>
      <c r="DE912">
        <v>0</v>
      </c>
      <c r="DF912">
        <v>0</v>
      </c>
      <c r="DG912">
        <v>0</v>
      </c>
      <c r="DH912">
        <v>0</v>
      </c>
      <c r="DI912">
        <v>0</v>
      </c>
      <c r="DJ912">
        <v>0</v>
      </c>
      <c r="DK912">
        <v>0</v>
      </c>
      <c r="DL912">
        <v>0</v>
      </c>
      <c r="DM912">
        <v>0</v>
      </c>
      <c r="DN912">
        <v>0</v>
      </c>
      <c r="DO912">
        <v>0</v>
      </c>
      <c r="DP912">
        <v>0</v>
      </c>
      <c r="DQ912">
        <v>0</v>
      </c>
      <c r="DR912">
        <v>0</v>
      </c>
      <c r="DS912">
        <v>0</v>
      </c>
    </row>
    <row r="913" spans="1:123">
      <c r="A913" t="s">
        <v>767</v>
      </c>
      <c r="B913">
        <v>0</v>
      </c>
      <c r="C913">
        <v>0</v>
      </c>
      <c r="D913">
        <v>0</v>
      </c>
      <c r="E913">
        <v>0</v>
      </c>
      <c r="F913">
        <v>0</v>
      </c>
      <c r="G913">
        <v>0</v>
      </c>
      <c r="H913">
        <v>0</v>
      </c>
      <c r="I913">
        <v>0</v>
      </c>
      <c r="J913">
        <v>0</v>
      </c>
      <c r="K913">
        <v>0</v>
      </c>
      <c r="L913">
        <v>0</v>
      </c>
      <c r="M913">
        <v>214951294703.30899</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214951294703.30899</v>
      </c>
      <c r="BW913">
        <v>0</v>
      </c>
      <c r="BX913">
        <v>0</v>
      </c>
      <c r="BY913">
        <v>0</v>
      </c>
      <c r="BZ913">
        <v>0</v>
      </c>
      <c r="CA913">
        <v>0</v>
      </c>
      <c r="CB913">
        <v>0</v>
      </c>
      <c r="CC913">
        <v>0</v>
      </c>
      <c r="CD913">
        <v>0</v>
      </c>
      <c r="CE913">
        <v>0</v>
      </c>
      <c r="CF913">
        <v>0</v>
      </c>
      <c r="CG913">
        <v>0</v>
      </c>
      <c r="CH913">
        <v>0</v>
      </c>
      <c r="CI913">
        <v>0</v>
      </c>
      <c r="CJ913">
        <v>0</v>
      </c>
      <c r="CK913">
        <v>0</v>
      </c>
      <c r="CL913">
        <v>0</v>
      </c>
      <c r="CM913">
        <v>0</v>
      </c>
      <c r="CN913">
        <v>0</v>
      </c>
      <c r="CO913">
        <v>0</v>
      </c>
      <c r="CP913">
        <v>0</v>
      </c>
      <c r="CQ913">
        <v>0</v>
      </c>
      <c r="CR913">
        <v>0</v>
      </c>
      <c r="CS913">
        <v>0</v>
      </c>
      <c r="CT913">
        <v>0</v>
      </c>
      <c r="CU913">
        <v>0</v>
      </c>
      <c r="CV913">
        <v>0</v>
      </c>
      <c r="CW913">
        <v>0</v>
      </c>
      <c r="CX913">
        <v>0</v>
      </c>
      <c r="CY913">
        <v>0</v>
      </c>
      <c r="CZ913">
        <v>0</v>
      </c>
      <c r="DA913">
        <v>0</v>
      </c>
      <c r="DB913">
        <v>0</v>
      </c>
      <c r="DC913">
        <v>0</v>
      </c>
      <c r="DD913">
        <v>0</v>
      </c>
      <c r="DE913">
        <v>0</v>
      </c>
      <c r="DF913">
        <v>0</v>
      </c>
      <c r="DG913">
        <v>0</v>
      </c>
      <c r="DH913">
        <v>0</v>
      </c>
      <c r="DI913">
        <v>0</v>
      </c>
      <c r="DJ913">
        <v>0</v>
      </c>
      <c r="DK913">
        <v>0</v>
      </c>
      <c r="DL913">
        <v>0</v>
      </c>
      <c r="DM913">
        <v>0</v>
      </c>
      <c r="DN913">
        <v>0</v>
      </c>
      <c r="DO913">
        <v>0</v>
      </c>
      <c r="DP913">
        <v>0</v>
      </c>
      <c r="DQ913">
        <v>0</v>
      </c>
      <c r="DR913">
        <v>0</v>
      </c>
      <c r="DS913">
        <v>0</v>
      </c>
    </row>
    <row r="914" spans="1:123">
      <c r="A914" t="s">
        <v>768</v>
      </c>
      <c r="B914">
        <v>0</v>
      </c>
      <c r="C914">
        <v>0</v>
      </c>
      <c r="D914">
        <v>0</v>
      </c>
      <c r="E914">
        <v>0</v>
      </c>
      <c r="F914">
        <v>0</v>
      </c>
      <c r="G914">
        <v>0</v>
      </c>
      <c r="H914">
        <v>0</v>
      </c>
      <c r="I914">
        <v>29467547776.534401</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v>0</v>
      </c>
      <c r="BQ914">
        <v>0</v>
      </c>
      <c r="BR914">
        <v>29467547776.534401</v>
      </c>
      <c r="BS914">
        <v>0</v>
      </c>
      <c r="BT914">
        <v>0</v>
      </c>
      <c r="BU914">
        <v>0</v>
      </c>
      <c r="BV914">
        <v>0</v>
      </c>
      <c r="BW914">
        <v>0</v>
      </c>
      <c r="BX914">
        <v>0</v>
      </c>
      <c r="BY914">
        <v>0</v>
      </c>
      <c r="BZ914">
        <v>0</v>
      </c>
      <c r="CA914">
        <v>0</v>
      </c>
      <c r="CB914">
        <v>0</v>
      </c>
      <c r="CC914">
        <v>0</v>
      </c>
      <c r="CD914">
        <v>0</v>
      </c>
      <c r="CE914">
        <v>0</v>
      </c>
      <c r="CF914">
        <v>0</v>
      </c>
      <c r="CG914">
        <v>0</v>
      </c>
      <c r="CH914">
        <v>0</v>
      </c>
      <c r="CI914">
        <v>0</v>
      </c>
      <c r="CJ914">
        <v>0</v>
      </c>
      <c r="CK914">
        <v>0</v>
      </c>
      <c r="CL914">
        <v>0</v>
      </c>
      <c r="CM914">
        <v>0</v>
      </c>
      <c r="CN914">
        <v>0</v>
      </c>
      <c r="CO914">
        <v>0</v>
      </c>
      <c r="CP914">
        <v>0</v>
      </c>
      <c r="CQ914">
        <v>0</v>
      </c>
      <c r="CR914">
        <v>0</v>
      </c>
      <c r="CS914">
        <v>0</v>
      </c>
      <c r="CT914">
        <v>0</v>
      </c>
      <c r="CU914">
        <v>0</v>
      </c>
      <c r="CV914">
        <v>0</v>
      </c>
      <c r="CW914">
        <v>0</v>
      </c>
      <c r="CX914">
        <v>0</v>
      </c>
      <c r="CY914">
        <v>0</v>
      </c>
      <c r="CZ914">
        <v>0</v>
      </c>
      <c r="DA914">
        <v>0</v>
      </c>
      <c r="DB914">
        <v>0</v>
      </c>
      <c r="DC914">
        <v>0</v>
      </c>
      <c r="DD914">
        <v>0</v>
      </c>
      <c r="DE914">
        <v>0</v>
      </c>
      <c r="DF914">
        <v>0</v>
      </c>
      <c r="DG914">
        <v>0</v>
      </c>
      <c r="DH914">
        <v>0</v>
      </c>
      <c r="DI914">
        <v>0</v>
      </c>
      <c r="DJ914">
        <v>0</v>
      </c>
      <c r="DK914">
        <v>0</v>
      </c>
      <c r="DL914">
        <v>0</v>
      </c>
      <c r="DM914">
        <v>0</v>
      </c>
      <c r="DN914">
        <v>0</v>
      </c>
      <c r="DO914">
        <v>0</v>
      </c>
      <c r="DP914">
        <v>0</v>
      </c>
      <c r="DQ914">
        <v>0</v>
      </c>
      <c r="DR914">
        <v>0</v>
      </c>
      <c r="DS914">
        <v>0</v>
      </c>
    </row>
    <row r="915" spans="1:123">
      <c r="A915" t="s">
        <v>769</v>
      </c>
      <c r="B915">
        <v>0</v>
      </c>
      <c r="C915">
        <v>0</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0</v>
      </c>
      <c r="AL915">
        <v>0</v>
      </c>
      <c r="AM915">
        <v>0</v>
      </c>
      <c r="AN915">
        <v>0</v>
      </c>
      <c r="AO915">
        <v>0</v>
      </c>
      <c r="AP915">
        <v>0</v>
      </c>
      <c r="AQ915">
        <v>182009486415.133</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v>0</v>
      </c>
      <c r="BX915">
        <v>0</v>
      </c>
      <c r="BY915">
        <v>0</v>
      </c>
      <c r="BZ915">
        <v>0</v>
      </c>
      <c r="CA915">
        <v>0</v>
      </c>
      <c r="CB915">
        <v>0</v>
      </c>
      <c r="CC915">
        <v>0</v>
      </c>
      <c r="CD915">
        <v>0</v>
      </c>
      <c r="CE915">
        <v>0</v>
      </c>
      <c r="CF915">
        <v>0</v>
      </c>
      <c r="CG915">
        <v>0</v>
      </c>
      <c r="CH915">
        <v>0</v>
      </c>
      <c r="CI915">
        <v>0</v>
      </c>
      <c r="CJ915">
        <v>0</v>
      </c>
      <c r="CK915">
        <v>0</v>
      </c>
      <c r="CL915">
        <v>0</v>
      </c>
      <c r="CM915">
        <v>0</v>
      </c>
      <c r="CN915">
        <v>0</v>
      </c>
      <c r="CO915">
        <v>0</v>
      </c>
      <c r="CP915">
        <v>0</v>
      </c>
      <c r="CQ915">
        <v>0</v>
      </c>
      <c r="CR915">
        <v>0</v>
      </c>
      <c r="CS915">
        <v>0</v>
      </c>
      <c r="CT915">
        <v>0</v>
      </c>
      <c r="CU915">
        <v>0</v>
      </c>
      <c r="CV915">
        <v>0</v>
      </c>
      <c r="CW915">
        <v>0</v>
      </c>
      <c r="CX915">
        <v>0</v>
      </c>
      <c r="CY915">
        <v>0</v>
      </c>
      <c r="CZ915">
        <v>182009486415.133</v>
      </c>
      <c r="DA915">
        <v>0</v>
      </c>
      <c r="DB915">
        <v>0</v>
      </c>
      <c r="DC915">
        <v>0</v>
      </c>
      <c r="DD915">
        <v>0</v>
      </c>
      <c r="DE915">
        <v>0</v>
      </c>
      <c r="DF915">
        <v>0</v>
      </c>
      <c r="DG915">
        <v>0</v>
      </c>
      <c r="DH915">
        <v>0</v>
      </c>
      <c r="DI915">
        <v>0</v>
      </c>
      <c r="DJ915">
        <v>0</v>
      </c>
      <c r="DK915">
        <v>0</v>
      </c>
      <c r="DL915">
        <v>0</v>
      </c>
      <c r="DM915">
        <v>0</v>
      </c>
      <c r="DN915">
        <v>0</v>
      </c>
      <c r="DO915">
        <v>0</v>
      </c>
      <c r="DP915">
        <v>0</v>
      </c>
      <c r="DQ915">
        <v>0</v>
      </c>
      <c r="DR915">
        <v>0</v>
      </c>
      <c r="DS915">
        <v>0</v>
      </c>
    </row>
    <row r="916" spans="1:123">
      <c r="A916" t="s">
        <v>770</v>
      </c>
      <c r="B916">
        <v>0</v>
      </c>
      <c r="C916">
        <v>0</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0</v>
      </c>
      <c r="AJ916">
        <v>0</v>
      </c>
      <c r="AK916">
        <v>0</v>
      </c>
      <c r="AL916">
        <v>0</v>
      </c>
      <c r="AM916">
        <v>0</v>
      </c>
      <c r="AN916">
        <v>0</v>
      </c>
      <c r="AO916">
        <v>0</v>
      </c>
      <c r="AP916">
        <v>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v>0</v>
      </c>
      <c r="BX916">
        <v>0</v>
      </c>
      <c r="BY916">
        <v>0</v>
      </c>
      <c r="BZ916">
        <v>0</v>
      </c>
      <c r="CA916">
        <v>0</v>
      </c>
      <c r="CB916">
        <v>0</v>
      </c>
      <c r="CC916">
        <v>0</v>
      </c>
      <c r="CD916">
        <v>0</v>
      </c>
      <c r="CE916">
        <v>0</v>
      </c>
      <c r="CF916">
        <v>0</v>
      </c>
      <c r="CG916">
        <v>0</v>
      </c>
      <c r="CH916">
        <v>0</v>
      </c>
      <c r="CI916">
        <v>0</v>
      </c>
      <c r="CJ916">
        <v>0</v>
      </c>
      <c r="CK916">
        <v>0</v>
      </c>
      <c r="CL916">
        <v>0</v>
      </c>
      <c r="CM916">
        <v>0</v>
      </c>
      <c r="CN916">
        <v>0</v>
      </c>
      <c r="CO916">
        <v>0</v>
      </c>
      <c r="CP916">
        <v>0</v>
      </c>
      <c r="CQ916">
        <v>0</v>
      </c>
      <c r="CR916">
        <v>0</v>
      </c>
      <c r="CS916">
        <v>0</v>
      </c>
      <c r="CT916">
        <v>0</v>
      </c>
      <c r="CU916">
        <v>0</v>
      </c>
      <c r="CV916">
        <v>0</v>
      </c>
      <c r="CW916">
        <v>0</v>
      </c>
      <c r="CX916">
        <v>0</v>
      </c>
      <c r="CY916">
        <v>0</v>
      </c>
      <c r="CZ916">
        <v>0</v>
      </c>
      <c r="DA916">
        <v>0</v>
      </c>
      <c r="DB916">
        <v>0</v>
      </c>
      <c r="DC916">
        <v>0</v>
      </c>
      <c r="DD916">
        <v>0</v>
      </c>
      <c r="DE916">
        <v>0</v>
      </c>
      <c r="DF916">
        <v>0</v>
      </c>
      <c r="DG916">
        <v>0</v>
      </c>
      <c r="DH916">
        <v>0</v>
      </c>
      <c r="DI916">
        <v>0</v>
      </c>
      <c r="DJ916">
        <v>0</v>
      </c>
      <c r="DK916">
        <v>0</v>
      </c>
      <c r="DL916">
        <v>0</v>
      </c>
      <c r="DM916">
        <v>0</v>
      </c>
      <c r="DN916">
        <v>0</v>
      </c>
      <c r="DO916">
        <v>0</v>
      </c>
      <c r="DP916">
        <v>0</v>
      </c>
      <c r="DQ916">
        <v>0</v>
      </c>
      <c r="DR916">
        <v>0</v>
      </c>
      <c r="DS916">
        <v>0</v>
      </c>
    </row>
    <row r="917" spans="1:123">
      <c r="A917" t="s">
        <v>771</v>
      </c>
      <c r="B917">
        <v>0</v>
      </c>
      <c r="C917">
        <v>0</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v>0</v>
      </c>
      <c r="BX917">
        <v>0</v>
      </c>
      <c r="BY917">
        <v>0</v>
      </c>
      <c r="BZ917">
        <v>0</v>
      </c>
      <c r="CA917">
        <v>0</v>
      </c>
      <c r="CB917">
        <v>0</v>
      </c>
      <c r="CC917">
        <v>0</v>
      </c>
      <c r="CD917">
        <v>0</v>
      </c>
      <c r="CE917">
        <v>0</v>
      </c>
      <c r="CF917">
        <v>0</v>
      </c>
      <c r="CG917">
        <v>0</v>
      </c>
      <c r="CH917">
        <v>0</v>
      </c>
      <c r="CI917">
        <v>0</v>
      </c>
      <c r="CJ917">
        <v>0</v>
      </c>
      <c r="CK917">
        <v>0</v>
      </c>
      <c r="CL917">
        <v>0</v>
      </c>
      <c r="CM917">
        <v>0</v>
      </c>
      <c r="CN917">
        <v>0</v>
      </c>
      <c r="CO917">
        <v>0</v>
      </c>
      <c r="CP917">
        <v>0</v>
      </c>
      <c r="CQ917">
        <v>0</v>
      </c>
      <c r="CR917">
        <v>0</v>
      </c>
      <c r="CS917">
        <v>0</v>
      </c>
      <c r="CT917">
        <v>0</v>
      </c>
      <c r="CU917">
        <v>0</v>
      </c>
      <c r="CV917">
        <v>0</v>
      </c>
      <c r="CW917">
        <v>0</v>
      </c>
      <c r="CX917">
        <v>0</v>
      </c>
      <c r="CY917">
        <v>0</v>
      </c>
      <c r="CZ917">
        <v>0</v>
      </c>
      <c r="DA917">
        <v>0</v>
      </c>
      <c r="DB917">
        <v>0</v>
      </c>
      <c r="DC917">
        <v>0</v>
      </c>
      <c r="DD917">
        <v>0</v>
      </c>
      <c r="DE917">
        <v>0</v>
      </c>
      <c r="DF917">
        <v>0</v>
      </c>
      <c r="DG917">
        <v>0</v>
      </c>
      <c r="DH917">
        <v>0</v>
      </c>
      <c r="DI917">
        <v>0</v>
      </c>
      <c r="DJ917">
        <v>0</v>
      </c>
      <c r="DK917">
        <v>0</v>
      </c>
      <c r="DL917">
        <v>0</v>
      </c>
      <c r="DM917">
        <v>0</v>
      </c>
      <c r="DN917">
        <v>0</v>
      </c>
      <c r="DO917">
        <v>0</v>
      </c>
      <c r="DP917">
        <v>0</v>
      </c>
      <c r="DQ917">
        <v>0</v>
      </c>
      <c r="DR917">
        <v>0</v>
      </c>
      <c r="DS917">
        <v>0</v>
      </c>
    </row>
    <row r="918" spans="1:123">
      <c r="A918" t="s">
        <v>772</v>
      </c>
      <c r="B918">
        <v>0</v>
      </c>
      <c r="C918">
        <v>0</v>
      </c>
      <c r="D918">
        <v>0</v>
      </c>
      <c r="E918">
        <v>0</v>
      </c>
      <c r="F918">
        <v>0</v>
      </c>
      <c r="G918">
        <v>0</v>
      </c>
      <c r="H918">
        <v>0</v>
      </c>
      <c r="I918">
        <v>0</v>
      </c>
      <c r="J918">
        <v>0</v>
      </c>
      <c r="K918">
        <v>0</v>
      </c>
      <c r="L918">
        <v>0</v>
      </c>
      <c r="M918">
        <v>0</v>
      </c>
      <c r="N918">
        <v>0</v>
      </c>
      <c r="O918">
        <v>5987337674.0550299</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c r="AP918">
        <v>0</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v>0</v>
      </c>
      <c r="BQ918">
        <v>0</v>
      </c>
      <c r="BR918">
        <v>0</v>
      </c>
      <c r="BS918">
        <v>0</v>
      </c>
      <c r="BT918">
        <v>0</v>
      </c>
      <c r="BU918">
        <v>0</v>
      </c>
      <c r="BV918">
        <v>0</v>
      </c>
      <c r="BW918">
        <v>0</v>
      </c>
      <c r="BX918">
        <v>5987337674.0550299</v>
      </c>
      <c r="BY918">
        <v>0</v>
      </c>
      <c r="BZ918">
        <v>0</v>
      </c>
      <c r="CA918">
        <v>0</v>
      </c>
      <c r="CB918">
        <v>0</v>
      </c>
      <c r="CC918">
        <v>0</v>
      </c>
      <c r="CD918">
        <v>0</v>
      </c>
      <c r="CE918">
        <v>0</v>
      </c>
      <c r="CF918">
        <v>0</v>
      </c>
      <c r="CG918">
        <v>0</v>
      </c>
      <c r="CH918">
        <v>0</v>
      </c>
      <c r="CI918">
        <v>0</v>
      </c>
      <c r="CJ918">
        <v>0</v>
      </c>
      <c r="CK918">
        <v>0</v>
      </c>
      <c r="CL918">
        <v>0</v>
      </c>
      <c r="CM918">
        <v>0</v>
      </c>
      <c r="CN918">
        <v>0</v>
      </c>
      <c r="CO918">
        <v>0</v>
      </c>
      <c r="CP918">
        <v>0</v>
      </c>
      <c r="CQ918">
        <v>0</v>
      </c>
      <c r="CR918">
        <v>0</v>
      </c>
      <c r="CS918">
        <v>0</v>
      </c>
      <c r="CT918">
        <v>0</v>
      </c>
      <c r="CU918">
        <v>0</v>
      </c>
      <c r="CV918">
        <v>0</v>
      </c>
      <c r="CW918">
        <v>0</v>
      </c>
      <c r="CX918">
        <v>0</v>
      </c>
      <c r="CY918">
        <v>0</v>
      </c>
      <c r="CZ918">
        <v>0</v>
      </c>
      <c r="DA918">
        <v>0</v>
      </c>
      <c r="DB918">
        <v>0</v>
      </c>
      <c r="DC918">
        <v>0</v>
      </c>
      <c r="DD918">
        <v>0</v>
      </c>
      <c r="DE918">
        <v>0</v>
      </c>
      <c r="DF918">
        <v>0</v>
      </c>
      <c r="DG918">
        <v>0</v>
      </c>
      <c r="DH918">
        <v>0</v>
      </c>
      <c r="DI918">
        <v>0</v>
      </c>
      <c r="DJ918">
        <v>0</v>
      </c>
      <c r="DK918">
        <v>0</v>
      </c>
      <c r="DL918">
        <v>0</v>
      </c>
      <c r="DM918">
        <v>0</v>
      </c>
      <c r="DN918">
        <v>0</v>
      </c>
      <c r="DO918">
        <v>0</v>
      </c>
      <c r="DP918">
        <v>0</v>
      </c>
      <c r="DQ918">
        <v>0</v>
      </c>
      <c r="DR918">
        <v>0</v>
      </c>
      <c r="DS918">
        <v>0</v>
      </c>
    </row>
    <row r="919" spans="1:123">
      <c r="A919" t="s">
        <v>2654</v>
      </c>
      <c r="B919">
        <v>0</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v>0</v>
      </c>
      <c r="BX919">
        <v>0</v>
      </c>
      <c r="BY919">
        <v>0</v>
      </c>
      <c r="BZ919">
        <v>0</v>
      </c>
      <c r="CA919">
        <v>0</v>
      </c>
      <c r="CB919">
        <v>0</v>
      </c>
      <c r="CC919">
        <v>0</v>
      </c>
      <c r="CD919">
        <v>0</v>
      </c>
      <c r="CE919">
        <v>0</v>
      </c>
      <c r="CF919">
        <v>0</v>
      </c>
      <c r="CG919">
        <v>0</v>
      </c>
      <c r="CH919">
        <v>0</v>
      </c>
      <c r="CI919">
        <v>0</v>
      </c>
      <c r="CJ919">
        <v>0</v>
      </c>
      <c r="CK919">
        <v>0</v>
      </c>
      <c r="CL919">
        <v>0</v>
      </c>
      <c r="CM919">
        <v>0</v>
      </c>
      <c r="CN919">
        <v>0</v>
      </c>
      <c r="CO919">
        <v>0</v>
      </c>
      <c r="CP919">
        <v>0</v>
      </c>
      <c r="CQ919">
        <v>0</v>
      </c>
      <c r="CR919">
        <v>0</v>
      </c>
      <c r="CS919">
        <v>0</v>
      </c>
      <c r="CT919">
        <v>0</v>
      </c>
      <c r="CU919">
        <v>0</v>
      </c>
      <c r="CV919">
        <v>0</v>
      </c>
      <c r="CW919">
        <v>0</v>
      </c>
      <c r="CX919">
        <v>0</v>
      </c>
      <c r="CY919">
        <v>0</v>
      </c>
      <c r="CZ919">
        <v>0</v>
      </c>
      <c r="DA919">
        <v>0</v>
      </c>
      <c r="DB919">
        <v>0</v>
      </c>
      <c r="DC919">
        <v>0</v>
      </c>
      <c r="DD919">
        <v>0</v>
      </c>
      <c r="DE919">
        <v>0</v>
      </c>
      <c r="DF919">
        <v>0</v>
      </c>
      <c r="DG919">
        <v>0</v>
      </c>
      <c r="DH919">
        <v>0</v>
      </c>
      <c r="DI919">
        <v>0</v>
      </c>
      <c r="DJ919">
        <v>0</v>
      </c>
      <c r="DK919">
        <v>0</v>
      </c>
      <c r="DL919">
        <v>0</v>
      </c>
      <c r="DM919">
        <v>0</v>
      </c>
      <c r="DN919">
        <v>0</v>
      </c>
      <c r="DO919">
        <v>0</v>
      </c>
      <c r="DP919">
        <v>0</v>
      </c>
      <c r="DQ919">
        <v>0</v>
      </c>
      <c r="DR919">
        <v>0</v>
      </c>
      <c r="DS919">
        <v>0</v>
      </c>
    </row>
    <row r="920" spans="1:123">
      <c r="A920" t="s">
        <v>2655</v>
      </c>
      <c r="B920">
        <v>0</v>
      </c>
      <c r="C920">
        <v>0</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0</v>
      </c>
      <c r="BY920">
        <v>0</v>
      </c>
      <c r="BZ920">
        <v>0</v>
      </c>
      <c r="CA920">
        <v>0</v>
      </c>
      <c r="CB920">
        <v>0</v>
      </c>
      <c r="CC920">
        <v>0</v>
      </c>
      <c r="CD920">
        <v>0</v>
      </c>
      <c r="CE920">
        <v>0</v>
      </c>
      <c r="CF920">
        <v>0</v>
      </c>
      <c r="CG920">
        <v>0</v>
      </c>
      <c r="CH920">
        <v>0</v>
      </c>
      <c r="CI920">
        <v>0</v>
      </c>
      <c r="CJ920">
        <v>0</v>
      </c>
      <c r="CK920">
        <v>0</v>
      </c>
      <c r="CL920">
        <v>0</v>
      </c>
      <c r="CM920">
        <v>0</v>
      </c>
      <c r="CN920">
        <v>0</v>
      </c>
      <c r="CO920">
        <v>0</v>
      </c>
      <c r="CP920">
        <v>0</v>
      </c>
      <c r="CQ920">
        <v>0</v>
      </c>
      <c r="CR920">
        <v>0</v>
      </c>
      <c r="CS920">
        <v>0</v>
      </c>
      <c r="CT920">
        <v>0</v>
      </c>
      <c r="CU920">
        <v>0</v>
      </c>
      <c r="CV920">
        <v>0</v>
      </c>
      <c r="CW920">
        <v>0</v>
      </c>
      <c r="CX920">
        <v>0</v>
      </c>
      <c r="CY920">
        <v>0</v>
      </c>
      <c r="CZ920">
        <v>0</v>
      </c>
      <c r="DA920">
        <v>0</v>
      </c>
      <c r="DB920">
        <v>0</v>
      </c>
      <c r="DC920">
        <v>0</v>
      </c>
      <c r="DD920">
        <v>0</v>
      </c>
      <c r="DE920">
        <v>0</v>
      </c>
      <c r="DF920">
        <v>0</v>
      </c>
      <c r="DG920">
        <v>0</v>
      </c>
      <c r="DH920">
        <v>0</v>
      </c>
      <c r="DI920">
        <v>0</v>
      </c>
      <c r="DJ920">
        <v>0</v>
      </c>
      <c r="DK920">
        <v>0</v>
      </c>
      <c r="DL920">
        <v>0</v>
      </c>
      <c r="DM920">
        <v>0</v>
      </c>
      <c r="DN920">
        <v>0</v>
      </c>
      <c r="DO920">
        <v>0</v>
      </c>
      <c r="DP920">
        <v>0</v>
      </c>
      <c r="DQ920">
        <v>0</v>
      </c>
      <c r="DR920">
        <v>0</v>
      </c>
      <c r="DS920">
        <v>0</v>
      </c>
    </row>
    <row r="921" spans="1:123">
      <c r="A921" t="s">
        <v>773</v>
      </c>
      <c r="B921">
        <v>0</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c r="AP921">
        <v>0</v>
      </c>
      <c r="AQ921">
        <v>0</v>
      </c>
      <c r="AR921">
        <v>0</v>
      </c>
      <c r="AS921">
        <v>0</v>
      </c>
      <c r="AT921">
        <v>0</v>
      </c>
      <c r="AU921">
        <v>0</v>
      </c>
      <c r="AV921">
        <v>0</v>
      </c>
      <c r="AW921">
        <v>0</v>
      </c>
      <c r="AX921">
        <v>0</v>
      </c>
      <c r="AY921">
        <v>0</v>
      </c>
      <c r="AZ921">
        <v>0</v>
      </c>
      <c r="BA921">
        <v>0</v>
      </c>
      <c r="BB921">
        <v>0</v>
      </c>
      <c r="BC921">
        <v>0</v>
      </c>
      <c r="BD921">
        <v>0</v>
      </c>
      <c r="BE921">
        <v>0</v>
      </c>
      <c r="BF921">
        <v>0</v>
      </c>
      <c r="BG921">
        <v>0</v>
      </c>
      <c r="BH921">
        <v>0</v>
      </c>
      <c r="BI921">
        <v>0</v>
      </c>
      <c r="BJ921">
        <v>0</v>
      </c>
      <c r="BK921">
        <v>0</v>
      </c>
      <c r="BL921">
        <v>0</v>
      </c>
      <c r="BM921">
        <v>0</v>
      </c>
      <c r="BN921">
        <v>0</v>
      </c>
      <c r="BO921">
        <v>0</v>
      </c>
      <c r="BP921">
        <v>0</v>
      </c>
      <c r="BQ921">
        <v>0</v>
      </c>
      <c r="BR921">
        <v>0</v>
      </c>
      <c r="BS921">
        <v>0</v>
      </c>
      <c r="BT921">
        <v>0</v>
      </c>
      <c r="BU921">
        <v>0</v>
      </c>
      <c r="BV921">
        <v>0</v>
      </c>
      <c r="BW921">
        <v>0</v>
      </c>
      <c r="BX921">
        <v>0</v>
      </c>
      <c r="BY921">
        <v>0</v>
      </c>
      <c r="BZ921">
        <v>0</v>
      </c>
      <c r="CA921">
        <v>0</v>
      </c>
      <c r="CB921">
        <v>0</v>
      </c>
      <c r="CC921">
        <v>0</v>
      </c>
      <c r="CD921">
        <v>0</v>
      </c>
      <c r="CE921">
        <v>0</v>
      </c>
      <c r="CF921">
        <v>0</v>
      </c>
      <c r="CG921">
        <v>0</v>
      </c>
      <c r="CH921">
        <v>0</v>
      </c>
      <c r="CI921">
        <v>0</v>
      </c>
      <c r="CJ921">
        <v>0</v>
      </c>
      <c r="CK921">
        <v>0</v>
      </c>
      <c r="CL921">
        <v>0</v>
      </c>
      <c r="CM921">
        <v>0</v>
      </c>
      <c r="CN921">
        <v>0</v>
      </c>
      <c r="CO921">
        <v>0</v>
      </c>
      <c r="CP921">
        <v>0</v>
      </c>
      <c r="CQ921">
        <v>0</v>
      </c>
      <c r="CR921">
        <v>0</v>
      </c>
      <c r="CS921">
        <v>0</v>
      </c>
      <c r="CT921">
        <v>0</v>
      </c>
      <c r="CU921">
        <v>0</v>
      </c>
      <c r="CV921">
        <v>0</v>
      </c>
      <c r="CW921">
        <v>0</v>
      </c>
      <c r="CX921">
        <v>0</v>
      </c>
      <c r="CY921">
        <v>0</v>
      </c>
      <c r="CZ921">
        <v>0</v>
      </c>
      <c r="DA921">
        <v>0</v>
      </c>
      <c r="DB921">
        <v>0</v>
      </c>
      <c r="DC921">
        <v>0</v>
      </c>
      <c r="DD921">
        <v>0</v>
      </c>
      <c r="DE921">
        <v>0</v>
      </c>
      <c r="DF921">
        <v>0</v>
      </c>
      <c r="DG921">
        <v>0</v>
      </c>
      <c r="DH921">
        <v>0</v>
      </c>
      <c r="DI921">
        <v>0</v>
      </c>
      <c r="DJ921">
        <v>0</v>
      </c>
      <c r="DK921">
        <v>0</v>
      </c>
      <c r="DL921">
        <v>0</v>
      </c>
      <c r="DM921">
        <v>0</v>
      </c>
      <c r="DN921">
        <v>0</v>
      </c>
      <c r="DO921">
        <v>0</v>
      </c>
      <c r="DP921">
        <v>0</v>
      </c>
      <c r="DQ921">
        <v>0</v>
      </c>
      <c r="DR921">
        <v>0</v>
      </c>
      <c r="DS921">
        <v>0</v>
      </c>
    </row>
    <row r="922" spans="1:123">
      <c r="A922" t="s">
        <v>774</v>
      </c>
      <c r="B922">
        <v>0</v>
      </c>
      <c r="C922">
        <v>0</v>
      </c>
      <c r="D922">
        <v>0</v>
      </c>
      <c r="E922">
        <v>0</v>
      </c>
      <c r="F922">
        <v>0</v>
      </c>
      <c r="G922">
        <v>0</v>
      </c>
      <c r="H922">
        <v>0</v>
      </c>
      <c r="I922">
        <v>0</v>
      </c>
      <c r="J922">
        <v>0</v>
      </c>
      <c r="K922">
        <v>0</v>
      </c>
      <c r="L922">
        <v>141691255.17144999</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0</v>
      </c>
      <c r="AZ922">
        <v>0</v>
      </c>
      <c r="BA922">
        <v>0</v>
      </c>
      <c r="BB922">
        <v>0</v>
      </c>
      <c r="BC922">
        <v>0</v>
      </c>
      <c r="BD922">
        <v>0</v>
      </c>
      <c r="BE922">
        <v>0</v>
      </c>
      <c r="BF922">
        <v>0</v>
      </c>
      <c r="BG922">
        <v>0</v>
      </c>
      <c r="BH922">
        <v>0</v>
      </c>
      <c r="BI922">
        <v>0</v>
      </c>
      <c r="BJ922">
        <v>0</v>
      </c>
      <c r="BK922">
        <v>0</v>
      </c>
      <c r="BL922">
        <v>0</v>
      </c>
      <c r="BM922">
        <v>0</v>
      </c>
      <c r="BN922">
        <v>0</v>
      </c>
      <c r="BO922">
        <v>0</v>
      </c>
      <c r="BP922">
        <v>0</v>
      </c>
      <c r="BQ922">
        <v>0</v>
      </c>
      <c r="BR922">
        <v>0</v>
      </c>
      <c r="BS922">
        <v>0</v>
      </c>
      <c r="BT922">
        <v>0</v>
      </c>
      <c r="BU922">
        <v>141691255.17144999</v>
      </c>
      <c r="BV922">
        <v>0</v>
      </c>
      <c r="BW922">
        <v>0</v>
      </c>
      <c r="BX922">
        <v>0</v>
      </c>
      <c r="BY922">
        <v>0</v>
      </c>
      <c r="BZ922">
        <v>0</v>
      </c>
      <c r="CA922">
        <v>0</v>
      </c>
      <c r="CB922">
        <v>0</v>
      </c>
      <c r="CC922">
        <v>0</v>
      </c>
      <c r="CD922">
        <v>0</v>
      </c>
      <c r="CE922">
        <v>0</v>
      </c>
      <c r="CF922">
        <v>0</v>
      </c>
      <c r="CG922">
        <v>0</v>
      </c>
      <c r="CH922">
        <v>0</v>
      </c>
      <c r="CI922">
        <v>0</v>
      </c>
      <c r="CJ922">
        <v>0</v>
      </c>
      <c r="CK922">
        <v>0</v>
      </c>
      <c r="CL922">
        <v>0</v>
      </c>
      <c r="CM922">
        <v>0</v>
      </c>
      <c r="CN922">
        <v>0</v>
      </c>
      <c r="CO922">
        <v>0</v>
      </c>
      <c r="CP922">
        <v>0</v>
      </c>
      <c r="CQ922">
        <v>0</v>
      </c>
      <c r="CR922">
        <v>0</v>
      </c>
      <c r="CS922">
        <v>0</v>
      </c>
      <c r="CT922">
        <v>0</v>
      </c>
      <c r="CU922">
        <v>0</v>
      </c>
      <c r="CV922">
        <v>0</v>
      </c>
      <c r="CW922">
        <v>0</v>
      </c>
      <c r="CX922">
        <v>0</v>
      </c>
      <c r="CY922">
        <v>0</v>
      </c>
      <c r="CZ922">
        <v>0</v>
      </c>
      <c r="DA922">
        <v>0</v>
      </c>
      <c r="DB922">
        <v>0</v>
      </c>
      <c r="DC922">
        <v>0</v>
      </c>
      <c r="DD922">
        <v>0</v>
      </c>
      <c r="DE922">
        <v>0</v>
      </c>
      <c r="DF922">
        <v>0</v>
      </c>
      <c r="DG922">
        <v>0</v>
      </c>
      <c r="DH922">
        <v>0</v>
      </c>
      <c r="DI922">
        <v>0</v>
      </c>
      <c r="DJ922">
        <v>0</v>
      </c>
      <c r="DK922">
        <v>0</v>
      </c>
      <c r="DL922">
        <v>0</v>
      </c>
      <c r="DM922">
        <v>0</v>
      </c>
      <c r="DN922">
        <v>0</v>
      </c>
      <c r="DO922">
        <v>0</v>
      </c>
      <c r="DP922">
        <v>0</v>
      </c>
      <c r="DQ922">
        <v>0</v>
      </c>
      <c r="DR922">
        <v>0</v>
      </c>
      <c r="DS922">
        <v>0</v>
      </c>
    </row>
    <row r="923" spans="1:123">
      <c r="A923" t="s">
        <v>775</v>
      </c>
      <c r="B923">
        <v>0</v>
      </c>
      <c r="C923">
        <v>0</v>
      </c>
      <c r="D923">
        <v>0</v>
      </c>
      <c r="E923">
        <v>0</v>
      </c>
      <c r="F923">
        <v>0</v>
      </c>
      <c r="G923">
        <v>0</v>
      </c>
      <c r="H923">
        <v>0</v>
      </c>
      <c r="I923">
        <v>0</v>
      </c>
      <c r="J923">
        <v>0</v>
      </c>
      <c r="K923">
        <v>0</v>
      </c>
      <c r="L923">
        <v>0</v>
      </c>
      <c r="M923">
        <v>13992011448.1807</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v>0</v>
      </c>
      <c r="BQ923">
        <v>0</v>
      </c>
      <c r="BR923">
        <v>0</v>
      </c>
      <c r="BS923">
        <v>0</v>
      </c>
      <c r="BT923">
        <v>0</v>
      </c>
      <c r="BU923">
        <v>0</v>
      </c>
      <c r="BV923">
        <v>13992011448.1807</v>
      </c>
      <c r="BW923">
        <v>0</v>
      </c>
      <c r="BX923">
        <v>0</v>
      </c>
      <c r="BY923">
        <v>0</v>
      </c>
      <c r="BZ923">
        <v>0</v>
      </c>
      <c r="CA923">
        <v>0</v>
      </c>
      <c r="CB923">
        <v>0</v>
      </c>
      <c r="CC923">
        <v>0</v>
      </c>
      <c r="CD923">
        <v>0</v>
      </c>
      <c r="CE923">
        <v>0</v>
      </c>
      <c r="CF923">
        <v>0</v>
      </c>
      <c r="CG923">
        <v>0</v>
      </c>
      <c r="CH923">
        <v>0</v>
      </c>
      <c r="CI923">
        <v>0</v>
      </c>
      <c r="CJ923">
        <v>0</v>
      </c>
      <c r="CK923">
        <v>0</v>
      </c>
      <c r="CL923">
        <v>0</v>
      </c>
      <c r="CM923">
        <v>0</v>
      </c>
      <c r="CN923">
        <v>0</v>
      </c>
      <c r="CO923">
        <v>0</v>
      </c>
      <c r="CP923">
        <v>0</v>
      </c>
      <c r="CQ923">
        <v>0</v>
      </c>
      <c r="CR923">
        <v>0</v>
      </c>
      <c r="CS923">
        <v>0</v>
      </c>
      <c r="CT923">
        <v>0</v>
      </c>
      <c r="CU923">
        <v>0</v>
      </c>
      <c r="CV923">
        <v>0</v>
      </c>
      <c r="CW923">
        <v>0</v>
      </c>
      <c r="CX923">
        <v>0</v>
      </c>
      <c r="CY923">
        <v>0</v>
      </c>
      <c r="CZ923">
        <v>0</v>
      </c>
      <c r="DA923">
        <v>0</v>
      </c>
      <c r="DB923">
        <v>0</v>
      </c>
      <c r="DC923">
        <v>0</v>
      </c>
      <c r="DD923">
        <v>0</v>
      </c>
      <c r="DE923">
        <v>0</v>
      </c>
      <c r="DF923">
        <v>0</v>
      </c>
      <c r="DG923">
        <v>0</v>
      </c>
      <c r="DH923">
        <v>0</v>
      </c>
      <c r="DI923">
        <v>0</v>
      </c>
      <c r="DJ923">
        <v>0</v>
      </c>
      <c r="DK923">
        <v>0</v>
      </c>
      <c r="DL923">
        <v>0</v>
      </c>
      <c r="DM923">
        <v>0</v>
      </c>
      <c r="DN923">
        <v>0</v>
      </c>
      <c r="DO923">
        <v>0</v>
      </c>
      <c r="DP923">
        <v>0</v>
      </c>
      <c r="DQ923">
        <v>0</v>
      </c>
      <c r="DR923">
        <v>0</v>
      </c>
      <c r="DS923">
        <v>0</v>
      </c>
    </row>
    <row r="924" spans="1:123">
      <c r="A924" t="s">
        <v>2656</v>
      </c>
      <c r="B924">
        <v>0</v>
      </c>
      <c r="C924">
        <v>0</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v>0</v>
      </c>
      <c r="BN924">
        <v>0</v>
      </c>
      <c r="BO924">
        <v>0</v>
      </c>
      <c r="BP924">
        <v>0</v>
      </c>
      <c r="BQ924">
        <v>0</v>
      </c>
      <c r="BR924">
        <v>0</v>
      </c>
      <c r="BS924">
        <v>0</v>
      </c>
      <c r="BT924">
        <v>0</v>
      </c>
      <c r="BU924">
        <v>0</v>
      </c>
      <c r="BV924">
        <v>0</v>
      </c>
      <c r="BW924">
        <v>0</v>
      </c>
      <c r="BX924">
        <v>0</v>
      </c>
      <c r="BY924">
        <v>0</v>
      </c>
      <c r="BZ924">
        <v>0</v>
      </c>
      <c r="CA924">
        <v>0</v>
      </c>
      <c r="CB924">
        <v>0</v>
      </c>
      <c r="CC924">
        <v>0</v>
      </c>
      <c r="CD924">
        <v>0</v>
      </c>
      <c r="CE924">
        <v>0</v>
      </c>
      <c r="CF924">
        <v>0</v>
      </c>
      <c r="CG924">
        <v>0</v>
      </c>
      <c r="CH924">
        <v>0</v>
      </c>
      <c r="CI924">
        <v>0</v>
      </c>
      <c r="CJ924">
        <v>0</v>
      </c>
      <c r="CK924">
        <v>0</v>
      </c>
      <c r="CL924">
        <v>0</v>
      </c>
      <c r="CM924">
        <v>0</v>
      </c>
      <c r="CN924">
        <v>0</v>
      </c>
      <c r="CO924">
        <v>0</v>
      </c>
      <c r="CP924">
        <v>0</v>
      </c>
      <c r="CQ924">
        <v>0</v>
      </c>
      <c r="CR924">
        <v>0</v>
      </c>
      <c r="CS924">
        <v>0</v>
      </c>
      <c r="CT924">
        <v>0</v>
      </c>
      <c r="CU924">
        <v>0</v>
      </c>
      <c r="CV924">
        <v>0</v>
      </c>
      <c r="CW924">
        <v>0</v>
      </c>
      <c r="CX924">
        <v>0</v>
      </c>
      <c r="CY924">
        <v>0</v>
      </c>
      <c r="CZ924">
        <v>0</v>
      </c>
      <c r="DA924">
        <v>0</v>
      </c>
      <c r="DB924">
        <v>0</v>
      </c>
      <c r="DC924">
        <v>0</v>
      </c>
      <c r="DD924">
        <v>0</v>
      </c>
      <c r="DE924">
        <v>0</v>
      </c>
      <c r="DF924">
        <v>0</v>
      </c>
      <c r="DG924">
        <v>0</v>
      </c>
      <c r="DH924">
        <v>0</v>
      </c>
      <c r="DI924">
        <v>0</v>
      </c>
      <c r="DJ924">
        <v>0</v>
      </c>
      <c r="DK924">
        <v>0</v>
      </c>
      <c r="DL924">
        <v>0</v>
      </c>
      <c r="DM924">
        <v>0</v>
      </c>
      <c r="DN924">
        <v>0</v>
      </c>
      <c r="DO924">
        <v>0</v>
      </c>
      <c r="DP924">
        <v>0</v>
      </c>
      <c r="DQ924">
        <v>0</v>
      </c>
      <c r="DR924">
        <v>0</v>
      </c>
      <c r="DS924">
        <v>0</v>
      </c>
    </row>
    <row r="925" spans="1:123">
      <c r="A925" t="s">
        <v>776</v>
      </c>
      <c r="B925">
        <v>0</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0</v>
      </c>
      <c r="BL925">
        <v>0</v>
      </c>
      <c r="BM925">
        <v>0</v>
      </c>
      <c r="BN925">
        <v>0</v>
      </c>
      <c r="BO925">
        <v>0</v>
      </c>
      <c r="BP925">
        <v>0</v>
      </c>
      <c r="BQ925">
        <v>0</v>
      </c>
      <c r="BR925">
        <v>0</v>
      </c>
      <c r="BS925">
        <v>0</v>
      </c>
      <c r="BT925">
        <v>0</v>
      </c>
      <c r="BU925">
        <v>0</v>
      </c>
      <c r="BV925">
        <v>0</v>
      </c>
      <c r="BW925">
        <v>0</v>
      </c>
      <c r="BX925">
        <v>0</v>
      </c>
      <c r="BY925">
        <v>0</v>
      </c>
      <c r="BZ925">
        <v>0</v>
      </c>
      <c r="CA925">
        <v>0</v>
      </c>
      <c r="CB925">
        <v>0</v>
      </c>
      <c r="CC925">
        <v>0</v>
      </c>
      <c r="CD925">
        <v>0</v>
      </c>
      <c r="CE925">
        <v>0</v>
      </c>
      <c r="CF925">
        <v>0</v>
      </c>
      <c r="CG925">
        <v>0</v>
      </c>
      <c r="CH925">
        <v>0</v>
      </c>
      <c r="CI925">
        <v>0</v>
      </c>
      <c r="CJ925">
        <v>0</v>
      </c>
      <c r="CK925">
        <v>0</v>
      </c>
      <c r="CL925">
        <v>0</v>
      </c>
      <c r="CM925">
        <v>0</v>
      </c>
      <c r="CN925">
        <v>0</v>
      </c>
      <c r="CO925">
        <v>0</v>
      </c>
      <c r="CP925">
        <v>0</v>
      </c>
      <c r="CQ925">
        <v>0</v>
      </c>
      <c r="CR925">
        <v>0</v>
      </c>
      <c r="CS925">
        <v>0</v>
      </c>
      <c r="CT925">
        <v>0</v>
      </c>
      <c r="CU925">
        <v>0</v>
      </c>
      <c r="CV925">
        <v>0</v>
      </c>
      <c r="CW925">
        <v>0</v>
      </c>
      <c r="CX925">
        <v>0</v>
      </c>
      <c r="CY925">
        <v>0</v>
      </c>
      <c r="CZ925">
        <v>0</v>
      </c>
      <c r="DA925">
        <v>0</v>
      </c>
      <c r="DB925">
        <v>0</v>
      </c>
      <c r="DC925">
        <v>0</v>
      </c>
      <c r="DD925">
        <v>0</v>
      </c>
      <c r="DE925">
        <v>0</v>
      </c>
      <c r="DF925">
        <v>0</v>
      </c>
      <c r="DG925">
        <v>0</v>
      </c>
      <c r="DH925">
        <v>0</v>
      </c>
      <c r="DI925">
        <v>0</v>
      </c>
      <c r="DJ925">
        <v>0</v>
      </c>
      <c r="DK925">
        <v>0</v>
      </c>
      <c r="DL925">
        <v>0</v>
      </c>
      <c r="DM925">
        <v>0</v>
      </c>
      <c r="DN925">
        <v>0</v>
      </c>
      <c r="DO925">
        <v>0</v>
      </c>
      <c r="DP925">
        <v>0</v>
      </c>
      <c r="DQ925">
        <v>0</v>
      </c>
      <c r="DR925">
        <v>0</v>
      </c>
      <c r="DS925">
        <v>0</v>
      </c>
    </row>
    <row r="926" spans="1:123">
      <c r="A926" t="s">
        <v>2657</v>
      </c>
      <c r="B926">
        <v>0</v>
      </c>
      <c r="C926">
        <v>0</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0</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v>0</v>
      </c>
      <c r="BQ926">
        <v>0</v>
      </c>
      <c r="BR926">
        <v>0</v>
      </c>
      <c r="BS926">
        <v>0</v>
      </c>
      <c r="BT926">
        <v>0</v>
      </c>
      <c r="BU926">
        <v>0</v>
      </c>
      <c r="BV926">
        <v>0</v>
      </c>
      <c r="BW926">
        <v>0</v>
      </c>
      <c r="BX926">
        <v>0</v>
      </c>
      <c r="BY926">
        <v>0</v>
      </c>
      <c r="BZ926">
        <v>0</v>
      </c>
      <c r="CA926">
        <v>0</v>
      </c>
      <c r="CB926">
        <v>0</v>
      </c>
      <c r="CC926">
        <v>0</v>
      </c>
      <c r="CD926">
        <v>0</v>
      </c>
      <c r="CE926">
        <v>0</v>
      </c>
      <c r="CF926">
        <v>0</v>
      </c>
      <c r="CG926">
        <v>0</v>
      </c>
      <c r="CH926">
        <v>0</v>
      </c>
      <c r="CI926">
        <v>0</v>
      </c>
      <c r="CJ926">
        <v>0</v>
      </c>
      <c r="CK926">
        <v>0</v>
      </c>
      <c r="CL926">
        <v>0</v>
      </c>
      <c r="CM926">
        <v>0</v>
      </c>
      <c r="CN926">
        <v>0</v>
      </c>
      <c r="CO926">
        <v>0</v>
      </c>
      <c r="CP926">
        <v>0</v>
      </c>
      <c r="CQ926">
        <v>0</v>
      </c>
      <c r="CR926">
        <v>0</v>
      </c>
      <c r="CS926">
        <v>0</v>
      </c>
      <c r="CT926">
        <v>0</v>
      </c>
      <c r="CU926">
        <v>0</v>
      </c>
      <c r="CV926">
        <v>0</v>
      </c>
      <c r="CW926">
        <v>0</v>
      </c>
      <c r="CX926">
        <v>0</v>
      </c>
      <c r="CY926">
        <v>0</v>
      </c>
      <c r="CZ926">
        <v>0</v>
      </c>
      <c r="DA926">
        <v>0</v>
      </c>
      <c r="DB926">
        <v>0</v>
      </c>
      <c r="DC926">
        <v>0</v>
      </c>
      <c r="DD926">
        <v>0</v>
      </c>
      <c r="DE926">
        <v>0</v>
      </c>
      <c r="DF926">
        <v>0</v>
      </c>
      <c r="DG926">
        <v>0</v>
      </c>
      <c r="DH926">
        <v>0</v>
      </c>
      <c r="DI926">
        <v>0</v>
      </c>
      <c r="DJ926">
        <v>0</v>
      </c>
      <c r="DK926">
        <v>0</v>
      </c>
      <c r="DL926">
        <v>0</v>
      </c>
      <c r="DM926">
        <v>0</v>
      </c>
      <c r="DN926">
        <v>0</v>
      </c>
      <c r="DO926">
        <v>0</v>
      </c>
      <c r="DP926">
        <v>0</v>
      </c>
      <c r="DQ926">
        <v>0</v>
      </c>
      <c r="DR926">
        <v>0</v>
      </c>
      <c r="DS926">
        <v>0</v>
      </c>
    </row>
    <row r="927" spans="1:123">
      <c r="A927" t="s">
        <v>777</v>
      </c>
      <c r="B927">
        <v>0</v>
      </c>
      <c r="C927">
        <v>0</v>
      </c>
      <c r="D927">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2300835323.8015099</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v>0</v>
      </c>
      <c r="BN927">
        <v>0</v>
      </c>
      <c r="BO927">
        <v>0</v>
      </c>
      <c r="BP927">
        <v>0</v>
      </c>
      <c r="BQ927">
        <v>0</v>
      </c>
      <c r="BR927">
        <v>0</v>
      </c>
      <c r="BS927">
        <v>0</v>
      </c>
      <c r="BT927">
        <v>0</v>
      </c>
      <c r="BU927">
        <v>0</v>
      </c>
      <c r="BV927">
        <v>0</v>
      </c>
      <c r="BW927">
        <v>0</v>
      </c>
      <c r="BX927">
        <v>0</v>
      </c>
      <c r="BY927">
        <v>0</v>
      </c>
      <c r="BZ927">
        <v>0</v>
      </c>
      <c r="CA927">
        <v>0</v>
      </c>
      <c r="CB927">
        <v>0</v>
      </c>
      <c r="CC927">
        <v>0</v>
      </c>
      <c r="CD927">
        <v>0</v>
      </c>
      <c r="CE927">
        <v>0</v>
      </c>
      <c r="CF927">
        <v>0</v>
      </c>
      <c r="CG927">
        <v>0</v>
      </c>
      <c r="CH927">
        <v>0</v>
      </c>
      <c r="CI927">
        <v>0</v>
      </c>
      <c r="CJ927">
        <v>0</v>
      </c>
      <c r="CK927">
        <v>0</v>
      </c>
      <c r="CL927">
        <v>2300835323.8015099</v>
      </c>
      <c r="CM927">
        <v>0</v>
      </c>
      <c r="CN927">
        <v>0</v>
      </c>
      <c r="CO927">
        <v>0</v>
      </c>
      <c r="CP927">
        <v>0</v>
      </c>
      <c r="CQ927">
        <v>0</v>
      </c>
      <c r="CR927">
        <v>0</v>
      </c>
      <c r="CS927">
        <v>0</v>
      </c>
      <c r="CT927">
        <v>0</v>
      </c>
      <c r="CU927">
        <v>0</v>
      </c>
      <c r="CV927">
        <v>0</v>
      </c>
      <c r="CW927">
        <v>0</v>
      </c>
      <c r="CX927">
        <v>0</v>
      </c>
      <c r="CY927">
        <v>0</v>
      </c>
      <c r="CZ927">
        <v>0</v>
      </c>
      <c r="DA927">
        <v>0</v>
      </c>
      <c r="DB927">
        <v>0</v>
      </c>
      <c r="DC927">
        <v>0</v>
      </c>
      <c r="DD927">
        <v>0</v>
      </c>
      <c r="DE927">
        <v>0</v>
      </c>
      <c r="DF927">
        <v>0</v>
      </c>
      <c r="DG927">
        <v>0</v>
      </c>
      <c r="DH927">
        <v>0</v>
      </c>
      <c r="DI927">
        <v>0</v>
      </c>
      <c r="DJ927">
        <v>0</v>
      </c>
      <c r="DK927">
        <v>0</v>
      </c>
      <c r="DL927">
        <v>0</v>
      </c>
      <c r="DM927">
        <v>0</v>
      </c>
      <c r="DN927">
        <v>0</v>
      </c>
      <c r="DO927">
        <v>0</v>
      </c>
      <c r="DP927">
        <v>0</v>
      </c>
      <c r="DQ927">
        <v>0</v>
      </c>
      <c r="DR927">
        <v>0</v>
      </c>
      <c r="DS927">
        <v>0</v>
      </c>
    </row>
    <row r="928" spans="1:123">
      <c r="A928" t="s">
        <v>778</v>
      </c>
      <c r="B928">
        <v>0</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182052169157.25699</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v>0</v>
      </c>
      <c r="BX928">
        <v>0</v>
      </c>
      <c r="BY928">
        <v>0</v>
      </c>
      <c r="BZ928">
        <v>0</v>
      </c>
      <c r="CA928">
        <v>0</v>
      </c>
      <c r="CB928">
        <v>0</v>
      </c>
      <c r="CC928">
        <v>0</v>
      </c>
      <c r="CD928">
        <v>0</v>
      </c>
      <c r="CE928">
        <v>0</v>
      </c>
      <c r="CF928">
        <v>0</v>
      </c>
      <c r="CG928">
        <v>0</v>
      </c>
      <c r="CH928">
        <v>0</v>
      </c>
      <c r="CI928">
        <v>0</v>
      </c>
      <c r="CJ928">
        <v>0</v>
      </c>
      <c r="CK928">
        <v>0</v>
      </c>
      <c r="CL928">
        <v>0</v>
      </c>
      <c r="CM928">
        <v>0</v>
      </c>
      <c r="CN928">
        <v>0</v>
      </c>
      <c r="CO928">
        <v>0</v>
      </c>
      <c r="CP928">
        <v>0</v>
      </c>
      <c r="CQ928">
        <v>0</v>
      </c>
      <c r="CR928">
        <v>0</v>
      </c>
      <c r="CS928">
        <v>0</v>
      </c>
      <c r="CT928">
        <v>0</v>
      </c>
      <c r="CU928">
        <v>0</v>
      </c>
      <c r="CV928">
        <v>0</v>
      </c>
      <c r="CW928">
        <v>0</v>
      </c>
      <c r="CX928">
        <v>0</v>
      </c>
      <c r="CY928">
        <v>0</v>
      </c>
      <c r="CZ928">
        <v>182052169157.25699</v>
      </c>
      <c r="DA928">
        <v>0</v>
      </c>
      <c r="DB928">
        <v>0</v>
      </c>
      <c r="DC928">
        <v>0</v>
      </c>
      <c r="DD928">
        <v>0</v>
      </c>
      <c r="DE928">
        <v>0</v>
      </c>
      <c r="DF928">
        <v>0</v>
      </c>
      <c r="DG928">
        <v>0</v>
      </c>
      <c r="DH928">
        <v>0</v>
      </c>
      <c r="DI928">
        <v>0</v>
      </c>
      <c r="DJ928">
        <v>0</v>
      </c>
      <c r="DK928">
        <v>0</v>
      </c>
      <c r="DL928">
        <v>0</v>
      </c>
      <c r="DM928">
        <v>0</v>
      </c>
      <c r="DN928">
        <v>0</v>
      </c>
      <c r="DO928">
        <v>0</v>
      </c>
      <c r="DP928">
        <v>0</v>
      </c>
      <c r="DQ928">
        <v>0</v>
      </c>
      <c r="DR928">
        <v>0</v>
      </c>
      <c r="DS928">
        <v>0</v>
      </c>
    </row>
    <row r="929" spans="1:123">
      <c r="A929" t="s">
        <v>779</v>
      </c>
      <c r="B929">
        <v>0</v>
      </c>
      <c r="C929">
        <v>0</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c r="BN929">
        <v>0</v>
      </c>
      <c r="BO929">
        <v>0</v>
      </c>
      <c r="BP929">
        <v>0</v>
      </c>
      <c r="BQ929">
        <v>0</v>
      </c>
      <c r="BR929">
        <v>0</v>
      </c>
      <c r="BS929">
        <v>0</v>
      </c>
      <c r="BT929">
        <v>0</v>
      </c>
      <c r="BU929">
        <v>0</v>
      </c>
      <c r="BV929">
        <v>0</v>
      </c>
      <c r="BW929">
        <v>0</v>
      </c>
      <c r="BX929">
        <v>0</v>
      </c>
      <c r="BY929">
        <v>0</v>
      </c>
      <c r="BZ929">
        <v>0</v>
      </c>
      <c r="CA929">
        <v>0</v>
      </c>
      <c r="CB929">
        <v>0</v>
      </c>
      <c r="CC929">
        <v>0</v>
      </c>
      <c r="CD929">
        <v>0</v>
      </c>
      <c r="CE929">
        <v>0</v>
      </c>
      <c r="CF929">
        <v>0</v>
      </c>
      <c r="CG929">
        <v>0</v>
      </c>
      <c r="CH929">
        <v>0</v>
      </c>
      <c r="CI929">
        <v>0</v>
      </c>
      <c r="CJ929">
        <v>0</v>
      </c>
      <c r="CK929">
        <v>0</v>
      </c>
      <c r="CL929">
        <v>0</v>
      </c>
      <c r="CM929">
        <v>0</v>
      </c>
      <c r="CN929">
        <v>0</v>
      </c>
      <c r="CO929">
        <v>0</v>
      </c>
      <c r="CP929">
        <v>0</v>
      </c>
      <c r="CQ929">
        <v>0</v>
      </c>
      <c r="CR929">
        <v>0</v>
      </c>
      <c r="CS929">
        <v>0</v>
      </c>
      <c r="CT929">
        <v>0</v>
      </c>
      <c r="CU929">
        <v>0</v>
      </c>
      <c r="CV929">
        <v>0</v>
      </c>
      <c r="CW929">
        <v>0</v>
      </c>
      <c r="CX929">
        <v>0</v>
      </c>
      <c r="CY929">
        <v>0</v>
      </c>
      <c r="CZ929">
        <v>0</v>
      </c>
      <c r="DA929">
        <v>0</v>
      </c>
      <c r="DB929">
        <v>0</v>
      </c>
      <c r="DC929">
        <v>0</v>
      </c>
      <c r="DD929">
        <v>0</v>
      </c>
      <c r="DE929">
        <v>0</v>
      </c>
      <c r="DF929">
        <v>0</v>
      </c>
      <c r="DG929">
        <v>0</v>
      </c>
      <c r="DH929">
        <v>0</v>
      </c>
      <c r="DI929">
        <v>0</v>
      </c>
      <c r="DJ929">
        <v>0</v>
      </c>
      <c r="DK929">
        <v>0</v>
      </c>
      <c r="DL929">
        <v>0</v>
      </c>
      <c r="DM929">
        <v>0</v>
      </c>
      <c r="DN929">
        <v>0</v>
      </c>
      <c r="DO929">
        <v>0</v>
      </c>
      <c r="DP929">
        <v>0</v>
      </c>
      <c r="DQ929">
        <v>0</v>
      </c>
      <c r="DR929">
        <v>0</v>
      </c>
      <c r="DS929">
        <v>0</v>
      </c>
    </row>
    <row r="930" spans="1:123">
      <c r="A930" t="s">
        <v>780</v>
      </c>
      <c r="B930">
        <v>0</v>
      </c>
      <c r="C930">
        <v>0</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0</v>
      </c>
      <c r="BJ930">
        <v>0</v>
      </c>
      <c r="BK930">
        <v>0</v>
      </c>
      <c r="BL930">
        <v>0</v>
      </c>
      <c r="BM930">
        <v>0</v>
      </c>
      <c r="BN930">
        <v>0</v>
      </c>
      <c r="BO930">
        <v>0</v>
      </c>
      <c r="BP930">
        <v>0</v>
      </c>
      <c r="BQ930">
        <v>0</v>
      </c>
      <c r="BR930">
        <v>0</v>
      </c>
      <c r="BS930">
        <v>0</v>
      </c>
      <c r="BT930">
        <v>0</v>
      </c>
      <c r="BU930">
        <v>0</v>
      </c>
      <c r="BV930">
        <v>0</v>
      </c>
      <c r="BW930">
        <v>0</v>
      </c>
      <c r="BX930">
        <v>0</v>
      </c>
      <c r="BY930">
        <v>0</v>
      </c>
      <c r="BZ930">
        <v>0</v>
      </c>
      <c r="CA930">
        <v>0</v>
      </c>
      <c r="CB930">
        <v>0</v>
      </c>
      <c r="CC930">
        <v>0</v>
      </c>
      <c r="CD930">
        <v>0</v>
      </c>
      <c r="CE930">
        <v>0</v>
      </c>
      <c r="CF930">
        <v>0</v>
      </c>
      <c r="CG930">
        <v>0</v>
      </c>
      <c r="CH930">
        <v>0</v>
      </c>
      <c r="CI930">
        <v>0</v>
      </c>
      <c r="CJ930">
        <v>0</v>
      </c>
      <c r="CK930">
        <v>0</v>
      </c>
      <c r="CL930">
        <v>0</v>
      </c>
      <c r="CM930">
        <v>0</v>
      </c>
      <c r="CN930">
        <v>0</v>
      </c>
      <c r="CO930">
        <v>0</v>
      </c>
      <c r="CP930">
        <v>0</v>
      </c>
      <c r="CQ930">
        <v>0</v>
      </c>
      <c r="CR930">
        <v>0</v>
      </c>
      <c r="CS930">
        <v>0</v>
      </c>
      <c r="CT930">
        <v>0</v>
      </c>
      <c r="CU930">
        <v>0</v>
      </c>
      <c r="CV930">
        <v>0</v>
      </c>
      <c r="CW930">
        <v>0</v>
      </c>
      <c r="CX930">
        <v>0</v>
      </c>
      <c r="CY930">
        <v>0</v>
      </c>
      <c r="CZ930">
        <v>0</v>
      </c>
      <c r="DA930">
        <v>0</v>
      </c>
      <c r="DB930">
        <v>0</v>
      </c>
      <c r="DC930">
        <v>0</v>
      </c>
      <c r="DD930">
        <v>0</v>
      </c>
      <c r="DE930">
        <v>0</v>
      </c>
      <c r="DF930">
        <v>0</v>
      </c>
      <c r="DG930">
        <v>0</v>
      </c>
      <c r="DH930">
        <v>0</v>
      </c>
      <c r="DI930">
        <v>0</v>
      </c>
      <c r="DJ930">
        <v>0</v>
      </c>
      <c r="DK930">
        <v>0</v>
      </c>
      <c r="DL930">
        <v>0</v>
      </c>
      <c r="DM930">
        <v>0</v>
      </c>
      <c r="DN930">
        <v>0</v>
      </c>
      <c r="DO930">
        <v>0</v>
      </c>
      <c r="DP930">
        <v>0</v>
      </c>
      <c r="DQ930">
        <v>0</v>
      </c>
      <c r="DR930">
        <v>0</v>
      </c>
      <c r="DS930">
        <v>0</v>
      </c>
    </row>
    <row r="931" spans="1:123">
      <c r="A931" t="s">
        <v>781</v>
      </c>
      <c r="B931">
        <v>0</v>
      </c>
      <c r="C931">
        <v>0</v>
      </c>
      <c r="D931">
        <v>0</v>
      </c>
      <c r="E931">
        <v>0</v>
      </c>
      <c r="F931">
        <v>0</v>
      </c>
      <c r="G931">
        <v>0</v>
      </c>
      <c r="H931">
        <v>0</v>
      </c>
      <c r="I931">
        <v>0</v>
      </c>
      <c r="J931">
        <v>0</v>
      </c>
      <c r="K931">
        <v>0</v>
      </c>
      <c r="L931">
        <v>0</v>
      </c>
      <c r="M931">
        <v>0</v>
      </c>
      <c r="N931">
        <v>884643762.84173596</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0</v>
      </c>
      <c r="AN931">
        <v>0</v>
      </c>
      <c r="AO931">
        <v>0</v>
      </c>
      <c r="AP931">
        <v>0</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v>0</v>
      </c>
      <c r="BQ931">
        <v>0</v>
      </c>
      <c r="BR931">
        <v>0</v>
      </c>
      <c r="BS931">
        <v>0</v>
      </c>
      <c r="BT931">
        <v>0</v>
      </c>
      <c r="BU931">
        <v>0</v>
      </c>
      <c r="BV931">
        <v>0</v>
      </c>
      <c r="BW931">
        <v>884643762.84173596</v>
      </c>
      <c r="BX931">
        <v>0</v>
      </c>
      <c r="BY931">
        <v>0</v>
      </c>
      <c r="BZ931">
        <v>0</v>
      </c>
      <c r="CA931">
        <v>0</v>
      </c>
      <c r="CB931">
        <v>0</v>
      </c>
      <c r="CC931">
        <v>0</v>
      </c>
      <c r="CD931">
        <v>0</v>
      </c>
      <c r="CE931">
        <v>0</v>
      </c>
      <c r="CF931">
        <v>0</v>
      </c>
      <c r="CG931">
        <v>0</v>
      </c>
      <c r="CH931">
        <v>0</v>
      </c>
      <c r="CI931">
        <v>0</v>
      </c>
      <c r="CJ931">
        <v>0</v>
      </c>
      <c r="CK931">
        <v>0</v>
      </c>
      <c r="CL931">
        <v>0</v>
      </c>
      <c r="CM931">
        <v>0</v>
      </c>
      <c r="CN931">
        <v>0</v>
      </c>
      <c r="CO931">
        <v>0</v>
      </c>
      <c r="CP931">
        <v>0</v>
      </c>
      <c r="CQ931">
        <v>0</v>
      </c>
      <c r="CR931">
        <v>0</v>
      </c>
      <c r="CS931">
        <v>0</v>
      </c>
      <c r="CT931">
        <v>0</v>
      </c>
      <c r="CU931">
        <v>0</v>
      </c>
      <c r="CV931">
        <v>0</v>
      </c>
      <c r="CW931">
        <v>0</v>
      </c>
      <c r="CX931">
        <v>0</v>
      </c>
      <c r="CY931">
        <v>0</v>
      </c>
      <c r="CZ931">
        <v>0</v>
      </c>
      <c r="DA931">
        <v>0</v>
      </c>
      <c r="DB931">
        <v>0</v>
      </c>
      <c r="DC931">
        <v>0</v>
      </c>
      <c r="DD931">
        <v>0</v>
      </c>
      <c r="DE931">
        <v>0</v>
      </c>
      <c r="DF931">
        <v>0</v>
      </c>
      <c r="DG931">
        <v>0</v>
      </c>
      <c r="DH931">
        <v>0</v>
      </c>
      <c r="DI931">
        <v>0</v>
      </c>
      <c r="DJ931">
        <v>0</v>
      </c>
      <c r="DK931">
        <v>0</v>
      </c>
      <c r="DL931">
        <v>0</v>
      </c>
      <c r="DM931">
        <v>0</v>
      </c>
      <c r="DN931">
        <v>0</v>
      </c>
      <c r="DO931">
        <v>0</v>
      </c>
      <c r="DP931">
        <v>0</v>
      </c>
      <c r="DQ931">
        <v>0</v>
      </c>
      <c r="DR931">
        <v>0</v>
      </c>
      <c r="DS931">
        <v>0</v>
      </c>
    </row>
    <row r="932" spans="1:123">
      <c r="A932" t="s">
        <v>782</v>
      </c>
      <c r="B932">
        <v>0</v>
      </c>
      <c r="C932">
        <v>0</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2300835323.8015099</v>
      </c>
      <c r="AD932">
        <v>0</v>
      </c>
      <c r="AE932">
        <v>0</v>
      </c>
      <c r="AF932">
        <v>0</v>
      </c>
      <c r="AG932">
        <v>0</v>
      </c>
      <c r="AH932">
        <v>0</v>
      </c>
      <c r="AI932">
        <v>0</v>
      </c>
      <c r="AJ932">
        <v>0</v>
      </c>
      <c r="AK932">
        <v>0</v>
      </c>
      <c r="AL932">
        <v>0</v>
      </c>
      <c r="AM932">
        <v>0</v>
      </c>
      <c r="AN932">
        <v>0</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c r="BJ932">
        <v>0</v>
      </c>
      <c r="BK932">
        <v>0</v>
      </c>
      <c r="BL932">
        <v>0</v>
      </c>
      <c r="BM932">
        <v>0</v>
      </c>
      <c r="BN932">
        <v>0</v>
      </c>
      <c r="BO932">
        <v>0</v>
      </c>
      <c r="BP932">
        <v>0</v>
      </c>
      <c r="BQ932">
        <v>0</v>
      </c>
      <c r="BR932">
        <v>0</v>
      </c>
      <c r="BS932">
        <v>0</v>
      </c>
      <c r="BT932">
        <v>0</v>
      </c>
      <c r="BU932">
        <v>0</v>
      </c>
      <c r="BV932">
        <v>0</v>
      </c>
      <c r="BW932">
        <v>0</v>
      </c>
      <c r="BX932">
        <v>0</v>
      </c>
      <c r="BY932">
        <v>0</v>
      </c>
      <c r="BZ932">
        <v>0</v>
      </c>
      <c r="CA932">
        <v>0</v>
      </c>
      <c r="CB932">
        <v>0</v>
      </c>
      <c r="CC932">
        <v>0</v>
      </c>
      <c r="CD932">
        <v>0</v>
      </c>
      <c r="CE932">
        <v>0</v>
      </c>
      <c r="CF932">
        <v>0</v>
      </c>
      <c r="CG932">
        <v>0</v>
      </c>
      <c r="CH932">
        <v>0</v>
      </c>
      <c r="CI932">
        <v>0</v>
      </c>
      <c r="CJ932">
        <v>0</v>
      </c>
      <c r="CK932">
        <v>0</v>
      </c>
      <c r="CL932">
        <v>2300835323.8015099</v>
      </c>
      <c r="CM932">
        <v>0</v>
      </c>
      <c r="CN932">
        <v>0</v>
      </c>
      <c r="CO932">
        <v>0</v>
      </c>
      <c r="CP932">
        <v>0</v>
      </c>
      <c r="CQ932">
        <v>0</v>
      </c>
      <c r="CR932">
        <v>0</v>
      </c>
      <c r="CS932">
        <v>0</v>
      </c>
      <c r="CT932">
        <v>0</v>
      </c>
      <c r="CU932">
        <v>0</v>
      </c>
      <c r="CV932">
        <v>0</v>
      </c>
      <c r="CW932">
        <v>0</v>
      </c>
      <c r="CX932">
        <v>0</v>
      </c>
      <c r="CY932">
        <v>0</v>
      </c>
      <c r="CZ932">
        <v>0</v>
      </c>
      <c r="DA932">
        <v>0</v>
      </c>
      <c r="DB932">
        <v>0</v>
      </c>
      <c r="DC932">
        <v>0</v>
      </c>
      <c r="DD932">
        <v>0</v>
      </c>
      <c r="DE932">
        <v>0</v>
      </c>
      <c r="DF932">
        <v>0</v>
      </c>
      <c r="DG932">
        <v>0</v>
      </c>
      <c r="DH932">
        <v>0</v>
      </c>
      <c r="DI932">
        <v>0</v>
      </c>
      <c r="DJ932">
        <v>0</v>
      </c>
      <c r="DK932">
        <v>0</v>
      </c>
      <c r="DL932">
        <v>0</v>
      </c>
      <c r="DM932">
        <v>0</v>
      </c>
      <c r="DN932">
        <v>0</v>
      </c>
      <c r="DO932">
        <v>0</v>
      </c>
      <c r="DP932">
        <v>0</v>
      </c>
      <c r="DQ932">
        <v>0</v>
      </c>
      <c r="DR932">
        <v>0</v>
      </c>
      <c r="DS932">
        <v>0</v>
      </c>
    </row>
    <row r="933" spans="1:123">
      <c r="A933" t="s">
        <v>783</v>
      </c>
      <c r="B933">
        <v>0</v>
      </c>
      <c r="C933">
        <v>0</v>
      </c>
      <c r="D933">
        <v>0</v>
      </c>
      <c r="E933">
        <v>0</v>
      </c>
      <c r="F933">
        <v>0</v>
      </c>
      <c r="G933">
        <v>0</v>
      </c>
      <c r="H933">
        <v>0</v>
      </c>
      <c r="I933">
        <v>0</v>
      </c>
      <c r="J933">
        <v>0</v>
      </c>
      <c r="K933">
        <v>0</v>
      </c>
      <c r="L933">
        <v>0</v>
      </c>
      <c r="M933">
        <v>0</v>
      </c>
      <c r="N933">
        <v>0</v>
      </c>
      <c r="O933">
        <v>5987337674.0550299</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v>0</v>
      </c>
      <c r="BN933">
        <v>0</v>
      </c>
      <c r="BO933">
        <v>0</v>
      </c>
      <c r="BP933">
        <v>0</v>
      </c>
      <c r="BQ933">
        <v>0</v>
      </c>
      <c r="BR933">
        <v>0</v>
      </c>
      <c r="BS933">
        <v>0</v>
      </c>
      <c r="BT933">
        <v>0</v>
      </c>
      <c r="BU933">
        <v>0</v>
      </c>
      <c r="BV933">
        <v>0</v>
      </c>
      <c r="BW933">
        <v>0</v>
      </c>
      <c r="BX933">
        <v>5987337674.0550299</v>
      </c>
      <c r="BY933">
        <v>0</v>
      </c>
      <c r="BZ933">
        <v>0</v>
      </c>
      <c r="CA933">
        <v>0</v>
      </c>
      <c r="CB933">
        <v>0</v>
      </c>
      <c r="CC933">
        <v>0</v>
      </c>
      <c r="CD933">
        <v>0</v>
      </c>
      <c r="CE933">
        <v>0</v>
      </c>
      <c r="CF933">
        <v>0</v>
      </c>
      <c r="CG933">
        <v>0</v>
      </c>
      <c r="CH933">
        <v>0</v>
      </c>
      <c r="CI933">
        <v>0</v>
      </c>
      <c r="CJ933">
        <v>0</v>
      </c>
      <c r="CK933">
        <v>0</v>
      </c>
      <c r="CL933">
        <v>0</v>
      </c>
      <c r="CM933">
        <v>0</v>
      </c>
      <c r="CN933">
        <v>0</v>
      </c>
      <c r="CO933">
        <v>0</v>
      </c>
      <c r="CP933">
        <v>0</v>
      </c>
      <c r="CQ933">
        <v>0</v>
      </c>
      <c r="CR933">
        <v>0</v>
      </c>
      <c r="CS933">
        <v>0</v>
      </c>
      <c r="CT933">
        <v>0</v>
      </c>
      <c r="CU933">
        <v>0</v>
      </c>
      <c r="CV933">
        <v>0</v>
      </c>
      <c r="CW933">
        <v>0</v>
      </c>
      <c r="CX933">
        <v>0</v>
      </c>
      <c r="CY933">
        <v>0</v>
      </c>
      <c r="CZ933">
        <v>0</v>
      </c>
      <c r="DA933">
        <v>0</v>
      </c>
      <c r="DB933">
        <v>0</v>
      </c>
      <c r="DC933">
        <v>0</v>
      </c>
      <c r="DD933">
        <v>0</v>
      </c>
      <c r="DE933">
        <v>0</v>
      </c>
      <c r="DF933">
        <v>0</v>
      </c>
      <c r="DG933">
        <v>0</v>
      </c>
      <c r="DH933">
        <v>0</v>
      </c>
      <c r="DI933">
        <v>0</v>
      </c>
      <c r="DJ933">
        <v>0</v>
      </c>
      <c r="DK933">
        <v>0</v>
      </c>
      <c r="DL933">
        <v>0</v>
      </c>
      <c r="DM933">
        <v>0</v>
      </c>
      <c r="DN933">
        <v>0</v>
      </c>
      <c r="DO933">
        <v>0</v>
      </c>
      <c r="DP933">
        <v>0</v>
      </c>
      <c r="DQ933">
        <v>0</v>
      </c>
      <c r="DR933">
        <v>0</v>
      </c>
      <c r="DS933">
        <v>0</v>
      </c>
    </row>
    <row r="934" spans="1:123">
      <c r="A934" t="s">
        <v>784</v>
      </c>
      <c r="B934">
        <v>0</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400805920.807118</v>
      </c>
      <c r="BH934">
        <v>0</v>
      </c>
      <c r="BI934">
        <v>0</v>
      </c>
      <c r="BJ934">
        <v>0</v>
      </c>
      <c r="BK934">
        <v>0</v>
      </c>
      <c r="BL934">
        <v>-682453324.61752498</v>
      </c>
      <c r="BM934">
        <v>0</v>
      </c>
      <c r="BN934">
        <v>0</v>
      </c>
      <c r="BO934">
        <v>0</v>
      </c>
      <c r="BP934">
        <v>0</v>
      </c>
      <c r="BQ934">
        <v>0</v>
      </c>
      <c r="BR934">
        <v>0</v>
      </c>
      <c r="BS934">
        <v>0</v>
      </c>
      <c r="BT934">
        <v>0</v>
      </c>
      <c r="BU934">
        <v>0</v>
      </c>
      <c r="BV934">
        <v>0</v>
      </c>
      <c r="BW934">
        <v>0</v>
      </c>
      <c r="BX934">
        <v>0</v>
      </c>
      <c r="BY934">
        <v>0</v>
      </c>
      <c r="BZ934">
        <v>0</v>
      </c>
      <c r="CA934">
        <v>0</v>
      </c>
      <c r="CB934">
        <v>0</v>
      </c>
      <c r="CC934">
        <v>0</v>
      </c>
      <c r="CD934">
        <v>0</v>
      </c>
      <c r="CE934">
        <v>0</v>
      </c>
      <c r="CF934">
        <v>0</v>
      </c>
      <c r="CG934">
        <v>0</v>
      </c>
      <c r="CH934">
        <v>0</v>
      </c>
      <c r="CI934">
        <v>0</v>
      </c>
      <c r="CJ934">
        <v>0</v>
      </c>
      <c r="CK934">
        <v>0</v>
      </c>
      <c r="CL934">
        <v>0</v>
      </c>
      <c r="CM934">
        <v>0</v>
      </c>
      <c r="CN934">
        <v>0</v>
      </c>
      <c r="CO934">
        <v>0</v>
      </c>
      <c r="CP934">
        <v>0</v>
      </c>
      <c r="CQ934">
        <v>0</v>
      </c>
      <c r="CR934">
        <v>0</v>
      </c>
      <c r="CS934">
        <v>0</v>
      </c>
      <c r="CT934">
        <v>0</v>
      </c>
      <c r="CU934">
        <v>0</v>
      </c>
      <c r="CV934">
        <v>0</v>
      </c>
      <c r="CW934">
        <v>0</v>
      </c>
      <c r="CX934">
        <v>0</v>
      </c>
      <c r="CY934">
        <v>0</v>
      </c>
      <c r="CZ934">
        <v>0</v>
      </c>
      <c r="DA934">
        <v>0</v>
      </c>
      <c r="DB934">
        <v>0</v>
      </c>
      <c r="DC934">
        <v>0</v>
      </c>
      <c r="DD934">
        <v>0</v>
      </c>
      <c r="DE934">
        <v>0</v>
      </c>
      <c r="DF934">
        <v>0</v>
      </c>
      <c r="DG934">
        <v>0</v>
      </c>
      <c r="DH934">
        <v>0</v>
      </c>
      <c r="DI934">
        <v>0</v>
      </c>
      <c r="DJ934">
        <v>0</v>
      </c>
      <c r="DK934">
        <v>0</v>
      </c>
      <c r="DL934">
        <v>0</v>
      </c>
      <c r="DM934">
        <v>0</v>
      </c>
      <c r="DN934">
        <v>0</v>
      </c>
      <c r="DO934">
        <v>0</v>
      </c>
      <c r="DP934">
        <v>0</v>
      </c>
      <c r="DQ934">
        <v>0</v>
      </c>
      <c r="DR934">
        <v>0</v>
      </c>
      <c r="DS934">
        <v>1083259245.4246399</v>
      </c>
    </row>
    <row r="935" spans="1:123">
      <c r="A935" t="s">
        <v>785</v>
      </c>
      <c r="B935">
        <v>0</v>
      </c>
      <c r="C935">
        <v>0</v>
      </c>
      <c r="D935">
        <v>0</v>
      </c>
      <c r="E935">
        <v>0</v>
      </c>
      <c r="F935">
        <v>0</v>
      </c>
      <c r="G935">
        <v>0</v>
      </c>
      <c r="H935">
        <v>0</v>
      </c>
      <c r="I935">
        <v>1611788988.8899601</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v>0</v>
      </c>
      <c r="BL935">
        <v>-9900989503.1812401</v>
      </c>
      <c r="BM935">
        <v>0</v>
      </c>
      <c r="BN935">
        <v>0</v>
      </c>
      <c r="BO935">
        <v>0</v>
      </c>
      <c r="BP935">
        <v>0</v>
      </c>
      <c r="BQ935">
        <v>0</v>
      </c>
      <c r="BR935">
        <v>0</v>
      </c>
      <c r="BS935">
        <v>0</v>
      </c>
      <c r="BT935">
        <v>0</v>
      </c>
      <c r="BU935">
        <v>0</v>
      </c>
      <c r="BV935">
        <v>0</v>
      </c>
      <c r="BW935">
        <v>0</v>
      </c>
      <c r="BX935">
        <v>0</v>
      </c>
      <c r="BY935">
        <v>0</v>
      </c>
      <c r="BZ935">
        <v>0</v>
      </c>
      <c r="CA935">
        <v>0</v>
      </c>
      <c r="CB935">
        <v>0</v>
      </c>
      <c r="CC935">
        <v>0</v>
      </c>
      <c r="CD935">
        <v>0</v>
      </c>
      <c r="CE935">
        <v>0</v>
      </c>
      <c r="CF935">
        <v>0</v>
      </c>
      <c r="CG935">
        <v>0</v>
      </c>
      <c r="CH935">
        <v>0</v>
      </c>
      <c r="CI935">
        <v>0</v>
      </c>
      <c r="CJ935">
        <v>0</v>
      </c>
      <c r="CK935">
        <v>0</v>
      </c>
      <c r="CL935">
        <v>0</v>
      </c>
      <c r="CM935">
        <v>0</v>
      </c>
      <c r="CN935">
        <v>0</v>
      </c>
      <c r="CO935">
        <v>0</v>
      </c>
      <c r="CP935">
        <v>0</v>
      </c>
      <c r="CQ935">
        <v>0</v>
      </c>
      <c r="CR935">
        <v>0</v>
      </c>
      <c r="CS935">
        <v>0</v>
      </c>
      <c r="CT935">
        <v>0</v>
      </c>
      <c r="CU935">
        <v>0</v>
      </c>
      <c r="CV935">
        <v>0</v>
      </c>
      <c r="CW935">
        <v>0</v>
      </c>
      <c r="CX935">
        <v>0</v>
      </c>
      <c r="CY935">
        <v>0</v>
      </c>
      <c r="CZ935">
        <v>0</v>
      </c>
      <c r="DA935">
        <v>0</v>
      </c>
      <c r="DB935">
        <v>0</v>
      </c>
      <c r="DC935">
        <v>0</v>
      </c>
      <c r="DD935">
        <v>0</v>
      </c>
      <c r="DE935">
        <v>0</v>
      </c>
      <c r="DF935">
        <v>0</v>
      </c>
      <c r="DG935">
        <v>0</v>
      </c>
      <c r="DH935">
        <v>0</v>
      </c>
      <c r="DI935">
        <v>0</v>
      </c>
      <c r="DJ935">
        <v>0</v>
      </c>
      <c r="DK935">
        <v>0</v>
      </c>
      <c r="DL935">
        <v>0</v>
      </c>
      <c r="DM935">
        <v>0</v>
      </c>
      <c r="DN935">
        <v>0</v>
      </c>
      <c r="DO935">
        <v>0</v>
      </c>
      <c r="DP935">
        <v>0</v>
      </c>
      <c r="DQ935">
        <v>0</v>
      </c>
      <c r="DR935">
        <v>0</v>
      </c>
      <c r="DS935">
        <v>11512778492.071199</v>
      </c>
    </row>
    <row r="936" spans="1:123">
      <c r="A936" t="s">
        <v>1683</v>
      </c>
      <c r="B936">
        <v>0</v>
      </c>
      <c r="C936">
        <v>0</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v>0</v>
      </c>
      <c r="BX936">
        <v>0</v>
      </c>
      <c r="BY936">
        <v>0</v>
      </c>
      <c r="BZ936">
        <v>0</v>
      </c>
      <c r="CA936">
        <v>0</v>
      </c>
      <c r="CB936">
        <v>0</v>
      </c>
      <c r="CC936">
        <v>0</v>
      </c>
      <c r="CD936">
        <v>0</v>
      </c>
      <c r="CE936">
        <v>0</v>
      </c>
      <c r="CF936">
        <v>0</v>
      </c>
      <c r="CG936">
        <v>0</v>
      </c>
      <c r="CH936">
        <v>0</v>
      </c>
      <c r="CI936">
        <v>0</v>
      </c>
      <c r="CJ936">
        <v>0</v>
      </c>
      <c r="CK936">
        <v>0</v>
      </c>
      <c r="CL936">
        <v>0</v>
      </c>
      <c r="CM936">
        <v>0</v>
      </c>
      <c r="CN936">
        <v>0</v>
      </c>
      <c r="CO936">
        <v>0</v>
      </c>
      <c r="CP936">
        <v>0</v>
      </c>
      <c r="CQ936">
        <v>0</v>
      </c>
      <c r="CR936">
        <v>0</v>
      </c>
      <c r="CS936">
        <v>0</v>
      </c>
      <c r="CT936">
        <v>0</v>
      </c>
      <c r="CU936">
        <v>0</v>
      </c>
      <c r="CV936">
        <v>0</v>
      </c>
      <c r="CW936">
        <v>0</v>
      </c>
      <c r="CX936">
        <v>0</v>
      </c>
      <c r="CY936">
        <v>0</v>
      </c>
      <c r="CZ936">
        <v>0</v>
      </c>
      <c r="DA936">
        <v>0</v>
      </c>
      <c r="DB936">
        <v>0</v>
      </c>
      <c r="DC936">
        <v>0</v>
      </c>
      <c r="DD936">
        <v>0</v>
      </c>
      <c r="DE936">
        <v>0</v>
      </c>
      <c r="DF936">
        <v>0</v>
      </c>
      <c r="DG936">
        <v>0</v>
      </c>
      <c r="DH936">
        <v>0</v>
      </c>
      <c r="DI936">
        <v>0</v>
      </c>
      <c r="DJ936">
        <v>0</v>
      </c>
      <c r="DK936">
        <v>0</v>
      </c>
      <c r="DL936">
        <v>0</v>
      </c>
      <c r="DM936">
        <v>0</v>
      </c>
      <c r="DN936">
        <v>0</v>
      </c>
      <c r="DO936">
        <v>0</v>
      </c>
      <c r="DP936">
        <v>0</v>
      </c>
      <c r="DQ936">
        <v>0</v>
      </c>
      <c r="DR936">
        <v>0</v>
      </c>
      <c r="DS936">
        <v>0</v>
      </c>
    </row>
    <row r="937" spans="1:123">
      <c r="A937" t="s">
        <v>786</v>
      </c>
      <c r="B937">
        <v>0</v>
      </c>
      <c r="C937">
        <v>0</v>
      </c>
      <c r="D937">
        <v>0</v>
      </c>
      <c r="E937">
        <v>0</v>
      </c>
      <c r="F937">
        <v>0</v>
      </c>
      <c r="G937">
        <v>0</v>
      </c>
      <c r="H937">
        <v>0</v>
      </c>
      <c r="I937">
        <v>83669239.063901797</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v>0</v>
      </c>
      <c r="BK937">
        <v>0</v>
      </c>
      <c r="BL937">
        <v>-794422248.963359</v>
      </c>
      <c r="BM937">
        <v>0</v>
      </c>
      <c r="BN937">
        <v>0</v>
      </c>
      <c r="BO937">
        <v>0</v>
      </c>
      <c r="BP937">
        <v>0</v>
      </c>
      <c r="BQ937">
        <v>0</v>
      </c>
      <c r="BR937">
        <v>0</v>
      </c>
      <c r="BS937">
        <v>0</v>
      </c>
      <c r="BT937">
        <v>0</v>
      </c>
      <c r="BU937">
        <v>0</v>
      </c>
      <c r="BV937">
        <v>0</v>
      </c>
      <c r="BW937">
        <v>0</v>
      </c>
      <c r="BX937">
        <v>0</v>
      </c>
      <c r="BY937">
        <v>0</v>
      </c>
      <c r="BZ937">
        <v>0</v>
      </c>
      <c r="CA937">
        <v>0</v>
      </c>
      <c r="CB937">
        <v>0</v>
      </c>
      <c r="CC937">
        <v>0</v>
      </c>
      <c r="CD937">
        <v>0</v>
      </c>
      <c r="CE937">
        <v>0</v>
      </c>
      <c r="CF937">
        <v>0</v>
      </c>
      <c r="CG937">
        <v>0</v>
      </c>
      <c r="CH937">
        <v>0</v>
      </c>
      <c r="CI937">
        <v>0</v>
      </c>
      <c r="CJ937">
        <v>0</v>
      </c>
      <c r="CK937">
        <v>0</v>
      </c>
      <c r="CL937">
        <v>0</v>
      </c>
      <c r="CM937">
        <v>0</v>
      </c>
      <c r="CN937">
        <v>0</v>
      </c>
      <c r="CO937">
        <v>0</v>
      </c>
      <c r="CP937">
        <v>0</v>
      </c>
      <c r="CQ937">
        <v>0</v>
      </c>
      <c r="CR937">
        <v>0</v>
      </c>
      <c r="CS937">
        <v>0</v>
      </c>
      <c r="CT937">
        <v>0</v>
      </c>
      <c r="CU937">
        <v>0</v>
      </c>
      <c r="CV937">
        <v>0</v>
      </c>
      <c r="CW937">
        <v>0</v>
      </c>
      <c r="CX937">
        <v>0</v>
      </c>
      <c r="CY937">
        <v>0</v>
      </c>
      <c r="CZ937">
        <v>0</v>
      </c>
      <c r="DA937">
        <v>0</v>
      </c>
      <c r="DB937">
        <v>0</v>
      </c>
      <c r="DC937">
        <v>0</v>
      </c>
      <c r="DD937">
        <v>0</v>
      </c>
      <c r="DE937">
        <v>0</v>
      </c>
      <c r="DF937">
        <v>0</v>
      </c>
      <c r="DG937">
        <v>0</v>
      </c>
      <c r="DH937">
        <v>0</v>
      </c>
      <c r="DI937">
        <v>0</v>
      </c>
      <c r="DJ937">
        <v>0</v>
      </c>
      <c r="DK937">
        <v>0</v>
      </c>
      <c r="DL937">
        <v>0</v>
      </c>
      <c r="DM937">
        <v>0</v>
      </c>
      <c r="DN937">
        <v>0</v>
      </c>
      <c r="DO937">
        <v>878091488.02726102</v>
      </c>
      <c r="DP937">
        <v>0</v>
      </c>
      <c r="DQ937">
        <v>0</v>
      </c>
      <c r="DR937">
        <v>0</v>
      </c>
      <c r="DS937">
        <v>0</v>
      </c>
    </row>
    <row r="938" spans="1:123">
      <c r="A938" t="s">
        <v>787</v>
      </c>
      <c r="B938">
        <v>0</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7052278051.4247799</v>
      </c>
      <c r="BI938">
        <v>0</v>
      </c>
      <c r="BJ938">
        <v>0</v>
      </c>
      <c r="BK938">
        <v>0</v>
      </c>
      <c r="BL938">
        <v>488916251.08542502</v>
      </c>
      <c r="BM938">
        <v>0</v>
      </c>
      <c r="BN938">
        <v>0</v>
      </c>
      <c r="BO938">
        <v>0</v>
      </c>
      <c r="BP938">
        <v>0</v>
      </c>
      <c r="BQ938">
        <v>0</v>
      </c>
      <c r="BR938">
        <v>0</v>
      </c>
      <c r="BS938">
        <v>0</v>
      </c>
      <c r="BT938">
        <v>0</v>
      </c>
      <c r="BU938">
        <v>0</v>
      </c>
      <c r="BV938">
        <v>0</v>
      </c>
      <c r="BW938">
        <v>0</v>
      </c>
      <c r="BX938">
        <v>0</v>
      </c>
      <c r="BY938">
        <v>0</v>
      </c>
      <c r="BZ938">
        <v>0</v>
      </c>
      <c r="CA938">
        <v>0</v>
      </c>
      <c r="CB938">
        <v>0</v>
      </c>
      <c r="CC938">
        <v>0</v>
      </c>
      <c r="CD938">
        <v>0</v>
      </c>
      <c r="CE938">
        <v>0</v>
      </c>
      <c r="CF938">
        <v>0</v>
      </c>
      <c r="CG938">
        <v>0</v>
      </c>
      <c r="CH938">
        <v>0</v>
      </c>
      <c r="CI938">
        <v>0</v>
      </c>
      <c r="CJ938">
        <v>0</v>
      </c>
      <c r="CK938">
        <v>0</v>
      </c>
      <c r="CL938">
        <v>0</v>
      </c>
      <c r="CM938">
        <v>0</v>
      </c>
      <c r="CN938">
        <v>0</v>
      </c>
      <c r="CO938">
        <v>0</v>
      </c>
      <c r="CP938">
        <v>0</v>
      </c>
      <c r="CQ938">
        <v>0</v>
      </c>
      <c r="CR938">
        <v>0</v>
      </c>
      <c r="CS938">
        <v>0</v>
      </c>
      <c r="CT938">
        <v>0</v>
      </c>
      <c r="CU938">
        <v>0</v>
      </c>
      <c r="CV938">
        <v>0</v>
      </c>
      <c r="CW938">
        <v>0</v>
      </c>
      <c r="CX938">
        <v>0</v>
      </c>
      <c r="CY938">
        <v>0</v>
      </c>
      <c r="CZ938">
        <v>0</v>
      </c>
      <c r="DA938">
        <v>0</v>
      </c>
      <c r="DB938">
        <v>0</v>
      </c>
      <c r="DC938">
        <v>0</v>
      </c>
      <c r="DD938">
        <v>0</v>
      </c>
      <c r="DE938">
        <v>0</v>
      </c>
      <c r="DF938">
        <v>0</v>
      </c>
      <c r="DG938">
        <v>0</v>
      </c>
      <c r="DH938">
        <v>0</v>
      </c>
      <c r="DI938">
        <v>0</v>
      </c>
      <c r="DJ938">
        <v>0</v>
      </c>
      <c r="DK938">
        <v>0</v>
      </c>
      <c r="DL938">
        <v>0</v>
      </c>
      <c r="DM938">
        <v>0</v>
      </c>
      <c r="DN938">
        <v>0</v>
      </c>
      <c r="DO938">
        <v>6563361800.3393602</v>
      </c>
      <c r="DP938">
        <v>0</v>
      </c>
      <c r="DQ938">
        <v>0</v>
      </c>
      <c r="DR938">
        <v>0</v>
      </c>
      <c r="DS938">
        <v>0</v>
      </c>
    </row>
    <row r="939" spans="1:123">
      <c r="A939" t="s">
        <v>788</v>
      </c>
      <c r="B939">
        <v>0</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0</v>
      </c>
      <c r="AR939">
        <v>0</v>
      </c>
      <c r="AS939">
        <v>0</v>
      </c>
      <c r="AT939">
        <v>0</v>
      </c>
      <c r="AU939">
        <v>0</v>
      </c>
      <c r="AV939">
        <v>0</v>
      </c>
      <c r="AW939">
        <v>0</v>
      </c>
      <c r="AX939">
        <v>0</v>
      </c>
      <c r="AY939">
        <v>0</v>
      </c>
      <c r="AZ939">
        <v>0</v>
      </c>
      <c r="BA939">
        <v>0</v>
      </c>
      <c r="BB939">
        <v>0</v>
      </c>
      <c r="BC939">
        <v>0</v>
      </c>
      <c r="BD939">
        <v>0</v>
      </c>
      <c r="BE939">
        <v>0</v>
      </c>
      <c r="BF939">
        <v>0</v>
      </c>
      <c r="BG939">
        <v>0</v>
      </c>
      <c r="BH939">
        <v>0</v>
      </c>
      <c r="BI939">
        <v>0</v>
      </c>
      <c r="BJ939">
        <v>0</v>
      </c>
      <c r="BK939">
        <v>0</v>
      </c>
      <c r="BL939">
        <v>0</v>
      </c>
      <c r="BM939">
        <v>0</v>
      </c>
      <c r="BN939">
        <v>0</v>
      </c>
      <c r="BO939">
        <v>0</v>
      </c>
      <c r="BP939">
        <v>0</v>
      </c>
      <c r="BQ939">
        <v>0</v>
      </c>
      <c r="BR939">
        <v>0</v>
      </c>
      <c r="BS939">
        <v>0</v>
      </c>
      <c r="BT939">
        <v>0</v>
      </c>
      <c r="BU939">
        <v>0</v>
      </c>
      <c r="BV939">
        <v>0</v>
      </c>
      <c r="BW939">
        <v>0</v>
      </c>
      <c r="BX939">
        <v>0</v>
      </c>
      <c r="BY939">
        <v>0</v>
      </c>
      <c r="BZ939">
        <v>0</v>
      </c>
      <c r="CA939">
        <v>0</v>
      </c>
      <c r="CB939">
        <v>0</v>
      </c>
      <c r="CC939">
        <v>0</v>
      </c>
      <c r="CD939">
        <v>0</v>
      </c>
      <c r="CE939">
        <v>0</v>
      </c>
      <c r="CF939">
        <v>0</v>
      </c>
      <c r="CG939">
        <v>0</v>
      </c>
      <c r="CH939">
        <v>0</v>
      </c>
      <c r="CI939">
        <v>0</v>
      </c>
      <c r="CJ939">
        <v>0</v>
      </c>
      <c r="CK939">
        <v>0</v>
      </c>
      <c r="CL939">
        <v>0</v>
      </c>
      <c r="CM939">
        <v>0</v>
      </c>
      <c r="CN939">
        <v>0</v>
      </c>
      <c r="CO939">
        <v>0</v>
      </c>
      <c r="CP939">
        <v>0</v>
      </c>
      <c r="CQ939">
        <v>0</v>
      </c>
      <c r="CR939">
        <v>0</v>
      </c>
      <c r="CS939">
        <v>0</v>
      </c>
      <c r="CT939">
        <v>0</v>
      </c>
      <c r="CU939">
        <v>0</v>
      </c>
      <c r="CV939">
        <v>0</v>
      </c>
      <c r="CW939">
        <v>0</v>
      </c>
      <c r="CX939">
        <v>0</v>
      </c>
      <c r="CY939">
        <v>0</v>
      </c>
      <c r="CZ939">
        <v>0</v>
      </c>
      <c r="DA939">
        <v>0</v>
      </c>
      <c r="DB939">
        <v>0</v>
      </c>
      <c r="DC939">
        <v>0</v>
      </c>
      <c r="DD939">
        <v>0</v>
      </c>
      <c r="DE939">
        <v>0</v>
      </c>
      <c r="DF939">
        <v>0</v>
      </c>
      <c r="DG939">
        <v>0</v>
      </c>
      <c r="DH939">
        <v>0</v>
      </c>
      <c r="DI939">
        <v>0</v>
      </c>
      <c r="DJ939">
        <v>0</v>
      </c>
      <c r="DK939">
        <v>0</v>
      </c>
      <c r="DL939">
        <v>0</v>
      </c>
      <c r="DM939">
        <v>0</v>
      </c>
      <c r="DN939">
        <v>0</v>
      </c>
      <c r="DO939">
        <v>0</v>
      </c>
      <c r="DP939">
        <v>0</v>
      </c>
      <c r="DQ939">
        <v>0</v>
      </c>
      <c r="DR939">
        <v>0</v>
      </c>
      <c r="DS939">
        <v>0</v>
      </c>
    </row>
    <row r="940" spans="1:123">
      <c r="A940" t="s">
        <v>789</v>
      </c>
      <c r="B940">
        <v>0</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0</v>
      </c>
      <c r="AR940">
        <v>0</v>
      </c>
      <c r="AS940">
        <v>0</v>
      </c>
      <c r="AT940">
        <v>0</v>
      </c>
      <c r="AU940">
        <v>0</v>
      </c>
      <c r="AV940">
        <v>0</v>
      </c>
      <c r="AW940">
        <v>0</v>
      </c>
      <c r="AX940">
        <v>0</v>
      </c>
      <c r="AY940">
        <v>0</v>
      </c>
      <c r="AZ940">
        <v>0</v>
      </c>
      <c r="BA940">
        <v>0</v>
      </c>
      <c r="BB940">
        <v>0</v>
      </c>
      <c r="BC940">
        <v>0</v>
      </c>
      <c r="BD940">
        <v>0</v>
      </c>
      <c r="BE940">
        <v>0</v>
      </c>
      <c r="BF940">
        <v>0</v>
      </c>
      <c r="BG940">
        <v>992439786.03111804</v>
      </c>
      <c r="BH940">
        <v>0</v>
      </c>
      <c r="BI940">
        <v>0</v>
      </c>
      <c r="BJ940">
        <v>0</v>
      </c>
      <c r="BK940">
        <v>0</v>
      </c>
      <c r="BL940">
        <v>-497711234.96429801</v>
      </c>
      <c r="BM940">
        <v>0</v>
      </c>
      <c r="BN940">
        <v>0</v>
      </c>
      <c r="BO940">
        <v>0</v>
      </c>
      <c r="BP940">
        <v>0</v>
      </c>
      <c r="BQ940">
        <v>0</v>
      </c>
      <c r="BR940">
        <v>0</v>
      </c>
      <c r="BS940">
        <v>0</v>
      </c>
      <c r="BT940">
        <v>0</v>
      </c>
      <c r="BU940">
        <v>0</v>
      </c>
      <c r="BV940">
        <v>0</v>
      </c>
      <c r="BW940">
        <v>0</v>
      </c>
      <c r="BX940">
        <v>0</v>
      </c>
      <c r="BY940">
        <v>0</v>
      </c>
      <c r="BZ940">
        <v>0</v>
      </c>
      <c r="CA940">
        <v>0</v>
      </c>
      <c r="CB940">
        <v>0</v>
      </c>
      <c r="CC940">
        <v>0</v>
      </c>
      <c r="CD940">
        <v>0</v>
      </c>
      <c r="CE940">
        <v>0</v>
      </c>
      <c r="CF940">
        <v>0</v>
      </c>
      <c r="CG940">
        <v>0</v>
      </c>
      <c r="CH940">
        <v>0</v>
      </c>
      <c r="CI940">
        <v>0</v>
      </c>
      <c r="CJ940">
        <v>0</v>
      </c>
      <c r="CK940">
        <v>0</v>
      </c>
      <c r="CL940">
        <v>0</v>
      </c>
      <c r="CM940">
        <v>0</v>
      </c>
      <c r="CN940">
        <v>0</v>
      </c>
      <c r="CO940">
        <v>0</v>
      </c>
      <c r="CP940">
        <v>0</v>
      </c>
      <c r="CQ940">
        <v>0</v>
      </c>
      <c r="CR940">
        <v>0</v>
      </c>
      <c r="CS940">
        <v>0</v>
      </c>
      <c r="CT940">
        <v>0</v>
      </c>
      <c r="CU940">
        <v>0</v>
      </c>
      <c r="CV940">
        <v>0</v>
      </c>
      <c r="CW940">
        <v>0</v>
      </c>
      <c r="CX940">
        <v>0</v>
      </c>
      <c r="CY940">
        <v>0</v>
      </c>
      <c r="CZ940">
        <v>0</v>
      </c>
      <c r="DA940">
        <v>0</v>
      </c>
      <c r="DB940">
        <v>0</v>
      </c>
      <c r="DC940">
        <v>0</v>
      </c>
      <c r="DD940">
        <v>0</v>
      </c>
      <c r="DE940">
        <v>0</v>
      </c>
      <c r="DF940">
        <v>0</v>
      </c>
      <c r="DG940">
        <v>0</v>
      </c>
      <c r="DH940">
        <v>0</v>
      </c>
      <c r="DI940">
        <v>0</v>
      </c>
      <c r="DJ940">
        <v>0</v>
      </c>
      <c r="DK940">
        <v>0</v>
      </c>
      <c r="DL940">
        <v>0</v>
      </c>
      <c r="DM940">
        <v>0</v>
      </c>
      <c r="DN940">
        <v>0</v>
      </c>
      <c r="DO940">
        <v>1490151020.99541</v>
      </c>
      <c r="DP940">
        <v>0</v>
      </c>
      <c r="DQ940">
        <v>0</v>
      </c>
      <c r="DR940">
        <v>0</v>
      </c>
      <c r="DS940">
        <v>0</v>
      </c>
    </row>
    <row r="941" spans="1:123">
      <c r="A941" t="s">
        <v>790</v>
      </c>
      <c r="B941">
        <v>0</v>
      </c>
      <c r="C941">
        <v>0</v>
      </c>
      <c r="D941">
        <v>0</v>
      </c>
      <c r="E941">
        <v>0</v>
      </c>
      <c r="F941">
        <v>0</v>
      </c>
      <c r="G941">
        <v>0</v>
      </c>
      <c r="H941">
        <v>0</v>
      </c>
      <c r="I941">
        <v>5984015955.6702499</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c r="BJ941">
        <v>0</v>
      </c>
      <c r="BK941">
        <v>0</v>
      </c>
      <c r="BL941">
        <v>-16179023832.785299</v>
      </c>
      <c r="BM941">
        <v>0</v>
      </c>
      <c r="BN941">
        <v>0</v>
      </c>
      <c r="BO941">
        <v>0</v>
      </c>
      <c r="BP941">
        <v>0</v>
      </c>
      <c r="BQ941">
        <v>0</v>
      </c>
      <c r="BR941">
        <v>0</v>
      </c>
      <c r="BS941">
        <v>0</v>
      </c>
      <c r="BT941">
        <v>0</v>
      </c>
      <c r="BU941">
        <v>0</v>
      </c>
      <c r="BV941">
        <v>0</v>
      </c>
      <c r="BW941">
        <v>0</v>
      </c>
      <c r="BX941">
        <v>0</v>
      </c>
      <c r="BY941">
        <v>0</v>
      </c>
      <c r="BZ941">
        <v>0</v>
      </c>
      <c r="CA941">
        <v>0</v>
      </c>
      <c r="CB941">
        <v>0</v>
      </c>
      <c r="CC941">
        <v>0</v>
      </c>
      <c r="CD941">
        <v>0</v>
      </c>
      <c r="CE941">
        <v>0</v>
      </c>
      <c r="CF941">
        <v>0</v>
      </c>
      <c r="CG941">
        <v>0</v>
      </c>
      <c r="CH941">
        <v>0</v>
      </c>
      <c r="CI941">
        <v>0</v>
      </c>
      <c r="CJ941">
        <v>0</v>
      </c>
      <c r="CK941">
        <v>0</v>
      </c>
      <c r="CL941">
        <v>0</v>
      </c>
      <c r="CM941">
        <v>0</v>
      </c>
      <c r="CN941">
        <v>0</v>
      </c>
      <c r="CO941">
        <v>0</v>
      </c>
      <c r="CP941">
        <v>0</v>
      </c>
      <c r="CQ941">
        <v>0</v>
      </c>
      <c r="CR941">
        <v>0</v>
      </c>
      <c r="CS941">
        <v>0</v>
      </c>
      <c r="CT941">
        <v>0</v>
      </c>
      <c r="CU941">
        <v>0</v>
      </c>
      <c r="CV941">
        <v>0</v>
      </c>
      <c r="CW941">
        <v>0</v>
      </c>
      <c r="CX941">
        <v>0</v>
      </c>
      <c r="CY941">
        <v>0</v>
      </c>
      <c r="CZ941">
        <v>0</v>
      </c>
      <c r="DA941">
        <v>0</v>
      </c>
      <c r="DB941">
        <v>0</v>
      </c>
      <c r="DC941">
        <v>0</v>
      </c>
      <c r="DD941">
        <v>0</v>
      </c>
      <c r="DE941">
        <v>0</v>
      </c>
      <c r="DF941">
        <v>0</v>
      </c>
      <c r="DG941">
        <v>0</v>
      </c>
      <c r="DH941">
        <v>0</v>
      </c>
      <c r="DI941">
        <v>0</v>
      </c>
      <c r="DJ941">
        <v>0</v>
      </c>
      <c r="DK941">
        <v>0</v>
      </c>
      <c r="DL941">
        <v>0</v>
      </c>
      <c r="DM941">
        <v>0</v>
      </c>
      <c r="DN941">
        <v>0</v>
      </c>
      <c r="DO941">
        <v>22163039788.455601</v>
      </c>
      <c r="DP941">
        <v>0</v>
      </c>
      <c r="DQ941">
        <v>0</v>
      </c>
      <c r="DR941">
        <v>0</v>
      </c>
      <c r="DS941">
        <v>0</v>
      </c>
    </row>
    <row r="942" spans="1:123">
      <c r="A942" t="s">
        <v>1684</v>
      </c>
      <c r="B942">
        <v>0</v>
      </c>
      <c r="C942">
        <v>0</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v>0</v>
      </c>
      <c r="BQ942">
        <v>0</v>
      </c>
      <c r="BR942">
        <v>0</v>
      </c>
      <c r="BS942">
        <v>0</v>
      </c>
      <c r="BT942">
        <v>0</v>
      </c>
      <c r="BU942">
        <v>0</v>
      </c>
      <c r="BV942">
        <v>0</v>
      </c>
      <c r="BW942">
        <v>0</v>
      </c>
      <c r="BX942">
        <v>0</v>
      </c>
      <c r="BY942">
        <v>0</v>
      </c>
      <c r="BZ942">
        <v>0</v>
      </c>
      <c r="CA942">
        <v>0</v>
      </c>
      <c r="CB942">
        <v>0</v>
      </c>
      <c r="CC942">
        <v>0</v>
      </c>
      <c r="CD942">
        <v>0</v>
      </c>
      <c r="CE942">
        <v>0</v>
      </c>
      <c r="CF942">
        <v>0</v>
      </c>
      <c r="CG942">
        <v>0</v>
      </c>
      <c r="CH942">
        <v>0</v>
      </c>
      <c r="CI942">
        <v>0</v>
      </c>
      <c r="CJ942">
        <v>0</v>
      </c>
      <c r="CK942">
        <v>0</v>
      </c>
      <c r="CL942">
        <v>0</v>
      </c>
      <c r="CM942">
        <v>0</v>
      </c>
      <c r="CN942">
        <v>0</v>
      </c>
      <c r="CO942">
        <v>0</v>
      </c>
      <c r="CP942">
        <v>0</v>
      </c>
      <c r="CQ942">
        <v>0</v>
      </c>
      <c r="CR942">
        <v>0</v>
      </c>
      <c r="CS942">
        <v>0</v>
      </c>
      <c r="CT942">
        <v>0</v>
      </c>
      <c r="CU942">
        <v>0</v>
      </c>
      <c r="CV942">
        <v>0</v>
      </c>
      <c r="CW942">
        <v>0</v>
      </c>
      <c r="CX942">
        <v>0</v>
      </c>
      <c r="CY942">
        <v>0</v>
      </c>
      <c r="CZ942">
        <v>0</v>
      </c>
      <c r="DA942">
        <v>0</v>
      </c>
      <c r="DB942">
        <v>0</v>
      </c>
      <c r="DC942">
        <v>0</v>
      </c>
      <c r="DD942">
        <v>0</v>
      </c>
      <c r="DE942">
        <v>0</v>
      </c>
      <c r="DF942">
        <v>0</v>
      </c>
      <c r="DG942">
        <v>0</v>
      </c>
      <c r="DH942">
        <v>0</v>
      </c>
      <c r="DI942">
        <v>0</v>
      </c>
      <c r="DJ942">
        <v>0</v>
      </c>
      <c r="DK942">
        <v>0</v>
      </c>
      <c r="DL942">
        <v>0</v>
      </c>
      <c r="DM942">
        <v>0</v>
      </c>
      <c r="DN942">
        <v>0</v>
      </c>
      <c r="DO942">
        <v>0</v>
      </c>
      <c r="DP942">
        <v>0</v>
      </c>
      <c r="DQ942">
        <v>0</v>
      </c>
      <c r="DR942">
        <v>0</v>
      </c>
      <c r="DS942">
        <v>0</v>
      </c>
    </row>
    <row r="943" spans="1:123">
      <c r="A943" t="s">
        <v>791</v>
      </c>
      <c r="B943">
        <v>0</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c r="BJ943">
        <v>0</v>
      </c>
      <c r="BK943">
        <v>0</v>
      </c>
      <c r="BL943">
        <v>0</v>
      </c>
      <c r="BM943">
        <v>0</v>
      </c>
      <c r="BN943">
        <v>0</v>
      </c>
      <c r="BO943">
        <v>0</v>
      </c>
      <c r="BP943">
        <v>0</v>
      </c>
      <c r="BQ943">
        <v>0</v>
      </c>
      <c r="BR943">
        <v>0</v>
      </c>
      <c r="BS943">
        <v>0</v>
      </c>
      <c r="BT943">
        <v>0</v>
      </c>
      <c r="BU943">
        <v>0</v>
      </c>
      <c r="BV943">
        <v>0</v>
      </c>
      <c r="BW943">
        <v>0</v>
      </c>
      <c r="BX943">
        <v>0</v>
      </c>
      <c r="BY943">
        <v>0</v>
      </c>
      <c r="BZ943">
        <v>0</v>
      </c>
      <c r="CA943">
        <v>0</v>
      </c>
      <c r="CB943">
        <v>0</v>
      </c>
      <c r="CC943">
        <v>0</v>
      </c>
      <c r="CD943">
        <v>0</v>
      </c>
      <c r="CE943">
        <v>0</v>
      </c>
      <c r="CF943">
        <v>0</v>
      </c>
      <c r="CG943">
        <v>0</v>
      </c>
      <c r="CH943">
        <v>0</v>
      </c>
      <c r="CI943">
        <v>0</v>
      </c>
      <c r="CJ943">
        <v>0</v>
      </c>
      <c r="CK943">
        <v>0</v>
      </c>
      <c r="CL943">
        <v>0</v>
      </c>
      <c r="CM943">
        <v>0</v>
      </c>
      <c r="CN943">
        <v>0</v>
      </c>
      <c r="CO943">
        <v>0</v>
      </c>
      <c r="CP943">
        <v>0</v>
      </c>
      <c r="CQ943">
        <v>0</v>
      </c>
      <c r="CR943">
        <v>0</v>
      </c>
      <c r="CS943">
        <v>0</v>
      </c>
      <c r="CT943">
        <v>0</v>
      </c>
      <c r="CU943">
        <v>0</v>
      </c>
      <c r="CV943">
        <v>0</v>
      </c>
      <c r="CW943">
        <v>0</v>
      </c>
      <c r="CX943">
        <v>0</v>
      </c>
      <c r="CY943">
        <v>0</v>
      </c>
      <c r="CZ943">
        <v>0</v>
      </c>
      <c r="DA943">
        <v>0</v>
      </c>
      <c r="DB943">
        <v>0</v>
      </c>
      <c r="DC943">
        <v>0</v>
      </c>
      <c r="DD943">
        <v>0</v>
      </c>
      <c r="DE943">
        <v>0</v>
      </c>
      <c r="DF943">
        <v>0</v>
      </c>
      <c r="DG943">
        <v>0</v>
      </c>
      <c r="DH943">
        <v>0</v>
      </c>
      <c r="DI943">
        <v>0</v>
      </c>
      <c r="DJ943">
        <v>0</v>
      </c>
      <c r="DK943">
        <v>0</v>
      </c>
      <c r="DL943">
        <v>0</v>
      </c>
      <c r="DM943">
        <v>0</v>
      </c>
      <c r="DN943">
        <v>0</v>
      </c>
      <c r="DO943">
        <v>0</v>
      </c>
      <c r="DP943">
        <v>0</v>
      </c>
      <c r="DQ943">
        <v>0</v>
      </c>
      <c r="DR943">
        <v>0</v>
      </c>
      <c r="DS943">
        <v>0</v>
      </c>
    </row>
    <row r="944" spans="1:123">
      <c r="A944" t="s">
        <v>2658</v>
      </c>
      <c r="B944">
        <v>0</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0</v>
      </c>
      <c r="AR944">
        <v>0</v>
      </c>
      <c r="AS944">
        <v>0</v>
      </c>
      <c r="AT944">
        <v>0</v>
      </c>
      <c r="AU944">
        <v>0</v>
      </c>
      <c r="AV944">
        <v>0</v>
      </c>
      <c r="AW944">
        <v>0</v>
      </c>
      <c r="AX944">
        <v>0</v>
      </c>
      <c r="AY944">
        <v>0</v>
      </c>
      <c r="AZ944">
        <v>0</v>
      </c>
      <c r="BA944">
        <v>0</v>
      </c>
      <c r="BB944">
        <v>0</v>
      </c>
      <c r="BC944">
        <v>0</v>
      </c>
      <c r="BD944">
        <v>0</v>
      </c>
      <c r="BE944">
        <v>0</v>
      </c>
      <c r="BF944">
        <v>0</v>
      </c>
      <c r="BG944">
        <v>0</v>
      </c>
      <c r="BH944">
        <v>0</v>
      </c>
      <c r="BI944">
        <v>0</v>
      </c>
      <c r="BJ944">
        <v>0</v>
      </c>
      <c r="BK944">
        <v>0</v>
      </c>
      <c r="BL944">
        <v>0</v>
      </c>
      <c r="BM944">
        <v>0</v>
      </c>
      <c r="BN944">
        <v>0</v>
      </c>
      <c r="BO944">
        <v>0</v>
      </c>
      <c r="BP944">
        <v>0</v>
      </c>
      <c r="BQ944">
        <v>0</v>
      </c>
      <c r="BR944">
        <v>0</v>
      </c>
      <c r="BS944">
        <v>0</v>
      </c>
      <c r="BT944">
        <v>0</v>
      </c>
      <c r="BU944">
        <v>0</v>
      </c>
      <c r="BV944">
        <v>0</v>
      </c>
      <c r="BW944">
        <v>0</v>
      </c>
      <c r="BX944">
        <v>0</v>
      </c>
      <c r="BY944">
        <v>0</v>
      </c>
      <c r="BZ944">
        <v>0</v>
      </c>
      <c r="CA944">
        <v>0</v>
      </c>
      <c r="CB944">
        <v>0</v>
      </c>
      <c r="CC944">
        <v>0</v>
      </c>
      <c r="CD944">
        <v>0</v>
      </c>
      <c r="CE944">
        <v>0</v>
      </c>
      <c r="CF944">
        <v>0</v>
      </c>
      <c r="CG944">
        <v>0</v>
      </c>
      <c r="CH944">
        <v>0</v>
      </c>
      <c r="CI944">
        <v>0</v>
      </c>
      <c r="CJ944">
        <v>0</v>
      </c>
      <c r="CK944">
        <v>0</v>
      </c>
      <c r="CL944">
        <v>0</v>
      </c>
      <c r="CM944">
        <v>0</v>
      </c>
      <c r="CN944">
        <v>0</v>
      </c>
      <c r="CO944">
        <v>0</v>
      </c>
      <c r="CP944">
        <v>0</v>
      </c>
      <c r="CQ944">
        <v>0</v>
      </c>
      <c r="CR944">
        <v>0</v>
      </c>
      <c r="CS944">
        <v>0</v>
      </c>
      <c r="CT944">
        <v>0</v>
      </c>
      <c r="CU944">
        <v>0</v>
      </c>
      <c r="CV944">
        <v>0</v>
      </c>
      <c r="CW944">
        <v>0</v>
      </c>
      <c r="CX944">
        <v>0</v>
      </c>
      <c r="CY944">
        <v>0</v>
      </c>
      <c r="CZ944">
        <v>0</v>
      </c>
      <c r="DA944">
        <v>0</v>
      </c>
      <c r="DB944">
        <v>0</v>
      </c>
      <c r="DC944">
        <v>0</v>
      </c>
      <c r="DD944">
        <v>0</v>
      </c>
      <c r="DE944">
        <v>0</v>
      </c>
      <c r="DF944">
        <v>0</v>
      </c>
      <c r="DG944">
        <v>0</v>
      </c>
      <c r="DH944">
        <v>0</v>
      </c>
      <c r="DI944">
        <v>0</v>
      </c>
      <c r="DJ944">
        <v>0</v>
      </c>
      <c r="DK944">
        <v>0</v>
      </c>
      <c r="DL944">
        <v>0</v>
      </c>
      <c r="DM944">
        <v>0</v>
      </c>
      <c r="DN944">
        <v>0</v>
      </c>
      <c r="DO944">
        <v>0</v>
      </c>
      <c r="DP944">
        <v>0</v>
      </c>
      <c r="DQ944">
        <v>0</v>
      </c>
      <c r="DR944">
        <v>0</v>
      </c>
      <c r="DS944">
        <v>0</v>
      </c>
    </row>
    <row r="945" spans="1:123">
      <c r="A945" t="s">
        <v>792</v>
      </c>
      <c r="B945">
        <v>0</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42682742.123706199</v>
      </c>
      <c r="AR945">
        <v>0</v>
      </c>
      <c r="AS945">
        <v>0</v>
      </c>
      <c r="AT945">
        <v>0</v>
      </c>
      <c r="AU945">
        <v>0</v>
      </c>
      <c r="AV945">
        <v>0</v>
      </c>
      <c r="AW945">
        <v>0</v>
      </c>
      <c r="AX945">
        <v>0</v>
      </c>
      <c r="AY945">
        <v>0</v>
      </c>
      <c r="AZ945">
        <v>0</v>
      </c>
      <c r="BA945">
        <v>0</v>
      </c>
      <c r="BB945">
        <v>0</v>
      </c>
      <c r="BC945">
        <v>0</v>
      </c>
      <c r="BD945">
        <v>0</v>
      </c>
      <c r="BE945">
        <v>0</v>
      </c>
      <c r="BF945">
        <v>0</v>
      </c>
      <c r="BG945">
        <v>0</v>
      </c>
      <c r="BH945">
        <v>0</v>
      </c>
      <c r="BI945">
        <v>0</v>
      </c>
      <c r="BJ945">
        <v>0</v>
      </c>
      <c r="BK945">
        <v>0</v>
      </c>
      <c r="BL945">
        <v>29660198.869064599</v>
      </c>
      <c r="BM945">
        <v>0</v>
      </c>
      <c r="BN945">
        <v>0</v>
      </c>
      <c r="BO945">
        <v>0</v>
      </c>
      <c r="BP945">
        <v>0</v>
      </c>
      <c r="BQ945">
        <v>0</v>
      </c>
      <c r="BR945">
        <v>0</v>
      </c>
      <c r="BS945">
        <v>0</v>
      </c>
      <c r="BT945">
        <v>0</v>
      </c>
      <c r="BU945">
        <v>0</v>
      </c>
      <c r="BV945">
        <v>0</v>
      </c>
      <c r="BW945">
        <v>0</v>
      </c>
      <c r="BX945">
        <v>0</v>
      </c>
      <c r="BY945">
        <v>0</v>
      </c>
      <c r="BZ945">
        <v>0</v>
      </c>
      <c r="CA945">
        <v>0</v>
      </c>
      <c r="CB945">
        <v>0</v>
      </c>
      <c r="CC945">
        <v>0</v>
      </c>
      <c r="CD945">
        <v>0</v>
      </c>
      <c r="CE945">
        <v>0</v>
      </c>
      <c r="CF945">
        <v>0</v>
      </c>
      <c r="CG945">
        <v>0</v>
      </c>
      <c r="CH945">
        <v>0</v>
      </c>
      <c r="CI945">
        <v>0</v>
      </c>
      <c r="CJ945">
        <v>0</v>
      </c>
      <c r="CK945">
        <v>0</v>
      </c>
      <c r="CL945">
        <v>0</v>
      </c>
      <c r="CM945">
        <v>0</v>
      </c>
      <c r="CN945">
        <v>0</v>
      </c>
      <c r="CO945">
        <v>0</v>
      </c>
      <c r="CP945">
        <v>0</v>
      </c>
      <c r="CQ945">
        <v>0</v>
      </c>
      <c r="CR945">
        <v>0</v>
      </c>
      <c r="CS945">
        <v>0</v>
      </c>
      <c r="CT945">
        <v>0</v>
      </c>
      <c r="CU945">
        <v>0</v>
      </c>
      <c r="CV945">
        <v>0</v>
      </c>
      <c r="CW945">
        <v>0</v>
      </c>
      <c r="CX945">
        <v>0</v>
      </c>
      <c r="CY945">
        <v>0</v>
      </c>
      <c r="CZ945">
        <v>0</v>
      </c>
      <c r="DA945">
        <v>0</v>
      </c>
      <c r="DB945">
        <v>0</v>
      </c>
      <c r="DC945">
        <v>0</v>
      </c>
      <c r="DD945">
        <v>0</v>
      </c>
      <c r="DE945">
        <v>0</v>
      </c>
      <c r="DF945">
        <v>0</v>
      </c>
      <c r="DG945">
        <v>0</v>
      </c>
      <c r="DH945">
        <v>0</v>
      </c>
      <c r="DI945">
        <v>0</v>
      </c>
      <c r="DJ945">
        <v>0</v>
      </c>
      <c r="DK945">
        <v>0</v>
      </c>
      <c r="DL945">
        <v>0</v>
      </c>
      <c r="DM945">
        <v>0</v>
      </c>
      <c r="DN945">
        <v>0</v>
      </c>
      <c r="DO945">
        <v>13022543.254641499</v>
      </c>
      <c r="DP945">
        <v>0</v>
      </c>
      <c r="DQ945">
        <v>0</v>
      </c>
      <c r="DR945">
        <v>0</v>
      </c>
      <c r="DS945">
        <v>0</v>
      </c>
    </row>
    <row r="946" spans="1:123">
      <c r="A946" t="s">
        <v>2659</v>
      </c>
      <c r="B946">
        <v>0</v>
      </c>
      <c r="C946">
        <v>0</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0</v>
      </c>
      <c r="BQ946">
        <v>0</v>
      </c>
      <c r="BR946">
        <v>0</v>
      </c>
      <c r="BS946">
        <v>0</v>
      </c>
      <c r="BT946">
        <v>0</v>
      </c>
      <c r="BU946">
        <v>0</v>
      </c>
      <c r="BV946">
        <v>0</v>
      </c>
      <c r="BW946">
        <v>0</v>
      </c>
      <c r="BX946">
        <v>0</v>
      </c>
      <c r="BY946">
        <v>0</v>
      </c>
      <c r="BZ946">
        <v>0</v>
      </c>
      <c r="CA946">
        <v>0</v>
      </c>
      <c r="CB946">
        <v>0</v>
      </c>
      <c r="CC946">
        <v>0</v>
      </c>
      <c r="CD946">
        <v>0</v>
      </c>
      <c r="CE946">
        <v>0</v>
      </c>
      <c r="CF946">
        <v>0</v>
      </c>
      <c r="CG946">
        <v>0</v>
      </c>
      <c r="CH946">
        <v>0</v>
      </c>
      <c r="CI946">
        <v>0</v>
      </c>
      <c r="CJ946">
        <v>0</v>
      </c>
      <c r="CK946">
        <v>0</v>
      </c>
      <c r="CL946">
        <v>0</v>
      </c>
      <c r="CM946">
        <v>0</v>
      </c>
      <c r="CN946">
        <v>0</v>
      </c>
      <c r="CO946">
        <v>0</v>
      </c>
      <c r="CP946">
        <v>0</v>
      </c>
      <c r="CQ946">
        <v>0</v>
      </c>
      <c r="CR946">
        <v>0</v>
      </c>
      <c r="CS946">
        <v>0</v>
      </c>
      <c r="CT946">
        <v>0</v>
      </c>
      <c r="CU946">
        <v>0</v>
      </c>
      <c r="CV946">
        <v>0</v>
      </c>
      <c r="CW946">
        <v>0</v>
      </c>
      <c r="CX946">
        <v>0</v>
      </c>
      <c r="CY946">
        <v>0</v>
      </c>
      <c r="CZ946">
        <v>0</v>
      </c>
      <c r="DA946">
        <v>0</v>
      </c>
      <c r="DB946">
        <v>0</v>
      </c>
      <c r="DC946">
        <v>0</v>
      </c>
      <c r="DD946">
        <v>0</v>
      </c>
      <c r="DE946">
        <v>0</v>
      </c>
      <c r="DF946">
        <v>0</v>
      </c>
      <c r="DG946">
        <v>0</v>
      </c>
      <c r="DH946">
        <v>0</v>
      </c>
      <c r="DI946">
        <v>0</v>
      </c>
      <c r="DJ946">
        <v>0</v>
      </c>
      <c r="DK946">
        <v>0</v>
      </c>
      <c r="DL946">
        <v>0</v>
      </c>
      <c r="DM946">
        <v>0</v>
      </c>
      <c r="DN946">
        <v>0</v>
      </c>
      <c r="DO946">
        <v>0</v>
      </c>
      <c r="DP946">
        <v>0</v>
      </c>
      <c r="DQ946">
        <v>0</v>
      </c>
      <c r="DR946">
        <v>0</v>
      </c>
      <c r="DS946">
        <v>0</v>
      </c>
    </row>
    <row r="947" spans="1:123">
      <c r="A947" t="s">
        <v>793</v>
      </c>
      <c r="B947">
        <v>0</v>
      </c>
      <c r="C947">
        <v>0</v>
      </c>
      <c r="D947">
        <v>0</v>
      </c>
      <c r="E947">
        <v>0</v>
      </c>
      <c r="F947">
        <v>0</v>
      </c>
      <c r="G947">
        <v>0</v>
      </c>
      <c r="H947">
        <v>0</v>
      </c>
      <c r="I947">
        <v>0</v>
      </c>
      <c r="J947">
        <v>0</v>
      </c>
      <c r="K947">
        <v>0</v>
      </c>
      <c r="L947">
        <v>0</v>
      </c>
      <c r="M947">
        <v>0</v>
      </c>
      <c r="N947">
        <v>884643762.84173596</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631900117.22614098</v>
      </c>
      <c r="BM947">
        <v>0</v>
      </c>
      <c r="BN947">
        <v>0</v>
      </c>
      <c r="BO947">
        <v>0</v>
      </c>
      <c r="BP947">
        <v>0</v>
      </c>
      <c r="BQ947">
        <v>0</v>
      </c>
      <c r="BR947">
        <v>0</v>
      </c>
      <c r="BS947">
        <v>0</v>
      </c>
      <c r="BT947">
        <v>0</v>
      </c>
      <c r="BU947">
        <v>0</v>
      </c>
      <c r="BV947">
        <v>0</v>
      </c>
      <c r="BW947">
        <v>0</v>
      </c>
      <c r="BX947">
        <v>0</v>
      </c>
      <c r="BY947">
        <v>0</v>
      </c>
      <c r="BZ947">
        <v>0</v>
      </c>
      <c r="CA947">
        <v>0</v>
      </c>
      <c r="CB947">
        <v>0</v>
      </c>
      <c r="CC947">
        <v>0</v>
      </c>
      <c r="CD947">
        <v>0</v>
      </c>
      <c r="CE947">
        <v>0</v>
      </c>
      <c r="CF947">
        <v>0</v>
      </c>
      <c r="CG947">
        <v>0</v>
      </c>
      <c r="CH947">
        <v>0</v>
      </c>
      <c r="CI947">
        <v>0</v>
      </c>
      <c r="CJ947">
        <v>0</v>
      </c>
      <c r="CK947">
        <v>0</v>
      </c>
      <c r="CL947">
        <v>0</v>
      </c>
      <c r="CM947">
        <v>0</v>
      </c>
      <c r="CN947">
        <v>0</v>
      </c>
      <c r="CO947">
        <v>0</v>
      </c>
      <c r="CP947">
        <v>0</v>
      </c>
      <c r="CQ947">
        <v>0</v>
      </c>
      <c r="CR947">
        <v>0</v>
      </c>
      <c r="CS947">
        <v>0</v>
      </c>
      <c r="CT947">
        <v>0</v>
      </c>
      <c r="CU947">
        <v>0</v>
      </c>
      <c r="CV947">
        <v>0</v>
      </c>
      <c r="CW947">
        <v>0</v>
      </c>
      <c r="CX947">
        <v>0</v>
      </c>
      <c r="CY947">
        <v>0</v>
      </c>
      <c r="CZ947">
        <v>0</v>
      </c>
      <c r="DA947">
        <v>0</v>
      </c>
      <c r="DB947">
        <v>0</v>
      </c>
      <c r="DC947">
        <v>0</v>
      </c>
      <c r="DD947">
        <v>0</v>
      </c>
      <c r="DE947">
        <v>0</v>
      </c>
      <c r="DF947">
        <v>0</v>
      </c>
      <c r="DG947">
        <v>0</v>
      </c>
      <c r="DH947">
        <v>0</v>
      </c>
      <c r="DI947">
        <v>0</v>
      </c>
      <c r="DJ947">
        <v>0</v>
      </c>
      <c r="DK947">
        <v>0</v>
      </c>
      <c r="DL947">
        <v>0</v>
      </c>
      <c r="DM947">
        <v>0</v>
      </c>
      <c r="DN947">
        <v>0</v>
      </c>
      <c r="DO947">
        <v>252743645.61559501</v>
      </c>
      <c r="DP947">
        <v>0</v>
      </c>
      <c r="DQ947">
        <v>0</v>
      </c>
      <c r="DR947">
        <v>0</v>
      </c>
      <c r="DS947">
        <v>0</v>
      </c>
    </row>
    <row r="948" spans="1:123">
      <c r="A948" t="s">
        <v>794</v>
      </c>
      <c r="B948">
        <v>0</v>
      </c>
      <c r="C948" s="38">
        <v>-2.38418579101562E-7</v>
      </c>
      <c r="D948">
        <v>0</v>
      </c>
      <c r="E948">
        <v>0</v>
      </c>
      <c r="F948">
        <v>0</v>
      </c>
      <c r="G948">
        <v>0</v>
      </c>
      <c r="H948">
        <v>0</v>
      </c>
      <c r="I948">
        <v>0</v>
      </c>
      <c r="J948">
        <v>0</v>
      </c>
      <c r="K948">
        <v>0</v>
      </c>
      <c r="L948">
        <v>98554684.487159804</v>
      </c>
      <c r="M948">
        <v>1294691022.3510699</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v>0</v>
      </c>
      <c r="BN948">
        <v>0</v>
      </c>
      <c r="BO948">
        <v>0</v>
      </c>
      <c r="BP948">
        <v>0</v>
      </c>
      <c r="BQ948">
        <v>0</v>
      </c>
      <c r="BR948">
        <v>0</v>
      </c>
      <c r="BS948">
        <v>0</v>
      </c>
      <c r="BT948">
        <v>0</v>
      </c>
      <c r="BU948">
        <v>0</v>
      </c>
      <c r="BV948">
        <v>0</v>
      </c>
      <c r="BW948">
        <v>0</v>
      </c>
      <c r="BX948">
        <v>0</v>
      </c>
      <c r="BY948">
        <v>0</v>
      </c>
      <c r="BZ948">
        <v>0</v>
      </c>
      <c r="CA948">
        <v>0</v>
      </c>
      <c r="CB948">
        <v>0</v>
      </c>
      <c r="CC948">
        <v>0</v>
      </c>
      <c r="CD948">
        <v>0</v>
      </c>
      <c r="CE948">
        <v>0</v>
      </c>
      <c r="CF948">
        <v>0</v>
      </c>
      <c r="CG948">
        <v>0</v>
      </c>
      <c r="CH948">
        <v>0</v>
      </c>
      <c r="CI948">
        <v>0</v>
      </c>
      <c r="CJ948">
        <v>0</v>
      </c>
      <c r="CK948">
        <v>0</v>
      </c>
      <c r="CL948">
        <v>0</v>
      </c>
      <c r="CM948">
        <v>0</v>
      </c>
      <c r="CN948">
        <v>0</v>
      </c>
      <c r="CO948">
        <v>0</v>
      </c>
      <c r="CP948">
        <v>0</v>
      </c>
      <c r="CQ948">
        <v>0</v>
      </c>
      <c r="CR948">
        <v>0</v>
      </c>
      <c r="CS948">
        <v>0</v>
      </c>
      <c r="CT948">
        <v>0</v>
      </c>
      <c r="CU948">
        <v>0</v>
      </c>
      <c r="CV948">
        <v>0</v>
      </c>
      <c r="CW948">
        <v>0</v>
      </c>
      <c r="CX948">
        <v>0</v>
      </c>
      <c r="CY948">
        <v>0</v>
      </c>
      <c r="CZ948">
        <v>0</v>
      </c>
      <c r="DA948">
        <v>0</v>
      </c>
      <c r="DB948">
        <v>0</v>
      </c>
      <c r="DC948">
        <v>0</v>
      </c>
      <c r="DD948">
        <v>0</v>
      </c>
      <c r="DE948">
        <v>0</v>
      </c>
      <c r="DF948">
        <v>0</v>
      </c>
      <c r="DG948">
        <v>0</v>
      </c>
      <c r="DH948">
        <v>0</v>
      </c>
      <c r="DI948">
        <v>0</v>
      </c>
      <c r="DJ948">
        <v>0</v>
      </c>
      <c r="DK948">
        <v>0</v>
      </c>
      <c r="DL948">
        <v>0</v>
      </c>
      <c r="DM948">
        <v>0</v>
      </c>
      <c r="DN948">
        <v>0</v>
      </c>
      <c r="DO948">
        <v>0</v>
      </c>
      <c r="DP948">
        <v>1393245706.8382299</v>
      </c>
      <c r="DQ948">
        <v>0</v>
      </c>
      <c r="DR948">
        <v>0</v>
      </c>
      <c r="DS948">
        <v>0</v>
      </c>
    </row>
    <row r="949" spans="1:123">
      <c r="A949" t="s">
        <v>795</v>
      </c>
      <c r="B949">
        <v>0</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v>0</v>
      </c>
      <c r="AV949">
        <v>0</v>
      </c>
      <c r="AW949">
        <v>0</v>
      </c>
      <c r="AX949">
        <v>0</v>
      </c>
      <c r="AY949">
        <v>0</v>
      </c>
      <c r="AZ949">
        <v>0</v>
      </c>
      <c r="BA949">
        <v>0</v>
      </c>
      <c r="BB949">
        <v>0</v>
      </c>
      <c r="BC949">
        <v>0</v>
      </c>
      <c r="BD949">
        <v>0</v>
      </c>
      <c r="BE949">
        <v>0</v>
      </c>
      <c r="BF949">
        <v>0</v>
      </c>
      <c r="BG949">
        <v>0</v>
      </c>
      <c r="BH949">
        <v>0</v>
      </c>
      <c r="BI949">
        <v>0</v>
      </c>
      <c r="BJ949">
        <v>0</v>
      </c>
      <c r="BK949">
        <v>0</v>
      </c>
      <c r="BL949">
        <v>0</v>
      </c>
      <c r="BM949">
        <v>0</v>
      </c>
      <c r="BN949">
        <v>0</v>
      </c>
      <c r="BO949">
        <v>0</v>
      </c>
      <c r="BP949">
        <v>0</v>
      </c>
      <c r="BQ949">
        <v>0</v>
      </c>
      <c r="BR949">
        <v>0</v>
      </c>
      <c r="BS949">
        <v>0</v>
      </c>
      <c r="BT949">
        <v>0</v>
      </c>
      <c r="BU949">
        <v>0</v>
      </c>
      <c r="BV949">
        <v>0</v>
      </c>
      <c r="BW949">
        <v>0</v>
      </c>
      <c r="BX949">
        <v>0</v>
      </c>
      <c r="BY949">
        <v>0</v>
      </c>
      <c r="BZ949">
        <v>0</v>
      </c>
      <c r="CA949">
        <v>0</v>
      </c>
      <c r="CB949">
        <v>0</v>
      </c>
      <c r="CC949">
        <v>0</v>
      </c>
      <c r="CD949">
        <v>0</v>
      </c>
      <c r="CE949">
        <v>0</v>
      </c>
      <c r="CF949">
        <v>0</v>
      </c>
      <c r="CG949">
        <v>0</v>
      </c>
      <c r="CH949">
        <v>0</v>
      </c>
      <c r="CI949">
        <v>0</v>
      </c>
      <c r="CJ949">
        <v>0</v>
      </c>
      <c r="CK949">
        <v>0</v>
      </c>
      <c r="CL949">
        <v>0</v>
      </c>
      <c r="CM949">
        <v>0</v>
      </c>
      <c r="CN949">
        <v>0</v>
      </c>
      <c r="CO949">
        <v>0</v>
      </c>
      <c r="CP949">
        <v>0</v>
      </c>
      <c r="CQ949">
        <v>0</v>
      </c>
      <c r="CR949">
        <v>0</v>
      </c>
      <c r="CS949">
        <v>0</v>
      </c>
      <c r="CT949">
        <v>0</v>
      </c>
      <c r="CU949">
        <v>0</v>
      </c>
      <c r="CV949">
        <v>0</v>
      </c>
      <c r="CW949">
        <v>0</v>
      </c>
      <c r="CX949">
        <v>0</v>
      </c>
      <c r="CY949">
        <v>0</v>
      </c>
      <c r="CZ949">
        <v>0</v>
      </c>
      <c r="DA949">
        <v>0</v>
      </c>
      <c r="DB949">
        <v>0</v>
      </c>
      <c r="DC949">
        <v>0</v>
      </c>
      <c r="DD949">
        <v>0</v>
      </c>
      <c r="DE949">
        <v>0</v>
      </c>
      <c r="DF949">
        <v>0</v>
      </c>
      <c r="DG949">
        <v>0</v>
      </c>
      <c r="DH949">
        <v>0</v>
      </c>
      <c r="DI949">
        <v>0</v>
      </c>
      <c r="DJ949">
        <v>0</v>
      </c>
      <c r="DK949">
        <v>0</v>
      </c>
      <c r="DL949">
        <v>0</v>
      </c>
      <c r="DM949">
        <v>0</v>
      </c>
      <c r="DN949">
        <v>0</v>
      </c>
      <c r="DO949">
        <v>0</v>
      </c>
      <c r="DP949">
        <v>0</v>
      </c>
      <c r="DQ949">
        <v>0</v>
      </c>
      <c r="DR949">
        <v>0</v>
      </c>
      <c r="DS949">
        <v>0</v>
      </c>
    </row>
    <row r="950" spans="1:123">
      <c r="A950" t="s">
        <v>796</v>
      </c>
      <c r="B950">
        <v>0</v>
      </c>
      <c r="C950" s="38">
        <v>3.0517578125E-5</v>
      </c>
      <c r="D950">
        <v>0</v>
      </c>
      <c r="E950">
        <v>0</v>
      </c>
      <c r="F950">
        <v>0</v>
      </c>
      <c r="G950">
        <v>0</v>
      </c>
      <c r="H950">
        <v>0</v>
      </c>
      <c r="I950">
        <v>0</v>
      </c>
      <c r="J950">
        <v>0</v>
      </c>
      <c r="K950">
        <v>0</v>
      </c>
      <c r="L950">
        <v>30426895597.272099</v>
      </c>
      <c r="M950">
        <v>214951294703.30899</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v>0</v>
      </c>
      <c r="BN950">
        <v>0</v>
      </c>
      <c r="BO950">
        <v>0</v>
      </c>
      <c r="BP950">
        <v>0</v>
      </c>
      <c r="BQ950">
        <v>0</v>
      </c>
      <c r="BR950">
        <v>0</v>
      </c>
      <c r="BS950">
        <v>0</v>
      </c>
      <c r="BT950">
        <v>0</v>
      </c>
      <c r="BU950">
        <v>0</v>
      </c>
      <c r="BV950">
        <v>0</v>
      </c>
      <c r="BW950">
        <v>0</v>
      </c>
      <c r="BX950">
        <v>0</v>
      </c>
      <c r="BY950">
        <v>0</v>
      </c>
      <c r="BZ950">
        <v>0</v>
      </c>
      <c r="CA950">
        <v>0</v>
      </c>
      <c r="CB950">
        <v>0</v>
      </c>
      <c r="CC950">
        <v>0</v>
      </c>
      <c r="CD950">
        <v>0</v>
      </c>
      <c r="CE950">
        <v>0</v>
      </c>
      <c r="CF950">
        <v>0</v>
      </c>
      <c r="CG950">
        <v>0</v>
      </c>
      <c r="CH950">
        <v>0</v>
      </c>
      <c r="CI950">
        <v>0</v>
      </c>
      <c r="CJ950">
        <v>0</v>
      </c>
      <c r="CK950">
        <v>0</v>
      </c>
      <c r="CL950">
        <v>0</v>
      </c>
      <c r="CM950">
        <v>0</v>
      </c>
      <c r="CN950">
        <v>0</v>
      </c>
      <c r="CO950">
        <v>0</v>
      </c>
      <c r="CP950">
        <v>0</v>
      </c>
      <c r="CQ950">
        <v>0</v>
      </c>
      <c r="CR950">
        <v>0</v>
      </c>
      <c r="CS950">
        <v>0</v>
      </c>
      <c r="CT950">
        <v>0</v>
      </c>
      <c r="CU950">
        <v>0</v>
      </c>
      <c r="CV950">
        <v>0</v>
      </c>
      <c r="CW950">
        <v>0</v>
      </c>
      <c r="CX950">
        <v>0</v>
      </c>
      <c r="CY950">
        <v>0</v>
      </c>
      <c r="CZ950">
        <v>0</v>
      </c>
      <c r="DA950">
        <v>0</v>
      </c>
      <c r="DB950">
        <v>0</v>
      </c>
      <c r="DC950">
        <v>0</v>
      </c>
      <c r="DD950">
        <v>0</v>
      </c>
      <c r="DE950">
        <v>0</v>
      </c>
      <c r="DF950">
        <v>0</v>
      </c>
      <c r="DG950">
        <v>0</v>
      </c>
      <c r="DH950">
        <v>0</v>
      </c>
      <c r="DI950">
        <v>0</v>
      </c>
      <c r="DJ950">
        <v>0</v>
      </c>
      <c r="DK950">
        <v>0</v>
      </c>
      <c r="DL950">
        <v>0</v>
      </c>
      <c r="DM950">
        <v>0</v>
      </c>
      <c r="DN950">
        <v>0</v>
      </c>
      <c r="DO950">
        <v>0</v>
      </c>
      <c r="DP950">
        <v>245378190300.58099</v>
      </c>
      <c r="DQ950">
        <v>0</v>
      </c>
      <c r="DR950">
        <v>0</v>
      </c>
      <c r="DS950">
        <v>0</v>
      </c>
    </row>
    <row r="951" spans="1:123">
      <c r="A951" t="s">
        <v>797</v>
      </c>
      <c r="B951">
        <v>0</v>
      </c>
      <c r="C951" s="38">
        <v>3.0517578125E-5</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12030477780.1047</v>
      </c>
      <c r="AN951">
        <v>0</v>
      </c>
      <c r="AO951">
        <v>0</v>
      </c>
      <c r="AP951">
        <v>0</v>
      </c>
      <c r="AQ951">
        <v>182009486415.133</v>
      </c>
      <c r="AR951">
        <v>0</v>
      </c>
      <c r="AS951">
        <v>0</v>
      </c>
      <c r="AT951">
        <v>0</v>
      </c>
      <c r="AU951">
        <v>0</v>
      </c>
      <c r="AV951">
        <v>0</v>
      </c>
      <c r="AW951">
        <v>0</v>
      </c>
      <c r="AX951">
        <v>0</v>
      </c>
      <c r="AY951">
        <v>0</v>
      </c>
      <c r="AZ951">
        <v>0</v>
      </c>
      <c r="BA951">
        <v>0</v>
      </c>
      <c r="BB951">
        <v>0</v>
      </c>
      <c r="BC951">
        <v>0</v>
      </c>
      <c r="BD951">
        <v>0</v>
      </c>
      <c r="BE951">
        <v>0</v>
      </c>
      <c r="BF951">
        <v>0</v>
      </c>
      <c r="BG951">
        <v>0</v>
      </c>
      <c r="BH951">
        <v>0</v>
      </c>
      <c r="BI951">
        <v>0</v>
      </c>
      <c r="BJ951">
        <v>0</v>
      </c>
      <c r="BK951">
        <v>0</v>
      </c>
      <c r="BL951">
        <v>0</v>
      </c>
      <c r="BM951">
        <v>0</v>
      </c>
      <c r="BN951">
        <v>0</v>
      </c>
      <c r="BO951">
        <v>0</v>
      </c>
      <c r="BP951">
        <v>0</v>
      </c>
      <c r="BQ951">
        <v>0</v>
      </c>
      <c r="BR951">
        <v>0</v>
      </c>
      <c r="BS951">
        <v>0</v>
      </c>
      <c r="BT951">
        <v>0</v>
      </c>
      <c r="BU951">
        <v>0</v>
      </c>
      <c r="BV951">
        <v>0</v>
      </c>
      <c r="BW951">
        <v>0</v>
      </c>
      <c r="BX951">
        <v>0</v>
      </c>
      <c r="BY951">
        <v>0</v>
      </c>
      <c r="BZ951">
        <v>0</v>
      </c>
      <c r="CA951">
        <v>0</v>
      </c>
      <c r="CB951">
        <v>0</v>
      </c>
      <c r="CC951">
        <v>0</v>
      </c>
      <c r="CD951">
        <v>0</v>
      </c>
      <c r="CE951">
        <v>0</v>
      </c>
      <c r="CF951">
        <v>0</v>
      </c>
      <c r="CG951">
        <v>0</v>
      </c>
      <c r="CH951">
        <v>0</v>
      </c>
      <c r="CI951">
        <v>0</v>
      </c>
      <c r="CJ951">
        <v>0</v>
      </c>
      <c r="CK951">
        <v>0</v>
      </c>
      <c r="CL951">
        <v>0</v>
      </c>
      <c r="CM951">
        <v>0</v>
      </c>
      <c r="CN951">
        <v>0</v>
      </c>
      <c r="CO951">
        <v>0</v>
      </c>
      <c r="CP951">
        <v>0</v>
      </c>
      <c r="CQ951">
        <v>0</v>
      </c>
      <c r="CR951">
        <v>0</v>
      </c>
      <c r="CS951">
        <v>0</v>
      </c>
      <c r="CT951">
        <v>0</v>
      </c>
      <c r="CU951">
        <v>0</v>
      </c>
      <c r="CV951">
        <v>0</v>
      </c>
      <c r="CW951">
        <v>0</v>
      </c>
      <c r="CX951">
        <v>0</v>
      </c>
      <c r="CY951">
        <v>0</v>
      </c>
      <c r="CZ951">
        <v>0</v>
      </c>
      <c r="DA951">
        <v>0</v>
      </c>
      <c r="DB951">
        <v>0</v>
      </c>
      <c r="DC951">
        <v>0</v>
      </c>
      <c r="DD951">
        <v>0</v>
      </c>
      <c r="DE951">
        <v>0</v>
      </c>
      <c r="DF951">
        <v>0</v>
      </c>
      <c r="DG951">
        <v>0</v>
      </c>
      <c r="DH951">
        <v>0</v>
      </c>
      <c r="DI951">
        <v>0</v>
      </c>
      <c r="DJ951">
        <v>0</v>
      </c>
      <c r="DK951">
        <v>0</v>
      </c>
      <c r="DL951">
        <v>0</v>
      </c>
      <c r="DM951">
        <v>0</v>
      </c>
      <c r="DN951">
        <v>0</v>
      </c>
      <c r="DO951">
        <v>0</v>
      </c>
      <c r="DP951">
        <v>0</v>
      </c>
      <c r="DQ951">
        <v>194039964195.23801</v>
      </c>
      <c r="DR951">
        <v>0</v>
      </c>
      <c r="DS951">
        <v>0</v>
      </c>
    </row>
    <row r="952" spans="1:123">
      <c r="A952" t="s">
        <v>798</v>
      </c>
      <c r="B952">
        <v>0</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c r="AQ952">
        <v>0</v>
      </c>
      <c r="AR952">
        <v>0</v>
      </c>
      <c r="AS952">
        <v>0</v>
      </c>
      <c r="AT952">
        <v>0</v>
      </c>
      <c r="AU952">
        <v>0</v>
      </c>
      <c r="AV952">
        <v>0</v>
      </c>
      <c r="AW952">
        <v>0</v>
      </c>
      <c r="AX952">
        <v>0</v>
      </c>
      <c r="AY952">
        <v>0</v>
      </c>
      <c r="AZ952">
        <v>0</v>
      </c>
      <c r="BA952">
        <v>0</v>
      </c>
      <c r="BB952">
        <v>0</v>
      </c>
      <c r="BC952">
        <v>0</v>
      </c>
      <c r="BD952">
        <v>0</v>
      </c>
      <c r="BE952">
        <v>0</v>
      </c>
      <c r="BF952">
        <v>0</v>
      </c>
      <c r="BG952">
        <v>0</v>
      </c>
      <c r="BH952">
        <v>0</v>
      </c>
      <c r="BI952">
        <v>0</v>
      </c>
      <c r="BJ952">
        <v>0</v>
      </c>
      <c r="BK952">
        <v>0</v>
      </c>
      <c r="BL952">
        <v>0</v>
      </c>
      <c r="BM952">
        <v>0</v>
      </c>
      <c r="BN952">
        <v>0</v>
      </c>
      <c r="BO952">
        <v>0</v>
      </c>
      <c r="BP952">
        <v>0</v>
      </c>
      <c r="BQ952">
        <v>0</v>
      </c>
      <c r="BR952">
        <v>0</v>
      </c>
      <c r="BS952">
        <v>0</v>
      </c>
      <c r="BT952">
        <v>0</v>
      </c>
      <c r="BU952">
        <v>0</v>
      </c>
      <c r="BV952">
        <v>0</v>
      </c>
      <c r="BW952">
        <v>0</v>
      </c>
      <c r="BX952">
        <v>0</v>
      </c>
      <c r="BY952">
        <v>0</v>
      </c>
      <c r="BZ952">
        <v>0</v>
      </c>
      <c r="CA952">
        <v>0</v>
      </c>
      <c r="CB952">
        <v>0</v>
      </c>
      <c r="CC952">
        <v>0</v>
      </c>
      <c r="CD952">
        <v>0</v>
      </c>
      <c r="CE952">
        <v>0</v>
      </c>
      <c r="CF952">
        <v>0</v>
      </c>
      <c r="CG952">
        <v>0</v>
      </c>
      <c r="CH952">
        <v>0</v>
      </c>
      <c r="CI952">
        <v>0</v>
      </c>
      <c r="CJ952">
        <v>0</v>
      </c>
      <c r="CK952">
        <v>0</v>
      </c>
      <c r="CL952">
        <v>0</v>
      </c>
      <c r="CM952">
        <v>0</v>
      </c>
      <c r="CN952">
        <v>0</v>
      </c>
      <c r="CO952">
        <v>0</v>
      </c>
      <c r="CP952">
        <v>0</v>
      </c>
      <c r="CQ952">
        <v>0</v>
      </c>
      <c r="CR952">
        <v>0</v>
      </c>
      <c r="CS952">
        <v>0</v>
      </c>
      <c r="CT952">
        <v>0</v>
      </c>
      <c r="CU952">
        <v>0</v>
      </c>
      <c r="CV952">
        <v>0</v>
      </c>
      <c r="CW952">
        <v>0</v>
      </c>
      <c r="CX952">
        <v>0</v>
      </c>
      <c r="CY952">
        <v>0</v>
      </c>
      <c r="CZ952">
        <v>0</v>
      </c>
      <c r="DA952">
        <v>0</v>
      </c>
      <c r="DB952">
        <v>0</v>
      </c>
      <c r="DC952">
        <v>0</v>
      </c>
      <c r="DD952">
        <v>0</v>
      </c>
      <c r="DE952">
        <v>0</v>
      </c>
      <c r="DF952">
        <v>0</v>
      </c>
      <c r="DG952">
        <v>0</v>
      </c>
      <c r="DH952">
        <v>0</v>
      </c>
      <c r="DI952">
        <v>0</v>
      </c>
      <c r="DJ952">
        <v>0</v>
      </c>
      <c r="DK952">
        <v>0</v>
      </c>
      <c r="DL952">
        <v>0</v>
      </c>
      <c r="DM952">
        <v>0</v>
      </c>
      <c r="DN952">
        <v>0</v>
      </c>
      <c r="DO952">
        <v>0</v>
      </c>
      <c r="DP952">
        <v>0</v>
      </c>
      <c r="DQ952">
        <v>0</v>
      </c>
      <c r="DR952">
        <v>0</v>
      </c>
      <c r="DS952">
        <v>0</v>
      </c>
    </row>
    <row r="953" spans="1:123">
      <c r="A953" t="s">
        <v>2660</v>
      </c>
      <c r="B953">
        <v>0</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v>0</v>
      </c>
      <c r="BQ953">
        <v>0</v>
      </c>
      <c r="BR953">
        <v>0</v>
      </c>
      <c r="BS953">
        <v>0</v>
      </c>
      <c r="BT953">
        <v>0</v>
      </c>
      <c r="BU953">
        <v>0</v>
      </c>
      <c r="BV953">
        <v>0</v>
      </c>
      <c r="BW953">
        <v>0</v>
      </c>
      <c r="BX953">
        <v>0</v>
      </c>
      <c r="BY953">
        <v>0</v>
      </c>
      <c r="BZ953">
        <v>0</v>
      </c>
      <c r="CA953">
        <v>0</v>
      </c>
      <c r="CB953">
        <v>0</v>
      </c>
      <c r="CC953">
        <v>0</v>
      </c>
      <c r="CD953">
        <v>0</v>
      </c>
      <c r="CE953">
        <v>0</v>
      </c>
      <c r="CF953">
        <v>0</v>
      </c>
      <c r="CG953">
        <v>0</v>
      </c>
      <c r="CH953">
        <v>0</v>
      </c>
      <c r="CI953">
        <v>0</v>
      </c>
      <c r="CJ953">
        <v>0</v>
      </c>
      <c r="CK953">
        <v>0</v>
      </c>
      <c r="CL953">
        <v>0</v>
      </c>
      <c r="CM953">
        <v>0</v>
      </c>
      <c r="CN953">
        <v>0</v>
      </c>
      <c r="CO953">
        <v>0</v>
      </c>
      <c r="CP953">
        <v>0</v>
      </c>
      <c r="CQ953">
        <v>0</v>
      </c>
      <c r="CR953">
        <v>0</v>
      </c>
      <c r="CS953">
        <v>0</v>
      </c>
      <c r="CT953">
        <v>0</v>
      </c>
      <c r="CU953">
        <v>0</v>
      </c>
      <c r="CV953">
        <v>0</v>
      </c>
      <c r="CW953">
        <v>0</v>
      </c>
      <c r="CX953">
        <v>0</v>
      </c>
      <c r="CY953">
        <v>0</v>
      </c>
      <c r="CZ953">
        <v>0</v>
      </c>
      <c r="DA953">
        <v>0</v>
      </c>
      <c r="DB953">
        <v>0</v>
      </c>
      <c r="DC953">
        <v>0</v>
      </c>
      <c r="DD953">
        <v>0</v>
      </c>
      <c r="DE953">
        <v>0</v>
      </c>
      <c r="DF953">
        <v>0</v>
      </c>
      <c r="DG953">
        <v>0</v>
      </c>
      <c r="DH953">
        <v>0</v>
      </c>
      <c r="DI953">
        <v>0</v>
      </c>
      <c r="DJ953">
        <v>0</v>
      </c>
      <c r="DK953">
        <v>0</v>
      </c>
      <c r="DL953">
        <v>0</v>
      </c>
      <c r="DM953">
        <v>0</v>
      </c>
      <c r="DN953">
        <v>0</v>
      </c>
      <c r="DO953">
        <v>0</v>
      </c>
      <c r="DP953">
        <v>0</v>
      </c>
      <c r="DQ953">
        <v>0</v>
      </c>
      <c r="DR953">
        <v>0</v>
      </c>
      <c r="DS953">
        <v>0</v>
      </c>
    </row>
    <row r="954" spans="1:123">
      <c r="A954" t="s">
        <v>799</v>
      </c>
      <c r="B954">
        <v>0</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14133702703.3521</v>
      </c>
      <c r="BH954">
        <v>0</v>
      </c>
      <c r="BI954">
        <v>0</v>
      </c>
      <c r="BJ954">
        <v>0</v>
      </c>
      <c r="BK954">
        <v>0</v>
      </c>
      <c r="BL954">
        <v>-30735194767.606998</v>
      </c>
      <c r="BM954">
        <v>0</v>
      </c>
      <c r="BN954">
        <v>0</v>
      </c>
      <c r="BO954">
        <v>0</v>
      </c>
      <c r="BP954">
        <v>0</v>
      </c>
      <c r="BQ954">
        <v>0</v>
      </c>
      <c r="BR954">
        <v>0</v>
      </c>
      <c r="BS954">
        <v>0</v>
      </c>
      <c r="BT954">
        <v>0</v>
      </c>
      <c r="BU954">
        <v>0</v>
      </c>
      <c r="BV954">
        <v>0</v>
      </c>
      <c r="BW954">
        <v>0</v>
      </c>
      <c r="BX954">
        <v>0</v>
      </c>
      <c r="BY954">
        <v>0</v>
      </c>
      <c r="BZ954">
        <v>0</v>
      </c>
      <c r="CA954">
        <v>0</v>
      </c>
      <c r="CB954">
        <v>0</v>
      </c>
      <c r="CC954">
        <v>0</v>
      </c>
      <c r="CD954">
        <v>0</v>
      </c>
      <c r="CE954">
        <v>0</v>
      </c>
      <c r="CF954">
        <v>0</v>
      </c>
      <c r="CG954">
        <v>0</v>
      </c>
      <c r="CH954">
        <v>0</v>
      </c>
      <c r="CI954">
        <v>0</v>
      </c>
      <c r="CJ954">
        <v>0</v>
      </c>
      <c r="CK954">
        <v>0</v>
      </c>
      <c r="CL954">
        <v>0</v>
      </c>
      <c r="CM954">
        <v>0</v>
      </c>
      <c r="CN954">
        <v>0</v>
      </c>
      <c r="CO954">
        <v>0</v>
      </c>
      <c r="CP954">
        <v>0</v>
      </c>
      <c r="CQ954">
        <v>0</v>
      </c>
      <c r="CR954">
        <v>0</v>
      </c>
      <c r="CS954">
        <v>0</v>
      </c>
      <c r="CT954">
        <v>0</v>
      </c>
      <c r="CU954">
        <v>0</v>
      </c>
      <c r="CV954">
        <v>0</v>
      </c>
      <c r="CW954">
        <v>0</v>
      </c>
      <c r="CX954">
        <v>0</v>
      </c>
      <c r="CY954">
        <v>0</v>
      </c>
      <c r="CZ954">
        <v>0</v>
      </c>
      <c r="DA954">
        <v>0</v>
      </c>
      <c r="DB954">
        <v>0</v>
      </c>
      <c r="DC954">
        <v>0</v>
      </c>
      <c r="DD954">
        <v>0</v>
      </c>
      <c r="DE954">
        <v>0</v>
      </c>
      <c r="DF954">
        <v>0</v>
      </c>
      <c r="DG954">
        <v>0</v>
      </c>
      <c r="DH954">
        <v>0</v>
      </c>
      <c r="DI954">
        <v>0</v>
      </c>
      <c r="DJ954">
        <v>0</v>
      </c>
      <c r="DK954">
        <v>0</v>
      </c>
      <c r="DL954">
        <v>0</v>
      </c>
      <c r="DM954">
        <v>0</v>
      </c>
      <c r="DN954">
        <v>0</v>
      </c>
      <c r="DO954">
        <v>0</v>
      </c>
      <c r="DP954">
        <v>0</v>
      </c>
      <c r="DQ954">
        <v>0</v>
      </c>
      <c r="DR954">
        <v>0</v>
      </c>
      <c r="DS954">
        <v>44868897470.959099</v>
      </c>
    </row>
    <row r="955" spans="1:123">
      <c r="A955" t="s">
        <v>2661</v>
      </c>
      <c r="B955">
        <v>0</v>
      </c>
      <c r="C955">
        <v>0</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v>0</v>
      </c>
      <c r="BX955">
        <v>0</v>
      </c>
      <c r="BY955">
        <v>0</v>
      </c>
      <c r="BZ955">
        <v>0</v>
      </c>
      <c r="CA955">
        <v>0</v>
      </c>
      <c r="CB955">
        <v>0</v>
      </c>
      <c r="CC955">
        <v>0</v>
      </c>
      <c r="CD955">
        <v>0</v>
      </c>
      <c r="CE955">
        <v>0</v>
      </c>
      <c r="CF955">
        <v>0</v>
      </c>
      <c r="CG955">
        <v>0</v>
      </c>
      <c r="CH955">
        <v>0</v>
      </c>
      <c r="CI955">
        <v>0</v>
      </c>
      <c r="CJ955">
        <v>0</v>
      </c>
      <c r="CK955">
        <v>0</v>
      </c>
      <c r="CL955">
        <v>0</v>
      </c>
      <c r="CM955">
        <v>0</v>
      </c>
      <c r="CN955">
        <v>0</v>
      </c>
      <c r="CO955">
        <v>0</v>
      </c>
      <c r="CP955">
        <v>0</v>
      </c>
      <c r="CQ955">
        <v>0</v>
      </c>
      <c r="CR955">
        <v>0</v>
      </c>
      <c r="CS955">
        <v>0</v>
      </c>
      <c r="CT955">
        <v>0</v>
      </c>
      <c r="CU955">
        <v>0</v>
      </c>
      <c r="CV955">
        <v>0</v>
      </c>
      <c r="CW955">
        <v>0</v>
      </c>
      <c r="CX955">
        <v>0</v>
      </c>
      <c r="CY955">
        <v>0</v>
      </c>
      <c r="CZ955">
        <v>0</v>
      </c>
      <c r="DA955">
        <v>0</v>
      </c>
      <c r="DB955">
        <v>0</v>
      </c>
      <c r="DC955">
        <v>0</v>
      </c>
      <c r="DD955">
        <v>0</v>
      </c>
      <c r="DE955">
        <v>0</v>
      </c>
      <c r="DF955">
        <v>0</v>
      </c>
      <c r="DG955">
        <v>0</v>
      </c>
      <c r="DH955">
        <v>0</v>
      </c>
      <c r="DI955">
        <v>0</v>
      </c>
      <c r="DJ955">
        <v>0</v>
      </c>
      <c r="DK955">
        <v>0</v>
      </c>
      <c r="DL955">
        <v>0</v>
      </c>
      <c r="DM955">
        <v>0</v>
      </c>
      <c r="DN955">
        <v>0</v>
      </c>
      <c r="DO955">
        <v>0</v>
      </c>
      <c r="DP955">
        <v>0</v>
      </c>
      <c r="DQ955">
        <v>0</v>
      </c>
      <c r="DR955">
        <v>0</v>
      </c>
      <c r="DS955">
        <v>0</v>
      </c>
    </row>
    <row r="956" spans="1:123">
      <c r="A956" t="s">
        <v>2662</v>
      </c>
      <c r="B956">
        <v>0</v>
      </c>
      <c r="C956">
        <v>0</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c r="BN956">
        <v>0</v>
      </c>
      <c r="BO956">
        <v>0</v>
      </c>
      <c r="BP956">
        <v>0</v>
      </c>
      <c r="BQ956">
        <v>0</v>
      </c>
      <c r="BR956">
        <v>0</v>
      </c>
      <c r="BS956">
        <v>0</v>
      </c>
      <c r="BT956">
        <v>0</v>
      </c>
      <c r="BU956">
        <v>0</v>
      </c>
      <c r="BV956">
        <v>0</v>
      </c>
      <c r="BW956">
        <v>0</v>
      </c>
      <c r="BX956">
        <v>0</v>
      </c>
      <c r="BY956">
        <v>0</v>
      </c>
      <c r="BZ956">
        <v>0</v>
      </c>
      <c r="CA956">
        <v>0</v>
      </c>
      <c r="CB956">
        <v>0</v>
      </c>
      <c r="CC956">
        <v>0</v>
      </c>
      <c r="CD956">
        <v>0</v>
      </c>
      <c r="CE956">
        <v>0</v>
      </c>
      <c r="CF956">
        <v>0</v>
      </c>
      <c r="CG956">
        <v>0</v>
      </c>
      <c r="CH956">
        <v>0</v>
      </c>
      <c r="CI956">
        <v>0</v>
      </c>
      <c r="CJ956">
        <v>0</v>
      </c>
      <c r="CK956">
        <v>0</v>
      </c>
      <c r="CL956">
        <v>0</v>
      </c>
      <c r="CM956">
        <v>0</v>
      </c>
      <c r="CN956">
        <v>0</v>
      </c>
      <c r="CO956">
        <v>0</v>
      </c>
      <c r="CP956">
        <v>0</v>
      </c>
      <c r="CQ956">
        <v>0</v>
      </c>
      <c r="CR956">
        <v>0</v>
      </c>
      <c r="CS956">
        <v>0</v>
      </c>
      <c r="CT956">
        <v>0</v>
      </c>
      <c r="CU956">
        <v>0</v>
      </c>
      <c r="CV956">
        <v>0</v>
      </c>
      <c r="CW956">
        <v>0</v>
      </c>
      <c r="CX956">
        <v>0</v>
      </c>
      <c r="CY956">
        <v>0</v>
      </c>
      <c r="CZ956">
        <v>0</v>
      </c>
      <c r="DA956">
        <v>0</v>
      </c>
      <c r="DB956">
        <v>0</v>
      </c>
      <c r="DC956">
        <v>0</v>
      </c>
      <c r="DD956">
        <v>0</v>
      </c>
      <c r="DE956">
        <v>0</v>
      </c>
      <c r="DF956">
        <v>0</v>
      </c>
      <c r="DG956">
        <v>0</v>
      </c>
      <c r="DH956">
        <v>0</v>
      </c>
      <c r="DI956">
        <v>0</v>
      </c>
      <c r="DJ956">
        <v>0</v>
      </c>
      <c r="DK956">
        <v>0</v>
      </c>
      <c r="DL956">
        <v>0</v>
      </c>
      <c r="DM956">
        <v>0</v>
      </c>
      <c r="DN956">
        <v>0</v>
      </c>
      <c r="DO956">
        <v>0</v>
      </c>
      <c r="DP956">
        <v>0</v>
      </c>
      <c r="DQ956">
        <v>0</v>
      </c>
      <c r="DR956">
        <v>0</v>
      </c>
      <c r="DS956">
        <v>0</v>
      </c>
    </row>
    <row r="957" spans="1:123">
      <c r="A957" t="s">
        <v>800</v>
      </c>
      <c r="B957">
        <v>0</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c r="BA957">
        <v>0</v>
      </c>
      <c r="BB957">
        <v>0</v>
      </c>
      <c r="BC957">
        <v>0</v>
      </c>
      <c r="BD957">
        <v>0</v>
      </c>
      <c r="BE957">
        <v>0</v>
      </c>
      <c r="BF957">
        <v>0</v>
      </c>
      <c r="BG957">
        <v>0</v>
      </c>
      <c r="BH957">
        <v>0</v>
      </c>
      <c r="BI957">
        <v>2300835323.8015099</v>
      </c>
      <c r="BJ957">
        <v>0</v>
      </c>
      <c r="BK957">
        <v>0</v>
      </c>
      <c r="BL957">
        <v>-5003403799.3778801</v>
      </c>
      <c r="BM957">
        <v>0</v>
      </c>
      <c r="BN957">
        <v>0</v>
      </c>
      <c r="BO957">
        <v>0</v>
      </c>
      <c r="BP957">
        <v>0</v>
      </c>
      <c r="BQ957">
        <v>0</v>
      </c>
      <c r="BR957">
        <v>0</v>
      </c>
      <c r="BS957">
        <v>0</v>
      </c>
      <c r="BT957">
        <v>0</v>
      </c>
      <c r="BU957">
        <v>0</v>
      </c>
      <c r="BV957">
        <v>0</v>
      </c>
      <c r="BW957">
        <v>0</v>
      </c>
      <c r="BX957">
        <v>0</v>
      </c>
      <c r="BY957">
        <v>0</v>
      </c>
      <c r="BZ957">
        <v>0</v>
      </c>
      <c r="CA957">
        <v>0</v>
      </c>
      <c r="CB957">
        <v>0</v>
      </c>
      <c r="CC957">
        <v>0</v>
      </c>
      <c r="CD957">
        <v>0</v>
      </c>
      <c r="CE957">
        <v>0</v>
      </c>
      <c r="CF957">
        <v>0</v>
      </c>
      <c r="CG957">
        <v>0</v>
      </c>
      <c r="CH957">
        <v>0</v>
      </c>
      <c r="CI957">
        <v>0</v>
      </c>
      <c r="CJ957">
        <v>0</v>
      </c>
      <c r="CK957">
        <v>0</v>
      </c>
      <c r="CL957">
        <v>0</v>
      </c>
      <c r="CM957">
        <v>0</v>
      </c>
      <c r="CN957">
        <v>0</v>
      </c>
      <c r="CO957">
        <v>0</v>
      </c>
      <c r="CP957">
        <v>0</v>
      </c>
      <c r="CQ957">
        <v>0</v>
      </c>
      <c r="CR957">
        <v>0</v>
      </c>
      <c r="CS957">
        <v>0</v>
      </c>
      <c r="CT957">
        <v>0</v>
      </c>
      <c r="CU957">
        <v>0</v>
      </c>
      <c r="CV957">
        <v>0</v>
      </c>
      <c r="CW957">
        <v>0</v>
      </c>
      <c r="CX957">
        <v>0</v>
      </c>
      <c r="CY957">
        <v>0</v>
      </c>
      <c r="CZ957">
        <v>0</v>
      </c>
      <c r="DA957">
        <v>0</v>
      </c>
      <c r="DB957">
        <v>0</v>
      </c>
      <c r="DC957">
        <v>0</v>
      </c>
      <c r="DD957">
        <v>0</v>
      </c>
      <c r="DE957">
        <v>0</v>
      </c>
      <c r="DF957">
        <v>0</v>
      </c>
      <c r="DG957">
        <v>0</v>
      </c>
      <c r="DH957">
        <v>0</v>
      </c>
      <c r="DI957">
        <v>0</v>
      </c>
      <c r="DJ957">
        <v>0</v>
      </c>
      <c r="DK957">
        <v>0</v>
      </c>
      <c r="DL957">
        <v>0</v>
      </c>
      <c r="DM957">
        <v>0</v>
      </c>
      <c r="DN957">
        <v>0</v>
      </c>
      <c r="DO957">
        <v>0</v>
      </c>
      <c r="DP957">
        <v>0</v>
      </c>
      <c r="DQ957">
        <v>0</v>
      </c>
      <c r="DR957">
        <v>0</v>
      </c>
      <c r="DS957">
        <v>7304239123.1794004</v>
      </c>
    </row>
    <row r="958" spans="1:123">
      <c r="A958" t="s">
        <v>801</v>
      </c>
      <c r="B958">
        <v>0</v>
      </c>
      <c r="C958" s="38">
        <v>7.62939453125E-6</v>
      </c>
      <c r="D958">
        <v>0</v>
      </c>
      <c r="E958">
        <v>0</v>
      </c>
      <c r="F958">
        <v>0</v>
      </c>
      <c r="G958">
        <v>0</v>
      </c>
      <c r="H958">
        <v>0</v>
      </c>
      <c r="I958">
        <v>0</v>
      </c>
      <c r="J958">
        <v>0</v>
      </c>
      <c r="K958">
        <v>0</v>
      </c>
      <c r="L958">
        <v>141691255.17144999</v>
      </c>
      <c r="M958">
        <v>13992011448.1807</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c r="BN958">
        <v>0</v>
      </c>
      <c r="BO958">
        <v>0</v>
      </c>
      <c r="BP958">
        <v>0</v>
      </c>
      <c r="BQ958">
        <v>0</v>
      </c>
      <c r="BR958">
        <v>0</v>
      </c>
      <c r="BS958">
        <v>0</v>
      </c>
      <c r="BT958">
        <v>0</v>
      </c>
      <c r="BU958">
        <v>0</v>
      </c>
      <c r="BV958">
        <v>0</v>
      </c>
      <c r="BW958">
        <v>0</v>
      </c>
      <c r="BX958">
        <v>0</v>
      </c>
      <c r="BY958">
        <v>0</v>
      </c>
      <c r="BZ958">
        <v>0</v>
      </c>
      <c r="CA958">
        <v>0</v>
      </c>
      <c r="CB958">
        <v>0</v>
      </c>
      <c r="CC958">
        <v>0</v>
      </c>
      <c r="CD958">
        <v>0</v>
      </c>
      <c r="CE958">
        <v>0</v>
      </c>
      <c r="CF958">
        <v>0</v>
      </c>
      <c r="CG958">
        <v>0</v>
      </c>
      <c r="CH958">
        <v>0</v>
      </c>
      <c r="CI958">
        <v>0</v>
      </c>
      <c r="CJ958">
        <v>0</v>
      </c>
      <c r="CK958">
        <v>0</v>
      </c>
      <c r="CL958">
        <v>0</v>
      </c>
      <c r="CM958">
        <v>0</v>
      </c>
      <c r="CN958">
        <v>0</v>
      </c>
      <c r="CO958">
        <v>0</v>
      </c>
      <c r="CP958">
        <v>0</v>
      </c>
      <c r="CQ958">
        <v>0</v>
      </c>
      <c r="CR958">
        <v>0</v>
      </c>
      <c r="CS958">
        <v>0</v>
      </c>
      <c r="CT958">
        <v>0</v>
      </c>
      <c r="CU958">
        <v>0</v>
      </c>
      <c r="CV958">
        <v>0</v>
      </c>
      <c r="CW958">
        <v>0</v>
      </c>
      <c r="CX958">
        <v>0</v>
      </c>
      <c r="CY958">
        <v>0</v>
      </c>
      <c r="CZ958">
        <v>0</v>
      </c>
      <c r="DA958">
        <v>0</v>
      </c>
      <c r="DB958">
        <v>0</v>
      </c>
      <c r="DC958">
        <v>0</v>
      </c>
      <c r="DD958">
        <v>0</v>
      </c>
      <c r="DE958">
        <v>0</v>
      </c>
      <c r="DF958">
        <v>0</v>
      </c>
      <c r="DG958">
        <v>0</v>
      </c>
      <c r="DH958">
        <v>0</v>
      </c>
      <c r="DI958">
        <v>0</v>
      </c>
      <c r="DJ958">
        <v>0</v>
      </c>
      <c r="DK958">
        <v>0</v>
      </c>
      <c r="DL958">
        <v>0</v>
      </c>
      <c r="DM958">
        <v>0</v>
      </c>
      <c r="DN958">
        <v>0</v>
      </c>
      <c r="DO958">
        <v>0</v>
      </c>
      <c r="DP958">
        <v>14133702703.3521</v>
      </c>
      <c r="DQ958">
        <v>0</v>
      </c>
      <c r="DR958">
        <v>0</v>
      </c>
      <c r="DS958">
        <v>0</v>
      </c>
    </row>
    <row r="959" spans="1:123">
      <c r="A959" t="s">
        <v>802</v>
      </c>
      <c r="B959">
        <v>0</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2300835323.8015099</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c r="BN959">
        <v>0</v>
      </c>
      <c r="BO959">
        <v>0</v>
      </c>
      <c r="BP959">
        <v>0</v>
      </c>
      <c r="BQ959">
        <v>0</v>
      </c>
      <c r="BR959">
        <v>0</v>
      </c>
      <c r="BS959">
        <v>0</v>
      </c>
      <c r="BT959">
        <v>0</v>
      </c>
      <c r="BU959">
        <v>0</v>
      </c>
      <c r="BV959">
        <v>0</v>
      </c>
      <c r="BW959">
        <v>0</v>
      </c>
      <c r="BX959">
        <v>0</v>
      </c>
      <c r="BY959">
        <v>0</v>
      </c>
      <c r="BZ959">
        <v>0</v>
      </c>
      <c r="CA959">
        <v>0</v>
      </c>
      <c r="CB959">
        <v>0</v>
      </c>
      <c r="CC959">
        <v>0</v>
      </c>
      <c r="CD959">
        <v>0</v>
      </c>
      <c r="CE959">
        <v>0</v>
      </c>
      <c r="CF959">
        <v>0</v>
      </c>
      <c r="CG959">
        <v>0</v>
      </c>
      <c r="CH959">
        <v>0</v>
      </c>
      <c r="CI959">
        <v>0</v>
      </c>
      <c r="CJ959">
        <v>0</v>
      </c>
      <c r="CK959">
        <v>0</v>
      </c>
      <c r="CL959">
        <v>0</v>
      </c>
      <c r="CM959">
        <v>0</v>
      </c>
      <c r="CN959">
        <v>0</v>
      </c>
      <c r="CO959">
        <v>0</v>
      </c>
      <c r="CP959">
        <v>0</v>
      </c>
      <c r="CQ959">
        <v>0</v>
      </c>
      <c r="CR959">
        <v>0</v>
      </c>
      <c r="CS959">
        <v>0</v>
      </c>
      <c r="CT959">
        <v>0</v>
      </c>
      <c r="CU959">
        <v>0</v>
      </c>
      <c r="CV959">
        <v>0</v>
      </c>
      <c r="CW959">
        <v>0</v>
      </c>
      <c r="CX959">
        <v>0</v>
      </c>
      <c r="CY959">
        <v>0</v>
      </c>
      <c r="CZ959">
        <v>0</v>
      </c>
      <c r="DA959">
        <v>0</v>
      </c>
      <c r="DB959">
        <v>0</v>
      </c>
      <c r="DC959">
        <v>0</v>
      </c>
      <c r="DD959">
        <v>0</v>
      </c>
      <c r="DE959">
        <v>0</v>
      </c>
      <c r="DF959">
        <v>0</v>
      </c>
      <c r="DG959">
        <v>0</v>
      </c>
      <c r="DH959">
        <v>0</v>
      </c>
      <c r="DI959">
        <v>0</v>
      </c>
      <c r="DJ959">
        <v>0</v>
      </c>
      <c r="DK959">
        <v>0</v>
      </c>
      <c r="DL959">
        <v>0</v>
      </c>
      <c r="DM959">
        <v>0</v>
      </c>
      <c r="DN959">
        <v>0</v>
      </c>
      <c r="DO959">
        <v>0</v>
      </c>
      <c r="DP959">
        <v>0</v>
      </c>
      <c r="DQ959">
        <v>0</v>
      </c>
      <c r="DR959">
        <v>2300835323.8015099</v>
      </c>
      <c r="DS959">
        <v>0</v>
      </c>
    </row>
    <row r="960" spans="1:123">
      <c r="A960" t="s">
        <v>803</v>
      </c>
      <c r="B960">
        <v>0</v>
      </c>
      <c r="C960">
        <v>0</v>
      </c>
      <c r="D960">
        <v>0</v>
      </c>
      <c r="E960">
        <v>0</v>
      </c>
      <c r="F960">
        <v>0</v>
      </c>
      <c r="G960">
        <v>0</v>
      </c>
      <c r="H960">
        <v>0</v>
      </c>
      <c r="I960">
        <v>141106575.38130599</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-124659613.48893</v>
      </c>
      <c r="BM960">
        <v>0</v>
      </c>
      <c r="BN960">
        <v>0</v>
      </c>
      <c r="BO960">
        <v>0</v>
      </c>
      <c r="BP960">
        <v>0</v>
      </c>
      <c r="BQ960">
        <v>0</v>
      </c>
      <c r="BR960">
        <v>0</v>
      </c>
      <c r="BS960">
        <v>0</v>
      </c>
      <c r="BT960">
        <v>0</v>
      </c>
      <c r="BU960">
        <v>0</v>
      </c>
      <c r="BV960">
        <v>0</v>
      </c>
      <c r="BW960">
        <v>0</v>
      </c>
      <c r="BX960">
        <v>0</v>
      </c>
      <c r="BY960">
        <v>0</v>
      </c>
      <c r="BZ960">
        <v>0</v>
      </c>
      <c r="CA960">
        <v>0</v>
      </c>
      <c r="CB960">
        <v>0</v>
      </c>
      <c r="CC960">
        <v>0</v>
      </c>
      <c r="CD960">
        <v>0</v>
      </c>
      <c r="CE960">
        <v>0</v>
      </c>
      <c r="CF960">
        <v>0</v>
      </c>
      <c r="CG960">
        <v>0</v>
      </c>
      <c r="CH960">
        <v>0</v>
      </c>
      <c r="CI960">
        <v>0</v>
      </c>
      <c r="CJ960">
        <v>0</v>
      </c>
      <c r="CK960">
        <v>0</v>
      </c>
      <c r="CL960">
        <v>0</v>
      </c>
      <c r="CM960">
        <v>0</v>
      </c>
      <c r="CN960">
        <v>0</v>
      </c>
      <c r="CO960">
        <v>0</v>
      </c>
      <c r="CP960">
        <v>0</v>
      </c>
      <c r="CQ960">
        <v>0</v>
      </c>
      <c r="CR960">
        <v>0</v>
      </c>
      <c r="CS960">
        <v>0</v>
      </c>
      <c r="CT960">
        <v>0</v>
      </c>
      <c r="CU960">
        <v>0</v>
      </c>
      <c r="CV960">
        <v>0</v>
      </c>
      <c r="CW960">
        <v>0</v>
      </c>
      <c r="CX960">
        <v>0</v>
      </c>
      <c r="CY960">
        <v>0</v>
      </c>
      <c r="CZ960">
        <v>0</v>
      </c>
      <c r="DA960">
        <v>0</v>
      </c>
      <c r="DB960">
        <v>0</v>
      </c>
      <c r="DC960">
        <v>0</v>
      </c>
      <c r="DD960">
        <v>0</v>
      </c>
      <c r="DE960">
        <v>0</v>
      </c>
      <c r="DF960">
        <v>0</v>
      </c>
      <c r="DG960">
        <v>0</v>
      </c>
      <c r="DH960">
        <v>0</v>
      </c>
      <c r="DI960">
        <v>0</v>
      </c>
      <c r="DJ960">
        <v>0</v>
      </c>
      <c r="DK960">
        <v>0</v>
      </c>
      <c r="DL960">
        <v>0</v>
      </c>
      <c r="DM960">
        <v>0</v>
      </c>
      <c r="DN960">
        <v>0</v>
      </c>
      <c r="DO960">
        <v>265766188.87023601</v>
      </c>
      <c r="DP960">
        <v>0</v>
      </c>
      <c r="DQ960">
        <v>0</v>
      </c>
      <c r="DR960">
        <v>0</v>
      </c>
      <c r="DS960">
        <v>0</v>
      </c>
    </row>
    <row r="961" spans="1:123">
      <c r="A961" t="s">
        <v>2663</v>
      </c>
      <c r="B961">
        <v>0</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v>0</v>
      </c>
      <c r="BX961">
        <v>0</v>
      </c>
      <c r="BY961">
        <v>0</v>
      </c>
      <c r="BZ961">
        <v>0</v>
      </c>
      <c r="CA961">
        <v>0</v>
      </c>
      <c r="CB961">
        <v>0</v>
      </c>
      <c r="CC961">
        <v>0</v>
      </c>
      <c r="CD961">
        <v>0</v>
      </c>
      <c r="CE961">
        <v>0</v>
      </c>
      <c r="CF961">
        <v>0</v>
      </c>
      <c r="CG961">
        <v>0</v>
      </c>
      <c r="CH961">
        <v>0</v>
      </c>
      <c r="CI961">
        <v>0</v>
      </c>
      <c r="CJ961">
        <v>0</v>
      </c>
      <c r="CK961">
        <v>0</v>
      </c>
      <c r="CL961">
        <v>0</v>
      </c>
      <c r="CM961">
        <v>0</v>
      </c>
      <c r="CN961">
        <v>0</v>
      </c>
      <c r="CO961">
        <v>0</v>
      </c>
      <c r="CP961">
        <v>0</v>
      </c>
      <c r="CQ961">
        <v>0</v>
      </c>
      <c r="CR961">
        <v>0</v>
      </c>
      <c r="CS961">
        <v>0</v>
      </c>
      <c r="CT961">
        <v>0</v>
      </c>
      <c r="CU961">
        <v>0</v>
      </c>
      <c r="CV961">
        <v>0</v>
      </c>
      <c r="CW961">
        <v>0</v>
      </c>
      <c r="CX961">
        <v>0</v>
      </c>
      <c r="CY961">
        <v>0</v>
      </c>
      <c r="CZ961">
        <v>0</v>
      </c>
      <c r="DA961">
        <v>0</v>
      </c>
      <c r="DB961">
        <v>0</v>
      </c>
      <c r="DC961">
        <v>0</v>
      </c>
      <c r="DD961">
        <v>0</v>
      </c>
      <c r="DE961">
        <v>0</v>
      </c>
      <c r="DF961">
        <v>0</v>
      </c>
      <c r="DG961">
        <v>0</v>
      </c>
      <c r="DH961">
        <v>0</v>
      </c>
      <c r="DI961">
        <v>0</v>
      </c>
      <c r="DJ961">
        <v>0</v>
      </c>
      <c r="DK961">
        <v>0</v>
      </c>
      <c r="DL961">
        <v>0</v>
      </c>
      <c r="DM961">
        <v>0</v>
      </c>
      <c r="DN961">
        <v>0</v>
      </c>
      <c r="DO961">
        <v>0</v>
      </c>
      <c r="DP961">
        <v>0</v>
      </c>
      <c r="DQ961">
        <v>0</v>
      </c>
      <c r="DR961">
        <v>0</v>
      </c>
      <c r="DS961">
        <v>0</v>
      </c>
    </row>
    <row r="962" spans="1:123">
      <c r="A962" t="s">
        <v>804</v>
      </c>
      <c r="B962">
        <v>0</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v>0</v>
      </c>
      <c r="BX962">
        <v>0</v>
      </c>
      <c r="BY962">
        <v>0</v>
      </c>
      <c r="BZ962">
        <v>0</v>
      </c>
      <c r="CA962">
        <v>0</v>
      </c>
      <c r="CB962">
        <v>0</v>
      </c>
      <c r="CC962">
        <v>0</v>
      </c>
      <c r="CD962">
        <v>0</v>
      </c>
      <c r="CE962">
        <v>0</v>
      </c>
      <c r="CF962">
        <v>0</v>
      </c>
      <c r="CG962">
        <v>0</v>
      </c>
      <c r="CH962">
        <v>0</v>
      </c>
      <c r="CI962">
        <v>0</v>
      </c>
      <c r="CJ962">
        <v>0</v>
      </c>
      <c r="CK962">
        <v>0</v>
      </c>
      <c r="CL962">
        <v>0</v>
      </c>
      <c r="CM962">
        <v>0</v>
      </c>
      <c r="CN962">
        <v>0</v>
      </c>
      <c r="CO962">
        <v>0</v>
      </c>
      <c r="CP962">
        <v>0</v>
      </c>
      <c r="CQ962">
        <v>0</v>
      </c>
      <c r="CR962">
        <v>0</v>
      </c>
      <c r="CS962">
        <v>0</v>
      </c>
      <c r="CT962">
        <v>0</v>
      </c>
      <c r="CU962">
        <v>0</v>
      </c>
      <c r="CV962">
        <v>0</v>
      </c>
      <c r="CW962">
        <v>0</v>
      </c>
      <c r="CX962">
        <v>0</v>
      </c>
      <c r="CY962">
        <v>0</v>
      </c>
      <c r="CZ962">
        <v>0</v>
      </c>
      <c r="DA962">
        <v>0</v>
      </c>
      <c r="DB962">
        <v>0</v>
      </c>
      <c r="DC962">
        <v>0</v>
      </c>
      <c r="DD962">
        <v>0</v>
      </c>
      <c r="DE962">
        <v>0</v>
      </c>
      <c r="DF962">
        <v>0</v>
      </c>
      <c r="DG962">
        <v>0</v>
      </c>
      <c r="DH962">
        <v>0</v>
      </c>
      <c r="DI962">
        <v>0</v>
      </c>
      <c r="DJ962">
        <v>0</v>
      </c>
      <c r="DK962">
        <v>0</v>
      </c>
      <c r="DL962">
        <v>0</v>
      </c>
      <c r="DM962">
        <v>0</v>
      </c>
      <c r="DN962">
        <v>0</v>
      </c>
      <c r="DO962">
        <v>0</v>
      </c>
      <c r="DP962">
        <v>0</v>
      </c>
      <c r="DQ962">
        <v>0</v>
      </c>
      <c r="DR962">
        <v>0</v>
      </c>
      <c r="DS962">
        <v>0</v>
      </c>
    </row>
    <row r="963" spans="1:123">
      <c r="A963" t="s">
        <v>805</v>
      </c>
      <c r="B963">
        <v>0</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0</v>
      </c>
      <c r="AR963">
        <v>0</v>
      </c>
      <c r="AS963">
        <v>0</v>
      </c>
      <c r="AT963">
        <v>0</v>
      </c>
      <c r="AU963">
        <v>0</v>
      </c>
      <c r="AV963">
        <v>0</v>
      </c>
      <c r="AW963">
        <v>0</v>
      </c>
      <c r="AX963">
        <v>0</v>
      </c>
      <c r="AY963">
        <v>0</v>
      </c>
      <c r="AZ963">
        <v>0</v>
      </c>
      <c r="BA963">
        <v>0</v>
      </c>
      <c r="BB963">
        <v>0</v>
      </c>
      <c r="BC963">
        <v>0</v>
      </c>
      <c r="BD963">
        <v>0</v>
      </c>
      <c r="BE963">
        <v>0</v>
      </c>
      <c r="BF963">
        <v>0</v>
      </c>
      <c r="BG963">
        <v>135137954645.11301</v>
      </c>
      <c r="BH963">
        <v>0</v>
      </c>
      <c r="BI963">
        <v>0</v>
      </c>
      <c r="BJ963">
        <v>0</v>
      </c>
      <c r="BK963">
        <v>0</v>
      </c>
      <c r="BL963">
        <v>-2020552582.1392801</v>
      </c>
      <c r="BM963">
        <v>0</v>
      </c>
      <c r="BN963">
        <v>0</v>
      </c>
      <c r="BO963">
        <v>0</v>
      </c>
      <c r="BP963">
        <v>0</v>
      </c>
      <c r="BQ963">
        <v>0</v>
      </c>
      <c r="BR963">
        <v>0</v>
      </c>
      <c r="BS963">
        <v>0</v>
      </c>
      <c r="BT963">
        <v>0</v>
      </c>
      <c r="BU963">
        <v>0</v>
      </c>
      <c r="BV963">
        <v>0</v>
      </c>
      <c r="BW963">
        <v>0</v>
      </c>
      <c r="BX963">
        <v>0</v>
      </c>
      <c r="BY963">
        <v>0</v>
      </c>
      <c r="BZ963">
        <v>0</v>
      </c>
      <c r="CA963">
        <v>0</v>
      </c>
      <c r="CB963">
        <v>0</v>
      </c>
      <c r="CC963">
        <v>0</v>
      </c>
      <c r="CD963">
        <v>0</v>
      </c>
      <c r="CE963">
        <v>0</v>
      </c>
      <c r="CF963">
        <v>0</v>
      </c>
      <c r="CG963">
        <v>0</v>
      </c>
      <c r="CH963">
        <v>0</v>
      </c>
      <c r="CI963">
        <v>0</v>
      </c>
      <c r="CJ963">
        <v>0</v>
      </c>
      <c r="CK963">
        <v>0</v>
      </c>
      <c r="CL963">
        <v>0</v>
      </c>
      <c r="CM963">
        <v>0</v>
      </c>
      <c r="CN963">
        <v>0</v>
      </c>
      <c r="CO963">
        <v>0</v>
      </c>
      <c r="CP963">
        <v>0</v>
      </c>
      <c r="CQ963">
        <v>0</v>
      </c>
      <c r="CR963">
        <v>0</v>
      </c>
      <c r="CS963">
        <v>0</v>
      </c>
      <c r="CT963">
        <v>0</v>
      </c>
      <c r="CU963">
        <v>0</v>
      </c>
      <c r="CV963">
        <v>0</v>
      </c>
      <c r="CW963">
        <v>0</v>
      </c>
      <c r="CX963">
        <v>0</v>
      </c>
      <c r="CY963">
        <v>0</v>
      </c>
      <c r="CZ963">
        <v>0</v>
      </c>
      <c r="DA963">
        <v>0</v>
      </c>
      <c r="DB963">
        <v>0</v>
      </c>
      <c r="DC963">
        <v>0</v>
      </c>
      <c r="DD963">
        <v>0</v>
      </c>
      <c r="DE963">
        <v>0</v>
      </c>
      <c r="DF963">
        <v>0</v>
      </c>
      <c r="DG963">
        <v>0</v>
      </c>
      <c r="DH963">
        <v>0</v>
      </c>
      <c r="DI963">
        <v>0</v>
      </c>
      <c r="DJ963">
        <v>0</v>
      </c>
      <c r="DK963">
        <v>0</v>
      </c>
      <c r="DL963">
        <v>0</v>
      </c>
      <c r="DM963">
        <v>0</v>
      </c>
      <c r="DN963">
        <v>0</v>
      </c>
      <c r="DO963">
        <v>0</v>
      </c>
      <c r="DP963">
        <v>0</v>
      </c>
      <c r="DQ963">
        <v>0</v>
      </c>
      <c r="DR963">
        <v>0</v>
      </c>
      <c r="DS963">
        <v>137158507227.252</v>
      </c>
    </row>
    <row r="964" spans="1:123">
      <c r="A964" t="s">
        <v>806</v>
      </c>
      <c r="B964">
        <v>0</v>
      </c>
      <c r="C964">
        <v>0</v>
      </c>
      <c r="D964">
        <v>0</v>
      </c>
      <c r="E964">
        <v>0</v>
      </c>
      <c r="F964">
        <v>0</v>
      </c>
      <c r="G964">
        <v>0</v>
      </c>
      <c r="H964">
        <v>0</v>
      </c>
      <c r="I964">
        <v>6742851477.3252497</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-6852154745.6402903</v>
      </c>
      <c r="BM964">
        <v>0</v>
      </c>
      <c r="BN964">
        <v>0</v>
      </c>
      <c r="BO964">
        <v>0</v>
      </c>
      <c r="BP964">
        <v>0</v>
      </c>
      <c r="BQ964">
        <v>0</v>
      </c>
      <c r="BR964">
        <v>0</v>
      </c>
      <c r="BS964">
        <v>0</v>
      </c>
      <c r="BT964">
        <v>0</v>
      </c>
      <c r="BU964">
        <v>0</v>
      </c>
      <c r="BV964">
        <v>0</v>
      </c>
      <c r="BW964">
        <v>0</v>
      </c>
      <c r="BX964">
        <v>0</v>
      </c>
      <c r="BY964">
        <v>0</v>
      </c>
      <c r="BZ964">
        <v>0</v>
      </c>
      <c r="CA964">
        <v>0</v>
      </c>
      <c r="CB964">
        <v>0</v>
      </c>
      <c r="CC964">
        <v>0</v>
      </c>
      <c r="CD964">
        <v>0</v>
      </c>
      <c r="CE964">
        <v>0</v>
      </c>
      <c r="CF964">
        <v>0</v>
      </c>
      <c r="CG964">
        <v>0</v>
      </c>
      <c r="CH964">
        <v>0</v>
      </c>
      <c r="CI964">
        <v>0</v>
      </c>
      <c r="CJ964">
        <v>0</v>
      </c>
      <c r="CK964">
        <v>0</v>
      </c>
      <c r="CL964">
        <v>0</v>
      </c>
      <c r="CM964">
        <v>0</v>
      </c>
      <c r="CN964">
        <v>0</v>
      </c>
      <c r="CO964">
        <v>0</v>
      </c>
      <c r="CP964">
        <v>0</v>
      </c>
      <c r="CQ964">
        <v>0</v>
      </c>
      <c r="CR964">
        <v>0</v>
      </c>
      <c r="CS964">
        <v>0</v>
      </c>
      <c r="CT964">
        <v>0</v>
      </c>
      <c r="CU964">
        <v>0</v>
      </c>
      <c r="CV964">
        <v>0</v>
      </c>
      <c r="CW964">
        <v>0</v>
      </c>
      <c r="CX964">
        <v>0</v>
      </c>
      <c r="CY964">
        <v>0</v>
      </c>
      <c r="CZ964">
        <v>0</v>
      </c>
      <c r="DA964">
        <v>0</v>
      </c>
      <c r="DB964">
        <v>0</v>
      </c>
      <c r="DC964">
        <v>0</v>
      </c>
      <c r="DD964">
        <v>0</v>
      </c>
      <c r="DE964">
        <v>0</v>
      </c>
      <c r="DF964">
        <v>0</v>
      </c>
      <c r="DG964">
        <v>0</v>
      </c>
      <c r="DH964">
        <v>0</v>
      </c>
      <c r="DI964">
        <v>0</v>
      </c>
      <c r="DJ964">
        <v>0</v>
      </c>
      <c r="DK964">
        <v>0</v>
      </c>
      <c r="DL964">
        <v>0</v>
      </c>
      <c r="DM964">
        <v>0</v>
      </c>
      <c r="DN964">
        <v>0</v>
      </c>
      <c r="DO964">
        <v>0</v>
      </c>
      <c r="DP964">
        <v>0</v>
      </c>
      <c r="DQ964">
        <v>0</v>
      </c>
      <c r="DR964">
        <v>0</v>
      </c>
      <c r="DS964">
        <v>13595006222.9655</v>
      </c>
    </row>
    <row r="965" spans="1:123">
      <c r="A965" t="s">
        <v>807</v>
      </c>
      <c r="B965">
        <v>0</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0</v>
      </c>
      <c r="BH965">
        <v>328067709.45502901</v>
      </c>
      <c r="BI965">
        <v>0</v>
      </c>
      <c r="BJ965">
        <v>0</v>
      </c>
      <c r="BK965">
        <v>0</v>
      </c>
      <c r="BL965">
        <v>25956460.0557945</v>
      </c>
      <c r="BM965">
        <v>0</v>
      </c>
      <c r="BN965">
        <v>0</v>
      </c>
      <c r="BO965">
        <v>0</v>
      </c>
      <c r="BP965">
        <v>0</v>
      </c>
      <c r="BQ965">
        <v>0</v>
      </c>
      <c r="BR965">
        <v>0</v>
      </c>
      <c r="BS965">
        <v>0</v>
      </c>
      <c r="BT965">
        <v>0</v>
      </c>
      <c r="BU965">
        <v>0</v>
      </c>
      <c r="BV965">
        <v>0</v>
      </c>
      <c r="BW965">
        <v>0</v>
      </c>
      <c r="BX965">
        <v>0</v>
      </c>
      <c r="BY965">
        <v>0</v>
      </c>
      <c r="BZ965">
        <v>0</v>
      </c>
      <c r="CA965">
        <v>0</v>
      </c>
      <c r="CB965">
        <v>0</v>
      </c>
      <c r="CC965">
        <v>0</v>
      </c>
      <c r="CD965">
        <v>0</v>
      </c>
      <c r="CE965">
        <v>0</v>
      </c>
      <c r="CF965">
        <v>0</v>
      </c>
      <c r="CG965">
        <v>0</v>
      </c>
      <c r="CH965">
        <v>0</v>
      </c>
      <c r="CI965">
        <v>0</v>
      </c>
      <c r="CJ965">
        <v>0</v>
      </c>
      <c r="CK965">
        <v>0</v>
      </c>
      <c r="CL965">
        <v>0</v>
      </c>
      <c r="CM965">
        <v>0</v>
      </c>
      <c r="CN965">
        <v>0</v>
      </c>
      <c r="CO965">
        <v>0</v>
      </c>
      <c r="CP965">
        <v>0</v>
      </c>
      <c r="CQ965">
        <v>0</v>
      </c>
      <c r="CR965">
        <v>0</v>
      </c>
      <c r="CS965">
        <v>0</v>
      </c>
      <c r="CT965">
        <v>0</v>
      </c>
      <c r="CU965">
        <v>0</v>
      </c>
      <c r="CV965">
        <v>0</v>
      </c>
      <c r="CW965">
        <v>0</v>
      </c>
      <c r="CX965">
        <v>0</v>
      </c>
      <c r="CY965">
        <v>0</v>
      </c>
      <c r="CZ965">
        <v>0</v>
      </c>
      <c r="DA965">
        <v>0</v>
      </c>
      <c r="DB965">
        <v>0</v>
      </c>
      <c r="DC965">
        <v>0</v>
      </c>
      <c r="DD965">
        <v>0</v>
      </c>
      <c r="DE965">
        <v>0</v>
      </c>
      <c r="DF965">
        <v>0</v>
      </c>
      <c r="DG965">
        <v>0</v>
      </c>
      <c r="DH965">
        <v>0</v>
      </c>
      <c r="DI965">
        <v>0</v>
      </c>
      <c r="DJ965">
        <v>0</v>
      </c>
      <c r="DK965">
        <v>0</v>
      </c>
      <c r="DL965">
        <v>0</v>
      </c>
      <c r="DM965">
        <v>0</v>
      </c>
      <c r="DN965">
        <v>0</v>
      </c>
      <c r="DO965">
        <v>0</v>
      </c>
      <c r="DP965">
        <v>0</v>
      </c>
      <c r="DQ965">
        <v>0</v>
      </c>
      <c r="DR965">
        <v>0</v>
      </c>
      <c r="DS965">
        <v>302111249.399234</v>
      </c>
    </row>
    <row r="966" spans="1:123">
      <c r="A966" t="s">
        <v>808</v>
      </c>
      <c r="B966">
        <v>0</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v>0</v>
      </c>
      <c r="BQ966">
        <v>0</v>
      </c>
      <c r="BR966">
        <v>0</v>
      </c>
      <c r="BS966">
        <v>0</v>
      </c>
      <c r="BT966">
        <v>0</v>
      </c>
      <c r="BU966">
        <v>0</v>
      </c>
      <c r="BV966">
        <v>0</v>
      </c>
      <c r="BW966">
        <v>0</v>
      </c>
      <c r="BX966">
        <v>0</v>
      </c>
      <c r="BY966">
        <v>0</v>
      </c>
      <c r="BZ966">
        <v>0</v>
      </c>
      <c r="CA966">
        <v>0</v>
      </c>
      <c r="CB966">
        <v>0</v>
      </c>
      <c r="CC966">
        <v>0</v>
      </c>
      <c r="CD966">
        <v>0</v>
      </c>
      <c r="CE966">
        <v>0</v>
      </c>
      <c r="CF966">
        <v>0</v>
      </c>
      <c r="CG966">
        <v>0</v>
      </c>
      <c r="CH966">
        <v>0</v>
      </c>
      <c r="CI966">
        <v>0</v>
      </c>
      <c r="CJ966">
        <v>0</v>
      </c>
      <c r="CK966">
        <v>0</v>
      </c>
      <c r="CL966">
        <v>0</v>
      </c>
      <c r="CM966">
        <v>0</v>
      </c>
      <c r="CN966">
        <v>0</v>
      </c>
      <c r="CO966">
        <v>0</v>
      </c>
      <c r="CP966">
        <v>0</v>
      </c>
      <c r="CQ966">
        <v>0</v>
      </c>
      <c r="CR966">
        <v>0</v>
      </c>
      <c r="CS966">
        <v>0</v>
      </c>
      <c r="CT966">
        <v>0</v>
      </c>
      <c r="CU966">
        <v>0</v>
      </c>
      <c r="CV966">
        <v>0</v>
      </c>
      <c r="CW966">
        <v>0</v>
      </c>
      <c r="CX966">
        <v>0</v>
      </c>
      <c r="CY966">
        <v>0</v>
      </c>
      <c r="CZ966">
        <v>0</v>
      </c>
      <c r="DA966">
        <v>0</v>
      </c>
      <c r="DB966">
        <v>0</v>
      </c>
      <c r="DC966">
        <v>0</v>
      </c>
      <c r="DD966">
        <v>0</v>
      </c>
      <c r="DE966">
        <v>0</v>
      </c>
      <c r="DF966">
        <v>0</v>
      </c>
      <c r="DG966">
        <v>0</v>
      </c>
      <c r="DH966">
        <v>0</v>
      </c>
      <c r="DI966">
        <v>0</v>
      </c>
      <c r="DJ966">
        <v>0</v>
      </c>
      <c r="DK966">
        <v>0</v>
      </c>
      <c r="DL966">
        <v>0</v>
      </c>
      <c r="DM966">
        <v>0</v>
      </c>
      <c r="DN966">
        <v>0</v>
      </c>
      <c r="DO966">
        <v>0</v>
      </c>
      <c r="DP966">
        <v>0</v>
      </c>
      <c r="DQ966">
        <v>0</v>
      </c>
      <c r="DR966">
        <v>0</v>
      </c>
      <c r="DS966">
        <v>0</v>
      </c>
    </row>
    <row r="967" spans="1:123">
      <c r="A967" t="s">
        <v>809</v>
      </c>
      <c r="B967">
        <v>0</v>
      </c>
      <c r="C967">
        <v>0</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c r="AS967">
        <v>0</v>
      </c>
      <c r="AT967">
        <v>0</v>
      </c>
      <c r="AU967">
        <v>0</v>
      </c>
      <c r="AV967">
        <v>0</v>
      </c>
      <c r="AW967">
        <v>0</v>
      </c>
      <c r="AX967">
        <v>0</v>
      </c>
      <c r="AY967">
        <v>0</v>
      </c>
      <c r="AZ967">
        <v>0</v>
      </c>
      <c r="BA967">
        <v>0</v>
      </c>
      <c r="BB967">
        <v>0</v>
      </c>
      <c r="BC967">
        <v>0</v>
      </c>
      <c r="BD967">
        <v>0</v>
      </c>
      <c r="BE967">
        <v>0</v>
      </c>
      <c r="BF967">
        <v>0</v>
      </c>
      <c r="BG967">
        <v>0</v>
      </c>
      <c r="BH967">
        <v>0</v>
      </c>
      <c r="BI967">
        <v>0</v>
      </c>
      <c r="BJ967">
        <v>0</v>
      </c>
      <c r="BK967">
        <v>0</v>
      </c>
      <c r="BL967">
        <v>0</v>
      </c>
      <c r="BM967">
        <v>0</v>
      </c>
      <c r="BN967">
        <v>0</v>
      </c>
      <c r="BO967">
        <v>0</v>
      </c>
      <c r="BP967">
        <v>0</v>
      </c>
      <c r="BQ967">
        <v>0</v>
      </c>
      <c r="BR967">
        <v>0</v>
      </c>
      <c r="BS967">
        <v>0</v>
      </c>
      <c r="BT967">
        <v>0</v>
      </c>
      <c r="BU967">
        <v>0</v>
      </c>
      <c r="BV967">
        <v>0</v>
      </c>
      <c r="BW967">
        <v>0</v>
      </c>
      <c r="BX967">
        <v>0</v>
      </c>
      <c r="BY967">
        <v>0</v>
      </c>
      <c r="BZ967">
        <v>0</v>
      </c>
      <c r="CA967">
        <v>0</v>
      </c>
      <c r="CB967">
        <v>0</v>
      </c>
      <c r="CC967">
        <v>0</v>
      </c>
      <c r="CD967">
        <v>0</v>
      </c>
      <c r="CE967">
        <v>0</v>
      </c>
      <c r="CF967">
        <v>0</v>
      </c>
      <c r="CG967">
        <v>0</v>
      </c>
      <c r="CH967">
        <v>0</v>
      </c>
      <c r="CI967">
        <v>0</v>
      </c>
      <c r="CJ967">
        <v>0</v>
      </c>
      <c r="CK967">
        <v>0</v>
      </c>
      <c r="CL967">
        <v>0</v>
      </c>
      <c r="CM967">
        <v>0</v>
      </c>
      <c r="CN967">
        <v>0</v>
      </c>
      <c r="CO967">
        <v>0</v>
      </c>
      <c r="CP967">
        <v>0</v>
      </c>
      <c r="CQ967">
        <v>0</v>
      </c>
      <c r="CR967">
        <v>0</v>
      </c>
      <c r="CS967">
        <v>0</v>
      </c>
      <c r="CT967">
        <v>0</v>
      </c>
      <c r="CU967">
        <v>0</v>
      </c>
      <c r="CV967">
        <v>0</v>
      </c>
      <c r="CW967">
        <v>0</v>
      </c>
      <c r="CX967">
        <v>0</v>
      </c>
      <c r="CY967">
        <v>0</v>
      </c>
      <c r="CZ967">
        <v>0</v>
      </c>
      <c r="DA967">
        <v>0</v>
      </c>
      <c r="DB967">
        <v>0</v>
      </c>
      <c r="DC967">
        <v>0</v>
      </c>
      <c r="DD967">
        <v>0</v>
      </c>
      <c r="DE967">
        <v>0</v>
      </c>
      <c r="DF967">
        <v>0</v>
      </c>
      <c r="DG967">
        <v>0</v>
      </c>
      <c r="DH967">
        <v>0</v>
      </c>
      <c r="DI967">
        <v>0</v>
      </c>
      <c r="DJ967">
        <v>0</v>
      </c>
      <c r="DK967">
        <v>0</v>
      </c>
      <c r="DL967">
        <v>0</v>
      </c>
      <c r="DM967">
        <v>0</v>
      </c>
      <c r="DN967">
        <v>0</v>
      </c>
      <c r="DO967">
        <v>0</v>
      </c>
      <c r="DP967">
        <v>0</v>
      </c>
      <c r="DQ967">
        <v>0</v>
      </c>
      <c r="DR967">
        <v>0</v>
      </c>
      <c r="DS967">
        <v>0</v>
      </c>
    </row>
    <row r="968" spans="1:123">
      <c r="A968" t="s">
        <v>810</v>
      </c>
      <c r="B968">
        <v>0</v>
      </c>
      <c r="C968">
        <v>0</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0</v>
      </c>
      <c r="BF968">
        <v>20198230354.137901</v>
      </c>
      <c r="BG968">
        <v>0</v>
      </c>
      <c r="BH968">
        <v>0</v>
      </c>
      <c r="BI968">
        <v>0</v>
      </c>
      <c r="BJ968">
        <v>0</v>
      </c>
      <c r="BK968">
        <v>0</v>
      </c>
      <c r="BL968">
        <v>0</v>
      </c>
      <c r="BM968">
        <v>0</v>
      </c>
      <c r="BN968">
        <v>0</v>
      </c>
      <c r="BO968">
        <v>0</v>
      </c>
      <c r="BP968">
        <v>0</v>
      </c>
      <c r="BQ968">
        <v>0</v>
      </c>
      <c r="BR968">
        <v>0</v>
      </c>
      <c r="BS968">
        <v>0</v>
      </c>
      <c r="BT968">
        <v>0</v>
      </c>
      <c r="BU968">
        <v>0</v>
      </c>
      <c r="BV968">
        <v>0</v>
      </c>
      <c r="BW968">
        <v>0</v>
      </c>
      <c r="BX968">
        <v>0</v>
      </c>
      <c r="BY968">
        <v>0</v>
      </c>
      <c r="BZ968">
        <v>0</v>
      </c>
      <c r="CA968">
        <v>0</v>
      </c>
      <c r="CB968">
        <v>0</v>
      </c>
      <c r="CC968">
        <v>0</v>
      </c>
      <c r="CD968">
        <v>0</v>
      </c>
      <c r="CE968">
        <v>0</v>
      </c>
      <c r="CF968">
        <v>0</v>
      </c>
      <c r="CG968">
        <v>0</v>
      </c>
      <c r="CH968">
        <v>0</v>
      </c>
      <c r="CI968">
        <v>0</v>
      </c>
      <c r="CJ968">
        <v>0</v>
      </c>
      <c r="CK968">
        <v>0</v>
      </c>
      <c r="CL968">
        <v>0</v>
      </c>
      <c r="CM968">
        <v>0</v>
      </c>
      <c r="CN968">
        <v>0</v>
      </c>
      <c r="CO968">
        <v>0</v>
      </c>
      <c r="CP968">
        <v>0</v>
      </c>
      <c r="CQ968">
        <v>0</v>
      </c>
      <c r="CR968">
        <v>0</v>
      </c>
      <c r="CS968">
        <v>0</v>
      </c>
      <c r="CT968">
        <v>0</v>
      </c>
      <c r="CU968">
        <v>0</v>
      </c>
      <c r="CV968">
        <v>0</v>
      </c>
      <c r="CW968">
        <v>0</v>
      </c>
      <c r="CX968">
        <v>0</v>
      </c>
      <c r="CY968">
        <v>0</v>
      </c>
      <c r="CZ968">
        <v>0</v>
      </c>
      <c r="DA968">
        <v>0</v>
      </c>
      <c r="DB968">
        <v>0</v>
      </c>
      <c r="DC968">
        <v>0</v>
      </c>
      <c r="DD968">
        <v>0</v>
      </c>
      <c r="DE968">
        <v>0</v>
      </c>
      <c r="DF968">
        <v>0</v>
      </c>
      <c r="DG968">
        <v>0</v>
      </c>
      <c r="DH968">
        <v>0</v>
      </c>
      <c r="DI968">
        <v>0</v>
      </c>
      <c r="DJ968">
        <v>0</v>
      </c>
      <c r="DK968">
        <v>0</v>
      </c>
      <c r="DL968">
        <v>0</v>
      </c>
      <c r="DM968">
        <v>0</v>
      </c>
      <c r="DN968">
        <v>0</v>
      </c>
      <c r="DO968">
        <v>20198230354.137901</v>
      </c>
      <c r="DP968">
        <v>0</v>
      </c>
      <c r="DQ968">
        <v>0</v>
      </c>
      <c r="DR968">
        <v>0</v>
      </c>
      <c r="DS968">
        <v>0</v>
      </c>
    </row>
    <row r="969" spans="1:123">
      <c r="A969" t="s">
        <v>811</v>
      </c>
      <c r="B969">
        <v>0</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0</v>
      </c>
      <c r="AR969">
        <v>0</v>
      </c>
      <c r="AS969">
        <v>0</v>
      </c>
      <c r="AT969">
        <v>0</v>
      </c>
      <c r="AU969">
        <v>0</v>
      </c>
      <c r="AV969">
        <v>0</v>
      </c>
      <c r="AW969">
        <v>0</v>
      </c>
      <c r="AX969">
        <v>0</v>
      </c>
      <c r="AY969">
        <v>0</v>
      </c>
      <c r="AZ969">
        <v>0</v>
      </c>
      <c r="BA969">
        <v>0</v>
      </c>
      <c r="BB969">
        <v>0</v>
      </c>
      <c r="BC969">
        <v>0</v>
      </c>
      <c r="BD969">
        <v>0</v>
      </c>
      <c r="BE969">
        <v>0</v>
      </c>
      <c r="BF969">
        <v>16211737521.0844</v>
      </c>
      <c r="BG969">
        <v>0</v>
      </c>
      <c r="BH969">
        <v>0</v>
      </c>
      <c r="BI969">
        <v>0</v>
      </c>
      <c r="BJ969">
        <v>0</v>
      </c>
      <c r="BK969">
        <v>0</v>
      </c>
      <c r="BL969">
        <v>0</v>
      </c>
      <c r="BM969">
        <v>0</v>
      </c>
      <c r="BN969">
        <v>0</v>
      </c>
      <c r="BO969">
        <v>0</v>
      </c>
      <c r="BP969">
        <v>0</v>
      </c>
      <c r="BQ969">
        <v>0</v>
      </c>
      <c r="BR969">
        <v>0</v>
      </c>
      <c r="BS969">
        <v>0</v>
      </c>
      <c r="BT969">
        <v>0</v>
      </c>
      <c r="BU969">
        <v>0</v>
      </c>
      <c r="BV969">
        <v>0</v>
      </c>
      <c r="BW969">
        <v>0</v>
      </c>
      <c r="BX969">
        <v>0</v>
      </c>
      <c r="BY969">
        <v>0</v>
      </c>
      <c r="BZ969">
        <v>0</v>
      </c>
      <c r="CA969">
        <v>0</v>
      </c>
      <c r="CB969">
        <v>0</v>
      </c>
      <c r="CC969">
        <v>0</v>
      </c>
      <c r="CD969">
        <v>0</v>
      </c>
      <c r="CE969">
        <v>0</v>
      </c>
      <c r="CF969">
        <v>0</v>
      </c>
      <c r="CG969">
        <v>0</v>
      </c>
      <c r="CH969">
        <v>0</v>
      </c>
      <c r="CI969">
        <v>0</v>
      </c>
      <c r="CJ969">
        <v>0</v>
      </c>
      <c r="CK969">
        <v>0</v>
      </c>
      <c r="CL969">
        <v>0</v>
      </c>
      <c r="CM969">
        <v>0</v>
      </c>
      <c r="CN969">
        <v>0</v>
      </c>
      <c r="CO969">
        <v>0</v>
      </c>
      <c r="CP969">
        <v>0</v>
      </c>
      <c r="CQ969">
        <v>0</v>
      </c>
      <c r="CR969">
        <v>0</v>
      </c>
      <c r="CS969">
        <v>0</v>
      </c>
      <c r="CT969">
        <v>0</v>
      </c>
      <c r="CU969">
        <v>0</v>
      </c>
      <c r="CV969">
        <v>0</v>
      </c>
      <c r="CW969">
        <v>0</v>
      </c>
      <c r="CX969">
        <v>0</v>
      </c>
      <c r="CY969">
        <v>0</v>
      </c>
      <c r="CZ969">
        <v>0</v>
      </c>
      <c r="DA969">
        <v>0</v>
      </c>
      <c r="DB969">
        <v>0</v>
      </c>
      <c r="DC969">
        <v>0</v>
      </c>
      <c r="DD969">
        <v>0</v>
      </c>
      <c r="DE969">
        <v>0</v>
      </c>
      <c r="DF969">
        <v>0</v>
      </c>
      <c r="DG969">
        <v>0</v>
      </c>
      <c r="DH969">
        <v>0</v>
      </c>
      <c r="DI969">
        <v>0</v>
      </c>
      <c r="DJ969">
        <v>0</v>
      </c>
      <c r="DK969">
        <v>0</v>
      </c>
      <c r="DL969">
        <v>0</v>
      </c>
      <c r="DM969">
        <v>0</v>
      </c>
      <c r="DN969">
        <v>0</v>
      </c>
      <c r="DO969">
        <v>16211737521.0844</v>
      </c>
      <c r="DP969">
        <v>0</v>
      </c>
      <c r="DQ969">
        <v>0</v>
      </c>
      <c r="DR969">
        <v>0</v>
      </c>
      <c r="DS969">
        <v>0</v>
      </c>
    </row>
    <row r="970" spans="1:123">
      <c r="A970" t="s">
        <v>812</v>
      </c>
      <c r="B970">
        <v>0</v>
      </c>
      <c r="C970">
        <v>0</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197730044519.45599</v>
      </c>
      <c r="BG970">
        <v>0</v>
      </c>
      <c r="BH970">
        <v>0</v>
      </c>
      <c r="BI970">
        <v>0</v>
      </c>
      <c r="BJ970">
        <v>0</v>
      </c>
      <c r="BK970">
        <v>0</v>
      </c>
      <c r="BL970" s="38">
        <v>3.0517578125E-5</v>
      </c>
      <c r="BM970">
        <v>0</v>
      </c>
      <c r="BN970">
        <v>0</v>
      </c>
      <c r="BO970">
        <v>0</v>
      </c>
      <c r="BP970">
        <v>0</v>
      </c>
      <c r="BQ970">
        <v>0</v>
      </c>
      <c r="BR970">
        <v>0</v>
      </c>
      <c r="BS970">
        <v>0</v>
      </c>
      <c r="BT970">
        <v>0</v>
      </c>
      <c r="BU970">
        <v>0</v>
      </c>
      <c r="BV970">
        <v>0</v>
      </c>
      <c r="BW970">
        <v>0</v>
      </c>
      <c r="BX970">
        <v>0</v>
      </c>
      <c r="BY970">
        <v>0</v>
      </c>
      <c r="BZ970">
        <v>0</v>
      </c>
      <c r="CA970">
        <v>0</v>
      </c>
      <c r="CB970">
        <v>0</v>
      </c>
      <c r="CC970">
        <v>0</v>
      </c>
      <c r="CD970">
        <v>0</v>
      </c>
      <c r="CE970">
        <v>0</v>
      </c>
      <c r="CF970">
        <v>0</v>
      </c>
      <c r="CG970">
        <v>0</v>
      </c>
      <c r="CH970">
        <v>0</v>
      </c>
      <c r="CI970">
        <v>0</v>
      </c>
      <c r="CJ970">
        <v>0</v>
      </c>
      <c r="CK970">
        <v>0</v>
      </c>
      <c r="CL970">
        <v>0</v>
      </c>
      <c r="CM970">
        <v>0</v>
      </c>
      <c r="CN970">
        <v>0</v>
      </c>
      <c r="CO970">
        <v>0</v>
      </c>
      <c r="CP970">
        <v>0</v>
      </c>
      <c r="CQ970">
        <v>0</v>
      </c>
      <c r="CR970">
        <v>0</v>
      </c>
      <c r="CS970">
        <v>0</v>
      </c>
      <c r="CT970">
        <v>0</v>
      </c>
      <c r="CU970">
        <v>0</v>
      </c>
      <c r="CV970">
        <v>0</v>
      </c>
      <c r="CW970">
        <v>0</v>
      </c>
      <c r="CX970">
        <v>0</v>
      </c>
      <c r="CY970">
        <v>0</v>
      </c>
      <c r="CZ970">
        <v>0</v>
      </c>
      <c r="DA970">
        <v>0</v>
      </c>
      <c r="DB970">
        <v>0</v>
      </c>
      <c r="DC970">
        <v>0</v>
      </c>
      <c r="DD970">
        <v>0</v>
      </c>
      <c r="DE970">
        <v>0</v>
      </c>
      <c r="DF970">
        <v>0</v>
      </c>
      <c r="DG970">
        <v>0</v>
      </c>
      <c r="DH970">
        <v>0</v>
      </c>
      <c r="DI970">
        <v>0</v>
      </c>
      <c r="DJ970">
        <v>0</v>
      </c>
      <c r="DK970">
        <v>0</v>
      </c>
      <c r="DL970">
        <v>0</v>
      </c>
      <c r="DM970">
        <v>0</v>
      </c>
      <c r="DN970">
        <v>0</v>
      </c>
      <c r="DO970">
        <v>197730044519.45599</v>
      </c>
      <c r="DP970">
        <v>0</v>
      </c>
      <c r="DQ970">
        <v>0</v>
      </c>
      <c r="DR970">
        <v>0</v>
      </c>
      <c r="DS970">
        <v>0</v>
      </c>
    </row>
    <row r="971" spans="1:123">
      <c r="A971" t="s">
        <v>813</v>
      </c>
      <c r="B971">
        <v>2786524740</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0</v>
      </c>
      <c r="BG971">
        <v>0</v>
      </c>
      <c r="BH971">
        <v>0</v>
      </c>
      <c r="BI971">
        <v>0</v>
      </c>
      <c r="BJ971">
        <v>0</v>
      </c>
      <c r="BK971">
        <v>0</v>
      </c>
      <c r="BL971">
        <v>2786524740</v>
      </c>
      <c r="BM971">
        <v>0</v>
      </c>
      <c r="BN971">
        <v>0</v>
      </c>
      <c r="BO971">
        <v>0</v>
      </c>
      <c r="BP971">
        <v>0</v>
      </c>
      <c r="BQ971">
        <v>0</v>
      </c>
      <c r="BR971">
        <v>0</v>
      </c>
      <c r="BS971">
        <v>0</v>
      </c>
      <c r="BT971">
        <v>0</v>
      </c>
      <c r="BU971">
        <v>0</v>
      </c>
      <c r="BV971">
        <v>0</v>
      </c>
      <c r="BW971">
        <v>0</v>
      </c>
      <c r="BX971">
        <v>0</v>
      </c>
      <c r="BY971">
        <v>0</v>
      </c>
      <c r="BZ971">
        <v>0</v>
      </c>
      <c r="CA971">
        <v>0</v>
      </c>
      <c r="CB971">
        <v>0</v>
      </c>
      <c r="CC971">
        <v>0</v>
      </c>
      <c r="CD971">
        <v>0</v>
      </c>
      <c r="CE971">
        <v>0</v>
      </c>
      <c r="CF971">
        <v>0</v>
      </c>
      <c r="CG971">
        <v>0</v>
      </c>
      <c r="CH971">
        <v>0</v>
      </c>
      <c r="CI971">
        <v>0</v>
      </c>
      <c r="CJ971">
        <v>0</v>
      </c>
      <c r="CK971">
        <v>0</v>
      </c>
      <c r="CL971">
        <v>0</v>
      </c>
      <c r="CM971">
        <v>0</v>
      </c>
      <c r="CN971">
        <v>0</v>
      </c>
      <c r="CO971">
        <v>0</v>
      </c>
      <c r="CP971">
        <v>0</v>
      </c>
      <c r="CQ971">
        <v>0</v>
      </c>
      <c r="CR971">
        <v>0</v>
      </c>
      <c r="CS971">
        <v>0</v>
      </c>
      <c r="CT971">
        <v>0</v>
      </c>
      <c r="CU971">
        <v>0</v>
      </c>
      <c r="CV971">
        <v>0</v>
      </c>
      <c r="CW971">
        <v>0</v>
      </c>
      <c r="CX971">
        <v>0</v>
      </c>
      <c r="CY971">
        <v>0</v>
      </c>
      <c r="CZ971">
        <v>0</v>
      </c>
      <c r="DA971">
        <v>0</v>
      </c>
      <c r="DB971">
        <v>0</v>
      </c>
      <c r="DC971">
        <v>0</v>
      </c>
      <c r="DD971">
        <v>0</v>
      </c>
      <c r="DE971">
        <v>0</v>
      </c>
      <c r="DF971">
        <v>0</v>
      </c>
      <c r="DG971">
        <v>0</v>
      </c>
      <c r="DH971">
        <v>0</v>
      </c>
      <c r="DI971">
        <v>0</v>
      </c>
      <c r="DJ971">
        <v>0</v>
      </c>
      <c r="DK971">
        <v>0</v>
      </c>
      <c r="DL971">
        <v>0</v>
      </c>
      <c r="DM971">
        <v>0</v>
      </c>
      <c r="DN971">
        <v>0</v>
      </c>
      <c r="DO971">
        <v>0</v>
      </c>
      <c r="DP971">
        <v>0</v>
      </c>
      <c r="DQ971">
        <v>0</v>
      </c>
      <c r="DR971">
        <v>0</v>
      </c>
      <c r="DS971">
        <v>0</v>
      </c>
    </row>
    <row r="972" spans="1:123">
      <c r="A972" t="s">
        <v>814</v>
      </c>
      <c r="B972">
        <v>0</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0</v>
      </c>
      <c r="AI972">
        <v>0</v>
      </c>
      <c r="AJ972">
        <v>0</v>
      </c>
      <c r="AK972">
        <v>0</v>
      </c>
      <c r="AL972">
        <v>0</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0</v>
      </c>
      <c r="BF972">
        <v>0</v>
      </c>
      <c r="BG972">
        <v>0</v>
      </c>
      <c r="BH972">
        <v>0</v>
      </c>
      <c r="BI972">
        <v>0</v>
      </c>
      <c r="BJ972">
        <v>217346222589.37701</v>
      </c>
      <c r="BK972">
        <v>0</v>
      </c>
      <c r="BL972">
        <v>217346222589.37701</v>
      </c>
      <c r="BM972">
        <v>0</v>
      </c>
      <c r="BN972">
        <v>0</v>
      </c>
      <c r="BO972">
        <v>0</v>
      </c>
      <c r="BP972">
        <v>0</v>
      </c>
      <c r="BQ972">
        <v>0</v>
      </c>
      <c r="BR972">
        <v>0</v>
      </c>
      <c r="BS972">
        <v>0</v>
      </c>
      <c r="BT972">
        <v>0</v>
      </c>
      <c r="BU972">
        <v>0</v>
      </c>
      <c r="BV972">
        <v>0</v>
      </c>
      <c r="BW972">
        <v>0</v>
      </c>
      <c r="BX972">
        <v>0</v>
      </c>
      <c r="BY972">
        <v>0</v>
      </c>
      <c r="BZ972">
        <v>0</v>
      </c>
      <c r="CA972">
        <v>0</v>
      </c>
      <c r="CB972">
        <v>0</v>
      </c>
      <c r="CC972">
        <v>0</v>
      </c>
      <c r="CD972">
        <v>0</v>
      </c>
      <c r="CE972">
        <v>0</v>
      </c>
      <c r="CF972">
        <v>0</v>
      </c>
      <c r="CG972">
        <v>0</v>
      </c>
      <c r="CH972">
        <v>0</v>
      </c>
      <c r="CI972">
        <v>0</v>
      </c>
      <c r="CJ972">
        <v>0</v>
      </c>
      <c r="CK972">
        <v>0</v>
      </c>
      <c r="CL972">
        <v>0</v>
      </c>
      <c r="CM972">
        <v>0</v>
      </c>
      <c r="CN972">
        <v>0</v>
      </c>
      <c r="CO972">
        <v>0</v>
      </c>
      <c r="CP972">
        <v>0</v>
      </c>
      <c r="CQ972">
        <v>0</v>
      </c>
      <c r="CR972">
        <v>0</v>
      </c>
      <c r="CS972">
        <v>0</v>
      </c>
      <c r="CT972">
        <v>0</v>
      </c>
      <c r="CU972">
        <v>0</v>
      </c>
      <c r="CV972">
        <v>0</v>
      </c>
      <c r="CW972">
        <v>0</v>
      </c>
      <c r="CX972">
        <v>0</v>
      </c>
      <c r="CY972">
        <v>0</v>
      </c>
      <c r="CZ972">
        <v>0</v>
      </c>
      <c r="DA972">
        <v>0</v>
      </c>
      <c r="DB972">
        <v>0</v>
      </c>
      <c r="DC972">
        <v>0</v>
      </c>
      <c r="DD972">
        <v>0</v>
      </c>
      <c r="DE972">
        <v>0</v>
      </c>
      <c r="DF972">
        <v>0</v>
      </c>
      <c r="DG972">
        <v>0</v>
      </c>
      <c r="DH972">
        <v>0</v>
      </c>
      <c r="DI972">
        <v>0</v>
      </c>
      <c r="DJ972">
        <v>0</v>
      </c>
      <c r="DK972">
        <v>0</v>
      </c>
      <c r="DL972">
        <v>0</v>
      </c>
      <c r="DM972">
        <v>0</v>
      </c>
      <c r="DN972">
        <v>0</v>
      </c>
      <c r="DO972">
        <v>0</v>
      </c>
      <c r="DP972">
        <v>0</v>
      </c>
      <c r="DQ972">
        <v>0</v>
      </c>
      <c r="DR972">
        <v>0</v>
      </c>
      <c r="DS972">
        <v>0</v>
      </c>
    </row>
    <row r="973" spans="1:123">
      <c r="A973" t="s">
        <v>815</v>
      </c>
      <c r="B973">
        <v>0</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0</v>
      </c>
      <c r="AJ973">
        <v>0</v>
      </c>
      <c r="AK973">
        <v>0</v>
      </c>
      <c r="AL973">
        <v>0</v>
      </c>
      <c r="AM973">
        <v>0</v>
      </c>
      <c r="AN973">
        <v>0</v>
      </c>
      <c r="AO973">
        <v>0</v>
      </c>
      <c r="AP973">
        <v>0</v>
      </c>
      <c r="AQ973">
        <v>0</v>
      </c>
      <c r="AR973">
        <v>0</v>
      </c>
      <c r="AS973">
        <v>0</v>
      </c>
      <c r="AT973">
        <v>0</v>
      </c>
      <c r="AU973">
        <v>0</v>
      </c>
      <c r="AV973">
        <v>0</v>
      </c>
      <c r="AW973">
        <v>0</v>
      </c>
      <c r="AX973">
        <v>0</v>
      </c>
      <c r="AY973">
        <v>0</v>
      </c>
      <c r="AZ973">
        <v>0</v>
      </c>
      <c r="BA973">
        <v>0</v>
      </c>
      <c r="BB973">
        <v>0</v>
      </c>
      <c r="BC973">
        <v>0</v>
      </c>
      <c r="BD973">
        <v>0</v>
      </c>
      <c r="BE973">
        <v>0</v>
      </c>
      <c r="BF973">
        <v>0</v>
      </c>
      <c r="BG973">
        <v>0</v>
      </c>
      <c r="BH973">
        <v>0</v>
      </c>
      <c r="BI973">
        <v>0</v>
      </c>
      <c r="BJ973">
        <v>12596037737.4958</v>
      </c>
      <c r="BK973">
        <v>0</v>
      </c>
      <c r="BL973">
        <v>0</v>
      </c>
      <c r="BM973">
        <v>0</v>
      </c>
      <c r="BN973">
        <v>0</v>
      </c>
      <c r="BO973">
        <v>0</v>
      </c>
      <c r="BP973">
        <v>0</v>
      </c>
      <c r="BQ973">
        <v>0</v>
      </c>
      <c r="BR973">
        <v>0</v>
      </c>
      <c r="BS973">
        <v>0</v>
      </c>
      <c r="BT973">
        <v>0</v>
      </c>
      <c r="BU973">
        <v>0</v>
      </c>
      <c r="BV973">
        <v>0</v>
      </c>
      <c r="BW973">
        <v>0</v>
      </c>
      <c r="BX973">
        <v>0</v>
      </c>
      <c r="BY973">
        <v>0</v>
      </c>
      <c r="BZ973">
        <v>0</v>
      </c>
      <c r="CA973">
        <v>0</v>
      </c>
      <c r="CB973">
        <v>0</v>
      </c>
      <c r="CC973">
        <v>0</v>
      </c>
      <c r="CD973">
        <v>0</v>
      </c>
      <c r="CE973">
        <v>0</v>
      </c>
      <c r="CF973">
        <v>0</v>
      </c>
      <c r="CG973">
        <v>0</v>
      </c>
      <c r="CH973">
        <v>0</v>
      </c>
      <c r="CI973">
        <v>0</v>
      </c>
      <c r="CJ973">
        <v>0</v>
      </c>
      <c r="CK973">
        <v>0</v>
      </c>
      <c r="CL973">
        <v>0</v>
      </c>
      <c r="CM973">
        <v>0</v>
      </c>
      <c r="CN973">
        <v>0</v>
      </c>
      <c r="CO973">
        <v>0</v>
      </c>
      <c r="CP973">
        <v>0</v>
      </c>
      <c r="CQ973">
        <v>0</v>
      </c>
      <c r="CR973">
        <v>0</v>
      </c>
      <c r="CS973">
        <v>0</v>
      </c>
      <c r="CT973">
        <v>0</v>
      </c>
      <c r="CU973">
        <v>0</v>
      </c>
      <c r="CV973">
        <v>0</v>
      </c>
      <c r="CW973">
        <v>0</v>
      </c>
      <c r="CX973">
        <v>0</v>
      </c>
      <c r="CY973">
        <v>0</v>
      </c>
      <c r="CZ973">
        <v>0</v>
      </c>
      <c r="DA973">
        <v>0</v>
      </c>
      <c r="DB973">
        <v>0</v>
      </c>
      <c r="DC973">
        <v>0</v>
      </c>
      <c r="DD973">
        <v>0</v>
      </c>
      <c r="DE973">
        <v>0</v>
      </c>
      <c r="DF973">
        <v>0</v>
      </c>
      <c r="DG973">
        <v>0</v>
      </c>
      <c r="DH973">
        <v>0</v>
      </c>
      <c r="DI973">
        <v>0</v>
      </c>
      <c r="DJ973">
        <v>0</v>
      </c>
      <c r="DK973">
        <v>0</v>
      </c>
      <c r="DL973">
        <v>0</v>
      </c>
      <c r="DM973">
        <v>0</v>
      </c>
      <c r="DN973">
        <v>0</v>
      </c>
      <c r="DO973">
        <v>0</v>
      </c>
      <c r="DP973">
        <v>0</v>
      </c>
      <c r="DQ973">
        <v>0</v>
      </c>
      <c r="DR973">
        <v>0</v>
      </c>
      <c r="DS973">
        <v>12596037737.4958</v>
      </c>
    </row>
    <row r="974" spans="1:123">
      <c r="A974" t="s">
        <v>816</v>
      </c>
      <c r="B974">
        <v>0</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c r="AR974">
        <v>0</v>
      </c>
      <c r="AS974">
        <v>0</v>
      </c>
      <c r="AT974">
        <v>0</v>
      </c>
      <c r="AU974">
        <v>0</v>
      </c>
      <c r="AV974">
        <v>0</v>
      </c>
      <c r="AW974">
        <v>0</v>
      </c>
      <c r="AX974">
        <v>0</v>
      </c>
      <c r="AY974">
        <v>0</v>
      </c>
      <c r="AZ974">
        <v>0</v>
      </c>
      <c r="BA974">
        <v>0</v>
      </c>
      <c r="BB974">
        <v>0</v>
      </c>
      <c r="BC974">
        <v>0</v>
      </c>
      <c r="BD974">
        <v>0</v>
      </c>
      <c r="BE974">
        <v>0</v>
      </c>
      <c r="BF974">
        <v>7441453288.3666201</v>
      </c>
      <c r="BG974">
        <v>0</v>
      </c>
      <c r="BH974">
        <v>0</v>
      </c>
      <c r="BI974">
        <v>0</v>
      </c>
      <c r="BJ974">
        <v>0</v>
      </c>
      <c r="BK974">
        <v>0</v>
      </c>
      <c r="BL974">
        <v>0</v>
      </c>
      <c r="BM974">
        <v>0</v>
      </c>
      <c r="BN974">
        <v>0</v>
      </c>
      <c r="BO974">
        <v>0</v>
      </c>
      <c r="BP974">
        <v>0</v>
      </c>
      <c r="BQ974">
        <v>0</v>
      </c>
      <c r="BR974">
        <v>0</v>
      </c>
      <c r="BS974">
        <v>0</v>
      </c>
      <c r="BT974">
        <v>0</v>
      </c>
      <c r="BU974">
        <v>0</v>
      </c>
      <c r="BV974">
        <v>0</v>
      </c>
      <c r="BW974">
        <v>0</v>
      </c>
      <c r="BX974">
        <v>0</v>
      </c>
      <c r="BY974">
        <v>0</v>
      </c>
      <c r="BZ974">
        <v>0</v>
      </c>
      <c r="CA974">
        <v>0</v>
      </c>
      <c r="CB974">
        <v>0</v>
      </c>
      <c r="CC974">
        <v>0</v>
      </c>
      <c r="CD974">
        <v>0</v>
      </c>
      <c r="CE974">
        <v>0</v>
      </c>
      <c r="CF974">
        <v>0</v>
      </c>
      <c r="CG974">
        <v>0</v>
      </c>
      <c r="CH974">
        <v>0</v>
      </c>
      <c r="CI974">
        <v>0</v>
      </c>
      <c r="CJ974">
        <v>0</v>
      </c>
      <c r="CK974">
        <v>0</v>
      </c>
      <c r="CL974">
        <v>0</v>
      </c>
      <c r="CM974">
        <v>0</v>
      </c>
      <c r="CN974">
        <v>0</v>
      </c>
      <c r="CO974">
        <v>0</v>
      </c>
      <c r="CP974">
        <v>0</v>
      </c>
      <c r="CQ974">
        <v>0</v>
      </c>
      <c r="CR974">
        <v>0</v>
      </c>
      <c r="CS974">
        <v>0</v>
      </c>
      <c r="CT974">
        <v>0</v>
      </c>
      <c r="CU974">
        <v>0</v>
      </c>
      <c r="CV974">
        <v>0</v>
      </c>
      <c r="CW974">
        <v>0</v>
      </c>
      <c r="CX974">
        <v>0</v>
      </c>
      <c r="CY974">
        <v>0</v>
      </c>
      <c r="CZ974">
        <v>0</v>
      </c>
      <c r="DA974">
        <v>0</v>
      </c>
      <c r="DB974">
        <v>0</v>
      </c>
      <c r="DC974">
        <v>0</v>
      </c>
      <c r="DD974">
        <v>0</v>
      </c>
      <c r="DE974">
        <v>0</v>
      </c>
      <c r="DF974">
        <v>0</v>
      </c>
      <c r="DG974">
        <v>0</v>
      </c>
      <c r="DH974">
        <v>0</v>
      </c>
      <c r="DI974">
        <v>0</v>
      </c>
      <c r="DJ974">
        <v>0</v>
      </c>
      <c r="DK974">
        <v>0</v>
      </c>
      <c r="DL974">
        <v>0</v>
      </c>
      <c r="DM974">
        <v>0</v>
      </c>
      <c r="DN974">
        <v>0</v>
      </c>
      <c r="DO974">
        <v>7441453288.3666201</v>
      </c>
      <c r="DP974">
        <v>0</v>
      </c>
      <c r="DQ974">
        <v>0</v>
      </c>
      <c r="DR974">
        <v>0</v>
      </c>
      <c r="DS974">
        <v>0</v>
      </c>
    </row>
    <row r="975" spans="1:123">
      <c r="A975" t="s">
        <v>817</v>
      </c>
      <c r="B975">
        <v>0</v>
      </c>
      <c r="C975" s="38">
        <v>-3.0517578125E-5</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c r="AR975">
        <v>0</v>
      </c>
      <c r="AS975">
        <v>0</v>
      </c>
      <c r="AT975">
        <v>0</v>
      </c>
      <c r="AU975">
        <v>0</v>
      </c>
      <c r="AV975">
        <v>0</v>
      </c>
      <c r="AW975">
        <v>0</v>
      </c>
      <c r="AX975">
        <v>0</v>
      </c>
      <c r="AY975">
        <v>0</v>
      </c>
      <c r="AZ975">
        <v>0</v>
      </c>
      <c r="BA975">
        <v>0</v>
      </c>
      <c r="BB975">
        <v>0</v>
      </c>
      <c r="BC975">
        <v>0</v>
      </c>
      <c r="BD975">
        <v>0</v>
      </c>
      <c r="BE975">
        <v>0</v>
      </c>
      <c r="BF975">
        <v>265766188870.23599</v>
      </c>
      <c r="BG975">
        <v>0</v>
      </c>
      <c r="BH975">
        <v>0</v>
      </c>
      <c r="BI975">
        <v>0</v>
      </c>
      <c r="BJ975">
        <v>0</v>
      </c>
      <c r="BK975">
        <v>0</v>
      </c>
      <c r="BL975">
        <v>265766188870.23599</v>
      </c>
      <c r="BM975">
        <v>0</v>
      </c>
      <c r="BN975">
        <v>0</v>
      </c>
      <c r="BO975">
        <v>0</v>
      </c>
      <c r="BP975">
        <v>0</v>
      </c>
      <c r="BQ975">
        <v>0</v>
      </c>
      <c r="BR975">
        <v>0</v>
      </c>
      <c r="BS975">
        <v>0</v>
      </c>
      <c r="BT975">
        <v>0</v>
      </c>
      <c r="BU975">
        <v>0</v>
      </c>
      <c r="BV975">
        <v>0</v>
      </c>
      <c r="BW975">
        <v>0</v>
      </c>
      <c r="BX975">
        <v>0</v>
      </c>
      <c r="BY975">
        <v>0</v>
      </c>
      <c r="BZ975">
        <v>0</v>
      </c>
      <c r="CA975">
        <v>0</v>
      </c>
      <c r="CB975">
        <v>0</v>
      </c>
      <c r="CC975">
        <v>0</v>
      </c>
      <c r="CD975">
        <v>0</v>
      </c>
      <c r="CE975">
        <v>0</v>
      </c>
      <c r="CF975">
        <v>0</v>
      </c>
      <c r="CG975">
        <v>0</v>
      </c>
      <c r="CH975">
        <v>0</v>
      </c>
      <c r="CI975">
        <v>0</v>
      </c>
      <c r="CJ975">
        <v>0</v>
      </c>
      <c r="CK975">
        <v>0</v>
      </c>
      <c r="CL975">
        <v>0</v>
      </c>
      <c r="CM975">
        <v>0</v>
      </c>
      <c r="CN975">
        <v>0</v>
      </c>
      <c r="CO975">
        <v>0</v>
      </c>
      <c r="CP975">
        <v>0</v>
      </c>
      <c r="CQ975">
        <v>0</v>
      </c>
      <c r="CR975">
        <v>0</v>
      </c>
      <c r="CS975">
        <v>0</v>
      </c>
      <c r="CT975">
        <v>0</v>
      </c>
      <c r="CU975">
        <v>0</v>
      </c>
      <c r="CV975">
        <v>0</v>
      </c>
      <c r="CW975">
        <v>0</v>
      </c>
      <c r="CX975">
        <v>0</v>
      </c>
      <c r="CY975">
        <v>0</v>
      </c>
      <c r="CZ975">
        <v>0</v>
      </c>
      <c r="DA975">
        <v>0</v>
      </c>
      <c r="DB975">
        <v>0</v>
      </c>
      <c r="DC975">
        <v>0</v>
      </c>
      <c r="DD975">
        <v>0</v>
      </c>
      <c r="DE975">
        <v>0</v>
      </c>
      <c r="DF975">
        <v>0</v>
      </c>
      <c r="DG975">
        <v>0</v>
      </c>
      <c r="DH975">
        <v>0</v>
      </c>
      <c r="DI975">
        <v>0</v>
      </c>
      <c r="DJ975">
        <v>0</v>
      </c>
      <c r="DK975">
        <v>0</v>
      </c>
      <c r="DL975">
        <v>0</v>
      </c>
      <c r="DM975">
        <v>0</v>
      </c>
      <c r="DN975">
        <v>0</v>
      </c>
      <c r="DO975">
        <v>0</v>
      </c>
      <c r="DP975">
        <v>0</v>
      </c>
      <c r="DQ975">
        <v>0</v>
      </c>
      <c r="DR975">
        <v>0</v>
      </c>
      <c r="DS975">
        <v>0</v>
      </c>
    </row>
    <row r="976" spans="1:123">
      <c r="A976" t="s">
        <v>818</v>
      </c>
      <c r="B976">
        <v>0</v>
      </c>
      <c r="C976" s="38">
        <v>-3.814697265625E-6</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23653190809.451</v>
      </c>
      <c r="BG976">
        <v>0</v>
      </c>
      <c r="BH976">
        <v>0</v>
      </c>
      <c r="BI976">
        <v>0</v>
      </c>
      <c r="BJ976">
        <v>0</v>
      </c>
      <c r="BK976">
        <v>0</v>
      </c>
      <c r="BL976">
        <v>0</v>
      </c>
      <c r="BM976">
        <v>0</v>
      </c>
      <c r="BN976">
        <v>0</v>
      </c>
      <c r="BO976">
        <v>0</v>
      </c>
      <c r="BP976">
        <v>0</v>
      </c>
      <c r="BQ976">
        <v>0</v>
      </c>
      <c r="BR976">
        <v>0</v>
      </c>
      <c r="BS976">
        <v>0</v>
      </c>
      <c r="BT976">
        <v>0</v>
      </c>
      <c r="BU976">
        <v>0</v>
      </c>
      <c r="BV976">
        <v>0</v>
      </c>
      <c r="BW976">
        <v>0</v>
      </c>
      <c r="BX976">
        <v>0</v>
      </c>
      <c r="BY976">
        <v>0</v>
      </c>
      <c r="BZ976">
        <v>0</v>
      </c>
      <c r="CA976">
        <v>0</v>
      </c>
      <c r="CB976">
        <v>0</v>
      </c>
      <c r="CC976">
        <v>0</v>
      </c>
      <c r="CD976">
        <v>0</v>
      </c>
      <c r="CE976">
        <v>0</v>
      </c>
      <c r="CF976">
        <v>0</v>
      </c>
      <c r="CG976">
        <v>0</v>
      </c>
      <c r="CH976">
        <v>0</v>
      </c>
      <c r="CI976">
        <v>0</v>
      </c>
      <c r="CJ976">
        <v>0</v>
      </c>
      <c r="CK976">
        <v>0</v>
      </c>
      <c r="CL976">
        <v>0</v>
      </c>
      <c r="CM976">
        <v>0</v>
      </c>
      <c r="CN976">
        <v>0</v>
      </c>
      <c r="CO976">
        <v>0</v>
      </c>
      <c r="CP976">
        <v>0</v>
      </c>
      <c r="CQ976">
        <v>0</v>
      </c>
      <c r="CR976">
        <v>0</v>
      </c>
      <c r="CS976">
        <v>0</v>
      </c>
      <c r="CT976">
        <v>0</v>
      </c>
      <c r="CU976">
        <v>0</v>
      </c>
      <c r="CV976">
        <v>0</v>
      </c>
      <c r="CW976">
        <v>0</v>
      </c>
      <c r="CX976">
        <v>0</v>
      </c>
      <c r="CY976">
        <v>0</v>
      </c>
      <c r="CZ976">
        <v>0</v>
      </c>
      <c r="DA976">
        <v>0</v>
      </c>
      <c r="DB976">
        <v>0</v>
      </c>
      <c r="DC976">
        <v>0</v>
      </c>
      <c r="DD976">
        <v>0</v>
      </c>
      <c r="DE976">
        <v>0</v>
      </c>
      <c r="DF976">
        <v>0</v>
      </c>
      <c r="DG976">
        <v>0</v>
      </c>
      <c r="DH976">
        <v>0</v>
      </c>
      <c r="DI976">
        <v>0</v>
      </c>
      <c r="DJ976">
        <v>0</v>
      </c>
      <c r="DK976">
        <v>0</v>
      </c>
      <c r="DL976">
        <v>0</v>
      </c>
      <c r="DM976">
        <v>0</v>
      </c>
      <c r="DN976">
        <v>0</v>
      </c>
      <c r="DO976">
        <v>23653190809.451</v>
      </c>
      <c r="DP976">
        <v>0</v>
      </c>
      <c r="DQ976">
        <v>0</v>
      </c>
      <c r="DR976">
        <v>0</v>
      </c>
      <c r="DS976">
        <v>0</v>
      </c>
    </row>
    <row r="977" spans="1:123">
      <c r="A977" t="s">
        <v>819</v>
      </c>
      <c r="B977">
        <v>0</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c r="AS977">
        <v>0</v>
      </c>
      <c r="AT977">
        <v>0</v>
      </c>
      <c r="AU977">
        <v>0</v>
      </c>
      <c r="AV977">
        <v>0</v>
      </c>
      <c r="AW977">
        <v>0</v>
      </c>
      <c r="AX977">
        <v>0</v>
      </c>
      <c r="AY977">
        <v>0</v>
      </c>
      <c r="AZ977">
        <v>0</v>
      </c>
      <c r="BA977">
        <v>0</v>
      </c>
      <c r="BB977">
        <v>0</v>
      </c>
      <c r="BC977">
        <v>0</v>
      </c>
      <c r="BD977">
        <v>0</v>
      </c>
      <c r="BE977">
        <v>0</v>
      </c>
      <c r="BF977">
        <v>265766188.87023601</v>
      </c>
      <c r="BG977">
        <v>0</v>
      </c>
      <c r="BH977">
        <v>0</v>
      </c>
      <c r="BI977">
        <v>0</v>
      </c>
      <c r="BJ977">
        <v>0</v>
      </c>
      <c r="BK977">
        <v>0</v>
      </c>
      <c r="BL977">
        <v>0</v>
      </c>
      <c r="BM977">
        <v>0</v>
      </c>
      <c r="BN977">
        <v>0</v>
      </c>
      <c r="BO977">
        <v>0</v>
      </c>
      <c r="BP977">
        <v>0</v>
      </c>
      <c r="BQ977">
        <v>0</v>
      </c>
      <c r="BR977">
        <v>0</v>
      </c>
      <c r="BS977">
        <v>0</v>
      </c>
      <c r="BT977">
        <v>0</v>
      </c>
      <c r="BU977">
        <v>0</v>
      </c>
      <c r="BV977">
        <v>0</v>
      </c>
      <c r="BW977">
        <v>0</v>
      </c>
      <c r="BX977">
        <v>0</v>
      </c>
      <c r="BY977">
        <v>0</v>
      </c>
      <c r="BZ977">
        <v>0</v>
      </c>
      <c r="CA977">
        <v>0</v>
      </c>
      <c r="CB977">
        <v>0</v>
      </c>
      <c r="CC977">
        <v>0</v>
      </c>
      <c r="CD977">
        <v>0</v>
      </c>
      <c r="CE977">
        <v>0</v>
      </c>
      <c r="CF977">
        <v>0</v>
      </c>
      <c r="CG977">
        <v>0</v>
      </c>
      <c r="CH977">
        <v>0</v>
      </c>
      <c r="CI977">
        <v>0</v>
      </c>
      <c r="CJ977">
        <v>0</v>
      </c>
      <c r="CK977">
        <v>0</v>
      </c>
      <c r="CL977">
        <v>0</v>
      </c>
      <c r="CM977">
        <v>0</v>
      </c>
      <c r="CN977">
        <v>0</v>
      </c>
      <c r="CO977">
        <v>0</v>
      </c>
      <c r="CP977">
        <v>0</v>
      </c>
      <c r="CQ977">
        <v>0</v>
      </c>
      <c r="CR977">
        <v>0</v>
      </c>
      <c r="CS977">
        <v>0</v>
      </c>
      <c r="CT977">
        <v>0</v>
      </c>
      <c r="CU977">
        <v>0</v>
      </c>
      <c r="CV977">
        <v>0</v>
      </c>
      <c r="CW977">
        <v>0</v>
      </c>
      <c r="CX977">
        <v>0</v>
      </c>
      <c r="CY977">
        <v>0</v>
      </c>
      <c r="CZ977">
        <v>0</v>
      </c>
      <c r="DA977">
        <v>0</v>
      </c>
      <c r="DB977">
        <v>0</v>
      </c>
      <c r="DC977">
        <v>0</v>
      </c>
      <c r="DD977">
        <v>0</v>
      </c>
      <c r="DE977">
        <v>0</v>
      </c>
      <c r="DF977">
        <v>0</v>
      </c>
      <c r="DG977">
        <v>0</v>
      </c>
      <c r="DH977">
        <v>0</v>
      </c>
      <c r="DI977">
        <v>0</v>
      </c>
      <c r="DJ977">
        <v>0</v>
      </c>
      <c r="DK977">
        <v>0</v>
      </c>
      <c r="DL977">
        <v>0</v>
      </c>
      <c r="DM977">
        <v>0</v>
      </c>
      <c r="DN977">
        <v>0</v>
      </c>
      <c r="DO977">
        <v>265766188.87023601</v>
      </c>
      <c r="DP977">
        <v>0</v>
      </c>
      <c r="DQ977">
        <v>0</v>
      </c>
      <c r="DR977">
        <v>0</v>
      </c>
      <c r="DS977">
        <v>0</v>
      </c>
    </row>
    <row r="978" spans="1:123">
      <c r="A978" t="s">
        <v>820</v>
      </c>
      <c r="B978">
        <v>0</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v>0</v>
      </c>
      <c r="AI978">
        <v>0</v>
      </c>
      <c r="AJ978">
        <v>0</v>
      </c>
      <c r="AK978">
        <v>0</v>
      </c>
      <c r="AL978">
        <v>0</v>
      </c>
      <c r="AM978">
        <v>0</v>
      </c>
      <c r="AN978">
        <v>0</v>
      </c>
      <c r="AO978">
        <v>0</v>
      </c>
      <c r="AP978">
        <v>0</v>
      </c>
      <c r="AQ978">
        <v>0</v>
      </c>
      <c r="AR978">
        <v>0</v>
      </c>
      <c r="AS978">
        <v>0</v>
      </c>
      <c r="AT978">
        <v>0</v>
      </c>
      <c r="AU978">
        <v>0</v>
      </c>
      <c r="AV978">
        <v>0</v>
      </c>
      <c r="AW978">
        <v>0</v>
      </c>
      <c r="AX978">
        <v>0</v>
      </c>
      <c r="AY978">
        <v>0</v>
      </c>
      <c r="AZ978">
        <v>0</v>
      </c>
      <c r="BA978">
        <v>0</v>
      </c>
      <c r="BB978">
        <v>0</v>
      </c>
      <c r="BC978">
        <v>0</v>
      </c>
      <c r="BD978">
        <v>0</v>
      </c>
      <c r="BE978">
        <v>0</v>
      </c>
      <c r="BF978">
        <v>0</v>
      </c>
      <c r="BG978">
        <v>0</v>
      </c>
      <c r="BH978">
        <v>0</v>
      </c>
      <c r="BI978">
        <v>0</v>
      </c>
      <c r="BJ978">
        <v>52173136594.138496</v>
      </c>
      <c r="BK978">
        <v>0</v>
      </c>
      <c r="BL978">
        <v>0</v>
      </c>
      <c r="BM978">
        <v>0</v>
      </c>
      <c r="BN978">
        <v>0</v>
      </c>
      <c r="BO978">
        <v>0</v>
      </c>
      <c r="BP978">
        <v>0</v>
      </c>
      <c r="BQ978">
        <v>0</v>
      </c>
      <c r="BR978">
        <v>0</v>
      </c>
      <c r="BS978">
        <v>0</v>
      </c>
      <c r="BT978">
        <v>0</v>
      </c>
      <c r="BU978">
        <v>0</v>
      </c>
      <c r="BV978">
        <v>0</v>
      </c>
      <c r="BW978">
        <v>0</v>
      </c>
      <c r="BX978">
        <v>0</v>
      </c>
      <c r="BY978">
        <v>0</v>
      </c>
      <c r="BZ978">
        <v>0</v>
      </c>
      <c r="CA978">
        <v>0</v>
      </c>
      <c r="CB978">
        <v>0</v>
      </c>
      <c r="CC978">
        <v>0</v>
      </c>
      <c r="CD978">
        <v>0</v>
      </c>
      <c r="CE978">
        <v>0</v>
      </c>
      <c r="CF978">
        <v>0</v>
      </c>
      <c r="CG978">
        <v>0</v>
      </c>
      <c r="CH978">
        <v>0</v>
      </c>
      <c r="CI978">
        <v>0</v>
      </c>
      <c r="CJ978">
        <v>0</v>
      </c>
      <c r="CK978">
        <v>0</v>
      </c>
      <c r="CL978">
        <v>0</v>
      </c>
      <c r="CM978">
        <v>0</v>
      </c>
      <c r="CN978">
        <v>0</v>
      </c>
      <c r="CO978">
        <v>0</v>
      </c>
      <c r="CP978">
        <v>0</v>
      </c>
      <c r="CQ978">
        <v>0</v>
      </c>
      <c r="CR978">
        <v>0</v>
      </c>
      <c r="CS978">
        <v>0</v>
      </c>
      <c r="CT978">
        <v>0</v>
      </c>
      <c r="CU978">
        <v>0</v>
      </c>
      <c r="CV978">
        <v>0</v>
      </c>
      <c r="CW978">
        <v>0</v>
      </c>
      <c r="CX978">
        <v>0</v>
      </c>
      <c r="CY978">
        <v>0</v>
      </c>
      <c r="CZ978">
        <v>0</v>
      </c>
      <c r="DA978">
        <v>0</v>
      </c>
      <c r="DB978">
        <v>0</v>
      </c>
      <c r="DC978">
        <v>0</v>
      </c>
      <c r="DD978">
        <v>0</v>
      </c>
      <c r="DE978">
        <v>0</v>
      </c>
      <c r="DF978">
        <v>0</v>
      </c>
      <c r="DG978">
        <v>0</v>
      </c>
      <c r="DH978">
        <v>0</v>
      </c>
      <c r="DI978">
        <v>0</v>
      </c>
      <c r="DJ978">
        <v>0</v>
      </c>
      <c r="DK978">
        <v>0</v>
      </c>
      <c r="DL978">
        <v>0</v>
      </c>
      <c r="DM978">
        <v>0</v>
      </c>
      <c r="DN978">
        <v>0</v>
      </c>
      <c r="DO978">
        <v>0</v>
      </c>
      <c r="DP978">
        <v>0</v>
      </c>
      <c r="DQ978">
        <v>0</v>
      </c>
      <c r="DR978">
        <v>0</v>
      </c>
      <c r="DS978">
        <v>52173136594.138496</v>
      </c>
    </row>
    <row r="979" spans="1:123">
      <c r="A979" t="s">
        <v>821</v>
      </c>
      <c r="B979">
        <v>0</v>
      </c>
      <c r="C979">
        <v>0</v>
      </c>
      <c r="D979">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0</v>
      </c>
      <c r="AT979">
        <v>0</v>
      </c>
      <c r="AU979">
        <v>0</v>
      </c>
      <c r="AV979">
        <v>0</v>
      </c>
      <c r="AW979">
        <v>0</v>
      </c>
      <c r="AX979">
        <v>0</v>
      </c>
      <c r="AY979">
        <v>0</v>
      </c>
      <c r="AZ979">
        <v>0</v>
      </c>
      <c r="BA979">
        <v>0</v>
      </c>
      <c r="BB979">
        <v>0</v>
      </c>
      <c r="BC979">
        <v>0</v>
      </c>
      <c r="BD979">
        <v>0</v>
      </c>
      <c r="BE979">
        <v>0</v>
      </c>
      <c r="BF979">
        <v>265766188.87023601</v>
      </c>
      <c r="BG979">
        <v>0</v>
      </c>
      <c r="BH979">
        <v>0</v>
      </c>
      <c r="BI979">
        <v>0</v>
      </c>
      <c r="BJ979">
        <v>0</v>
      </c>
      <c r="BK979">
        <v>0</v>
      </c>
      <c r="BL979">
        <v>0</v>
      </c>
      <c r="BM979">
        <v>0</v>
      </c>
      <c r="BN979">
        <v>0</v>
      </c>
      <c r="BO979">
        <v>0</v>
      </c>
      <c r="BP979">
        <v>0</v>
      </c>
      <c r="BQ979">
        <v>0</v>
      </c>
      <c r="BR979">
        <v>0</v>
      </c>
      <c r="BS979">
        <v>0</v>
      </c>
      <c r="BT979">
        <v>0</v>
      </c>
      <c r="BU979">
        <v>0</v>
      </c>
      <c r="BV979">
        <v>0</v>
      </c>
      <c r="BW979">
        <v>0</v>
      </c>
      <c r="BX979">
        <v>0</v>
      </c>
      <c r="BY979">
        <v>0</v>
      </c>
      <c r="BZ979">
        <v>0</v>
      </c>
      <c r="CA979">
        <v>0</v>
      </c>
      <c r="CB979">
        <v>0</v>
      </c>
      <c r="CC979">
        <v>0</v>
      </c>
      <c r="CD979">
        <v>0</v>
      </c>
      <c r="CE979">
        <v>0</v>
      </c>
      <c r="CF979">
        <v>0</v>
      </c>
      <c r="CG979">
        <v>0</v>
      </c>
      <c r="CH979">
        <v>0</v>
      </c>
      <c r="CI979">
        <v>0</v>
      </c>
      <c r="CJ979">
        <v>0</v>
      </c>
      <c r="CK979">
        <v>0</v>
      </c>
      <c r="CL979">
        <v>0</v>
      </c>
      <c r="CM979">
        <v>0</v>
      </c>
      <c r="CN979">
        <v>0</v>
      </c>
      <c r="CO979">
        <v>0</v>
      </c>
      <c r="CP979">
        <v>0</v>
      </c>
      <c r="CQ979">
        <v>0</v>
      </c>
      <c r="CR979">
        <v>0</v>
      </c>
      <c r="CS979">
        <v>0</v>
      </c>
      <c r="CT979">
        <v>0</v>
      </c>
      <c r="CU979">
        <v>0</v>
      </c>
      <c r="CV979">
        <v>0</v>
      </c>
      <c r="CW979">
        <v>0</v>
      </c>
      <c r="CX979">
        <v>0</v>
      </c>
      <c r="CY979">
        <v>0</v>
      </c>
      <c r="CZ979">
        <v>0</v>
      </c>
      <c r="DA979">
        <v>0</v>
      </c>
      <c r="DB979">
        <v>0</v>
      </c>
      <c r="DC979">
        <v>0</v>
      </c>
      <c r="DD979">
        <v>0</v>
      </c>
      <c r="DE979">
        <v>0</v>
      </c>
      <c r="DF979">
        <v>0</v>
      </c>
      <c r="DG979">
        <v>0</v>
      </c>
      <c r="DH979">
        <v>0</v>
      </c>
      <c r="DI979">
        <v>0</v>
      </c>
      <c r="DJ979">
        <v>0</v>
      </c>
      <c r="DK979">
        <v>0</v>
      </c>
      <c r="DL979">
        <v>0</v>
      </c>
      <c r="DM979">
        <v>0</v>
      </c>
      <c r="DN979">
        <v>0</v>
      </c>
      <c r="DO979">
        <v>265766188.87023601</v>
      </c>
      <c r="DP979">
        <v>0</v>
      </c>
      <c r="DQ979">
        <v>0</v>
      </c>
      <c r="DR979">
        <v>0</v>
      </c>
      <c r="DS979">
        <v>0</v>
      </c>
    </row>
    <row r="980" spans="1:123">
      <c r="A980" t="s">
        <v>822</v>
      </c>
      <c r="B980">
        <v>0</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c r="AP980">
        <v>0</v>
      </c>
      <c r="AQ980">
        <v>0</v>
      </c>
      <c r="AR980">
        <v>0</v>
      </c>
      <c r="AS980">
        <v>0</v>
      </c>
      <c r="AT980">
        <v>0</v>
      </c>
      <c r="AU980">
        <v>0</v>
      </c>
      <c r="AV980">
        <v>0</v>
      </c>
      <c r="AW980">
        <v>0</v>
      </c>
      <c r="AX980">
        <v>0</v>
      </c>
      <c r="AY980">
        <v>0</v>
      </c>
      <c r="AZ980">
        <v>0</v>
      </c>
      <c r="BA980">
        <v>0</v>
      </c>
      <c r="BB980">
        <v>0</v>
      </c>
      <c r="BC980">
        <v>0</v>
      </c>
      <c r="BD980">
        <v>0</v>
      </c>
      <c r="BE980">
        <v>0</v>
      </c>
      <c r="BF980">
        <v>0</v>
      </c>
      <c r="BG980">
        <v>0</v>
      </c>
      <c r="BH980">
        <v>0</v>
      </c>
      <c r="BI980">
        <v>0</v>
      </c>
      <c r="BJ980">
        <v>151055624699.617</v>
      </c>
      <c r="BK980">
        <v>0</v>
      </c>
      <c r="BL980" s="38">
        <v>3.0517578125E-5</v>
      </c>
      <c r="BM980">
        <v>0</v>
      </c>
      <c r="BN980">
        <v>0</v>
      </c>
      <c r="BO980">
        <v>0</v>
      </c>
      <c r="BP980">
        <v>0</v>
      </c>
      <c r="BQ980">
        <v>0</v>
      </c>
      <c r="BR980">
        <v>0</v>
      </c>
      <c r="BS980">
        <v>0</v>
      </c>
      <c r="BT980">
        <v>0</v>
      </c>
      <c r="BU980">
        <v>0</v>
      </c>
      <c r="BV980">
        <v>0</v>
      </c>
      <c r="BW980">
        <v>0</v>
      </c>
      <c r="BX980">
        <v>0</v>
      </c>
      <c r="BY980">
        <v>0</v>
      </c>
      <c r="BZ980">
        <v>0</v>
      </c>
      <c r="CA980">
        <v>0</v>
      </c>
      <c r="CB980">
        <v>0</v>
      </c>
      <c r="CC980">
        <v>0</v>
      </c>
      <c r="CD980">
        <v>0</v>
      </c>
      <c r="CE980">
        <v>0</v>
      </c>
      <c r="CF980">
        <v>0</v>
      </c>
      <c r="CG980">
        <v>0</v>
      </c>
      <c r="CH980">
        <v>0</v>
      </c>
      <c r="CI980">
        <v>0</v>
      </c>
      <c r="CJ980">
        <v>0</v>
      </c>
      <c r="CK980">
        <v>0</v>
      </c>
      <c r="CL980">
        <v>0</v>
      </c>
      <c r="CM980">
        <v>0</v>
      </c>
      <c r="CN980">
        <v>0</v>
      </c>
      <c r="CO980">
        <v>0</v>
      </c>
      <c r="CP980">
        <v>0</v>
      </c>
      <c r="CQ980">
        <v>0</v>
      </c>
      <c r="CR980">
        <v>0</v>
      </c>
      <c r="CS980">
        <v>0</v>
      </c>
      <c r="CT980">
        <v>0</v>
      </c>
      <c r="CU980">
        <v>0</v>
      </c>
      <c r="CV980">
        <v>0</v>
      </c>
      <c r="CW980">
        <v>0</v>
      </c>
      <c r="CX980">
        <v>0</v>
      </c>
      <c r="CY980">
        <v>0</v>
      </c>
      <c r="CZ980">
        <v>0</v>
      </c>
      <c r="DA980">
        <v>0</v>
      </c>
      <c r="DB980">
        <v>0</v>
      </c>
      <c r="DC980">
        <v>0</v>
      </c>
      <c r="DD980">
        <v>0</v>
      </c>
      <c r="DE980">
        <v>0</v>
      </c>
      <c r="DF980">
        <v>0</v>
      </c>
      <c r="DG980">
        <v>0</v>
      </c>
      <c r="DH980">
        <v>0</v>
      </c>
      <c r="DI980">
        <v>0</v>
      </c>
      <c r="DJ980">
        <v>0</v>
      </c>
      <c r="DK980">
        <v>0</v>
      </c>
      <c r="DL980">
        <v>0</v>
      </c>
      <c r="DM980">
        <v>0</v>
      </c>
      <c r="DN980">
        <v>0</v>
      </c>
      <c r="DO980">
        <v>0</v>
      </c>
      <c r="DP980">
        <v>0</v>
      </c>
      <c r="DQ980">
        <v>0</v>
      </c>
      <c r="DR980">
        <v>0</v>
      </c>
      <c r="DS980">
        <v>151055624699.617</v>
      </c>
    </row>
    <row r="981" spans="1:123">
      <c r="A981" t="s">
        <v>2197</v>
      </c>
      <c r="B981">
        <v>0</v>
      </c>
      <c r="C981" s="38">
        <v>2.38418579101562E-7</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0</v>
      </c>
      <c r="AR981">
        <v>0</v>
      </c>
      <c r="AS981">
        <v>0</v>
      </c>
      <c r="AT981">
        <v>0</v>
      </c>
      <c r="AU981">
        <v>0</v>
      </c>
      <c r="AV981">
        <v>0</v>
      </c>
      <c r="AW981">
        <v>0</v>
      </c>
      <c r="AX981">
        <v>0</v>
      </c>
      <c r="AY981">
        <v>0</v>
      </c>
      <c r="AZ981">
        <v>0</v>
      </c>
      <c r="BA981">
        <v>0</v>
      </c>
      <c r="BB981">
        <v>0</v>
      </c>
      <c r="BC981">
        <v>0</v>
      </c>
      <c r="BD981">
        <v>0</v>
      </c>
      <c r="BE981">
        <v>0</v>
      </c>
      <c r="BF981">
        <v>0</v>
      </c>
      <c r="BG981">
        <v>0</v>
      </c>
      <c r="BH981">
        <v>0</v>
      </c>
      <c r="BI981">
        <v>0</v>
      </c>
      <c r="BJ981">
        <v>1521423558.1256399</v>
      </c>
      <c r="BK981">
        <v>0</v>
      </c>
      <c r="BL981">
        <v>0</v>
      </c>
      <c r="BM981">
        <v>0</v>
      </c>
      <c r="BN981">
        <v>0</v>
      </c>
      <c r="BO981">
        <v>0</v>
      </c>
      <c r="BP981">
        <v>0</v>
      </c>
      <c r="BQ981">
        <v>0</v>
      </c>
      <c r="BR981">
        <v>0</v>
      </c>
      <c r="BS981">
        <v>0</v>
      </c>
      <c r="BT981">
        <v>0</v>
      </c>
      <c r="BU981">
        <v>0</v>
      </c>
      <c r="BV981">
        <v>0</v>
      </c>
      <c r="BW981">
        <v>0</v>
      </c>
      <c r="BX981">
        <v>0</v>
      </c>
      <c r="BY981">
        <v>0</v>
      </c>
      <c r="BZ981">
        <v>0</v>
      </c>
      <c r="CA981">
        <v>0</v>
      </c>
      <c r="CB981">
        <v>0</v>
      </c>
      <c r="CC981">
        <v>0</v>
      </c>
      <c r="CD981">
        <v>0</v>
      </c>
      <c r="CE981">
        <v>0</v>
      </c>
      <c r="CF981">
        <v>0</v>
      </c>
      <c r="CG981">
        <v>0</v>
      </c>
      <c r="CH981">
        <v>0</v>
      </c>
      <c r="CI981">
        <v>0</v>
      </c>
      <c r="CJ981">
        <v>0</v>
      </c>
      <c r="CK981">
        <v>0</v>
      </c>
      <c r="CL981">
        <v>0</v>
      </c>
      <c r="CM981">
        <v>0</v>
      </c>
      <c r="CN981">
        <v>0</v>
      </c>
      <c r="CO981">
        <v>0</v>
      </c>
      <c r="CP981">
        <v>0</v>
      </c>
      <c r="CQ981">
        <v>0</v>
      </c>
      <c r="CR981">
        <v>0</v>
      </c>
      <c r="CS981">
        <v>0</v>
      </c>
      <c r="CT981">
        <v>0</v>
      </c>
      <c r="CU981">
        <v>0</v>
      </c>
      <c r="CV981">
        <v>0</v>
      </c>
      <c r="CW981">
        <v>0</v>
      </c>
      <c r="CX981">
        <v>0</v>
      </c>
      <c r="CY981">
        <v>0</v>
      </c>
      <c r="CZ981">
        <v>0</v>
      </c>
      <c r="DA981">
        <v>0</v>
      </c>
      <c r="DB981">
        <v>0</v>
      </c>
      <c r="DC981">
        <v>0</v>
      </c>
      <c r="DD981">
        <v>0</v>
      </c>
      <c r="DE981">
        <v>0</v>
      </c>
      <c r="DF981">
        <v>0</v>
      </c>
      <c r="DG981">
        <v>0</v>
      </c>
      <c r="DH981">
        <v>0</v>
      </c>
      <c r="DI981">
        <v>0</v>
      </c>
      <c r="DJ981">
        <v>0</v>
      </c>
      <c r="DK981">
        <v>0</v>
      </c>
      <c r="DL981">
        <v>0</v>
      </c>
      <c r="DM981">
        <v>0</v>
      </c>
      <c r="DN981">
        <v>0</v>
      </c>
      <c r="DO981">
        <v>0</v>
      </c>
      <c r="DP981">
        <v>0</v>
      </c>
      <c r="DQ981">
        <v>0</v>
      </c>
      <c r="DR981">
        <v>0</v>
      </c>
      <c r="DS981">
        <v>1521423558.1256399</v>
      </c>
    </row>
    <row r="982" spans="1:123">
      <c r="A982" t="s">
        <v>2664</v>
      </c>
      <c r="B982">
        <v>0</v>
      </c>
      <c r="C982">
        <v>0</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v>0</v>
      </c>
      <c r="AI982">
        <v>0</v>
      </c>
      <c r="AJ982">
        <v>0</v>
      </c>
      <c r="AK982">
        <v>0</v>
      </c>
      <c r="AL982">
        <v>0</v>
      </c>
      <c r="AM982">
        <v>0</v>
      </c>
      <c r="AN982">
        <v>0</v>
      </c>
      <c r="AO982">
        <v>0</v>
      </c>
      <c r="AP982">
        <v>0</v>
      </c>
      <c r="AQ982">
        <v>0</v>
      </c>
      <c r="AR982">
        <v>0</v>
      </c>
      <c r="AS982">
        <v>0</v>
      </c>
      <c r="AT982">
        <v>0</v>
      </c>
      <c r="AU982">
        <v>0</v>
      </c>
      <c r="AV982">
        <v>0</v>
      </c>
      <c r="AW982">
        <v>0</v>
      </c>
      <c r="AX982">
        <v>0</v>
      </c>
      <c r="AY982">
        <v>0</v>
      </c>
      <c r="AZ982">
        <v>0</v>
      </c>
      <c r="BA982">
        <v>0</v>
      </c>
      <c r="BB982">
        <v>0</v>
      </c>
      <c r="BC982">
        <v>0</v>
      </c>
      <c r="BD982">
        <v>0</v>
      </c>
      <c r="BE982">
        <v>0</v>
      </c>
      <c r="BF982">
        <v>0</v>
      </c>
      <c r="BG982">
        <v>0</v>
      </c>
      <c r="BH982">
        <v>0</v>
      </c>
      <c r="BI982">
        <v>0</v>
      </c>
      <c r="BJ982">
        <v>0</v>
      </c>
      <c r="BK982">
        <v>0</v>
      </c>
      <c r="BL982">
        <v>0</v>
      </c>
      <c r="BM982">
        <v>0</v>
      </c>
      <c r="BN982">
        <v>0</v>
      </c>
      <c r="BO982">
        <v>0</v>
      </c>
      <c r="BP982">
        <v>0</v>
      </c>
      <c r="BQ982">
        <v>0</v>
      </c>
      <c r="BR982">
        <v>0</v>
      </c>
      <c r="BS982">
        <v>0</v>
      </c>
      <c r="BT982">
        <v>0</v>
      </c>
      <c r="BU982">
        <v>0</v>
      </c>
      <c r="BV982">
        <v>0</v>
      </c>
      <c r="BW982">
        <v>0</v>
      </c>
      <c r="BX982">
        <v>0</v>
      </c>
      <c r="BY982">
        <v>0</v>
      </c>
      <c r="BZ982">
        <v>0</v>
      </c>
      <c r="CA982">
        <v>0</v>
      </c>
      <c r="CB982">
        <v>0</v>
      </c>
      <c r="CC982">
        <v>0</v>
      </c>
      <c r="CD982">
        <v>0</v>
      </c>
      <c r="CE982">
        <v>0</v>
      </c>
      <c r="CF982">
        <v>0</v>
      </c>
      <c r="CG982">
        <v>0</v>
      </c>
      <c r="CH982">
        <v>0</v>
      </c>
      <c r="CI982">
        <v>0</v>
      </c>
      <c r="CJ982">
        <v>0</v>
      </c>
      <c r="CK982">
        <v>0</v>
      </c>
      <c r="CL982">
        <v>0</v>
      </c>
      <c r="CM982">
        <v>0</v>
      </c>
      <c r="CN982">
        <v>0</v>
      </c>
      <c r="CO982">
        <v>0</v>
      </c>
      <c r="CP982">
        <v>0</v>
      </c>
      <c r="CQ982">
        <v>0</v>
      </c>
      <c r="CR982">
        <v>0</v>
      </c>
      <c r="CS982">
        <v>0</v>
      </c>
      <c r="CT982">
        <v>0</v>
      </c>
      <c r="CU982">
        <v>0</v>
      </c>
      <c r="CV982">
        <v>0</v>
      </c>
      <c r="CW982">
        <v>0</v>
      </c>
      <c r="CX982">
        <v>0</v>
      </c>
      <c r="CY982">
        <v>0</v>
      </c>
      <c r="CZ982">
        <v>0</v>
      </c>
      <c r="DA982">
        <v>0</v>
      </c>
      <c r="DB982">
        <v>0</v>
      </c>
      <c r="DC982">
        <v>0</v>
      </c>
      <c r="DD982">
        <v>0</v>
      </c>
      <c r="DE982">
        <v>0</v>
      </c>
      <c r="DF982">
        <v>0</v>
      </c>
      <c r="DG982">
        <v>0</v>
      </c>
      <c r="DH982">
        <v>0</v>
      </c>
      <c r="DI982">
        <v>0</v>
      </c>
      <c r="DJ982">
        <v>0</v>
      </c>
      <c r="DK982">
        <v>0</v>
      </c>
      <c r="DL982">
        <v>0</v>
      </c>
      <c r="DM982">
        <v>0</v>
      </c>
      <c r="DN982">
        <v>0</v>
      </c>
      <c r="DO982">
        <v>0</v>
      </c>
      <c r="DP982">
        <v>0</v>
      </c>
      <c r="DQ982">
        <v>0</v>
      </c>
      <c r="DR982">
        <v>0</v>
      </c>
      <c r="DS982">
        <v>0</v>
      </c>
    </row>
    <row r="983" spans="1:123">
      <c r="A983" t="s">
        <v>2198</v>
      </c>
      <c r="B983">
        <v>0</v>
      </c>
      <c r="C983">
        <v>0</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0</v>
      </c>
      <c r="AJ983">
        <v>0</v>
      </c>
      <c r="AK983">
        <v>0</v>
      </c>
      <c r="AL983">
        <v>0</v>
      </c>
      <c r="AM983">
        <v>0</v>
      </c>
      <c r="AN983">
        <v>0</v>
      </c>
      <c r="AO983">
        <v>0</v>
      </c>
      <c r="AP983">
        <v>0</v>
      </c>
      <c r="AQ983">
        <v>0</v>
      </c>
      <c r="AR983">
        <v>0</v>
      </c>
      <c r="AS983">
        <v>0</v>
      </c>
      <c r="AT983">
        <v>0</v>
      </c>
      <c r="AU983">
        <v>0</v>
      </c>
      <c r="AV983">
        <v>0</v>
      </c>
      <c r="AW983">
        <v>0</v>
      </c>
      <c r="AX983">
        <v>0</v>
      </c>
      <c r="AY983">
        <v>0</v>
      </c>
      <c r="AZ983">
        <v>0</v>
      </c>
      <c r="BA983">
        <v>0</v>
      </c>
      <c r="BB983">
        <v>0</v>
      </c>
      <c r="BC983">
        <v>0</v>
      </c>
      <c r="BD983">
        <v>0</v>
      </c>
      <c r="BE983">
        <v>0</v>
      </c>
      <c r="BF983">
        <v>0</v>
      </c>
      <c r="BG983">
        <v>0</v>
      </c>
      <c r="BH983">
        <v>0</v>
      </c>
      <c r="BI983">
        <v>0</v>
      </c>
      <c r="BJ983">
        <v>0</v>
      </c>
      <c r="BK983">
        <v>0</v>
      </c>
      <c r="BL983">
        <v>0</v>
      </c>
      <c r="BM983">
        <v>0</v>
      </c>
      <c r="BN983">
        <v>0</v>
      </c>
      <c r="BO983">
        <v>0</v>
      </c>
      <c r="BP983">
        <v>0</v>
      </c>
      <c r="BQ983">
        <v>0</v>
      </c>
      <c r="BR983">
        <v>0</v>
      </c>
      <c r="BS983">
        <v>0</v>
      </c>
      <c r="BT983">
        <v>0</v>
      </c>
      <c r="BU983">
        <v>0</v>
      </c>
      <c r="BV983">
        <v>0</v>
      </c>
      <c r="BW983">
        <v>0</v>
      </c>
      <c r="BX983">
        <v>0</v>
      </c>
      <c r="BY983">
        <v>0</v>
      </c>
      <c r="BZ983">
        <v>0</v>
      </c>
      <c r="CA983">
        <v>0</v>
      </c>
      <c r="CB983">
        <v>0</v>
      </c>
      <c r="CC983">
        <v>0</v>
      </c>
      <c r="CD983">
        <v>0</v>
      </c>
      <c r="CE983">
        <v>0</v>
      </c>
      <c r="CF983">
        <v>0</v>
      </c>
      <c r="CG983">
        <v>0</v>
      </c>
      <c r="CH983">
        <v>0</v>
      </c>
      <c r="CI983">
        <v>0</v>
      </c>
      <c r="CJ983">
        <v>0</v>
      </c>
      <c r="CK983">
        <v>0</v>
      </c>
      <c r="CL983">
        <v>0</v>
      </c>
      <c r="CM983">
        <v>0</v>
      </c>
      <c r="CN983">
        <v>0</v>
      </c>
      <c r="CO983">
        <v>0</v>
      </c>
      <c r="CP983">
        <v>0</v>
      </c>
      <c r="CQ983">
        <v>0</v>
      </c>
      <c r="CR983">
        <v>0</v>
      </c>
      <c r="CS983">
        <v>0</v>
      </c>
      <c r="CT983">
        <v>0</v>
      </c>
      <c r="CU983">
        <v>0</v>
      </c>
      <c r="CV983">
        <v>0</v>
      </c>
      <c r="CW983">
        <v>0</v>
      </c>
      <c r="CX983">
        <v>0</v>
      </c>
      <c r="CY983">
        <v>0</v>
      </c>
      <c r="CZ983">
        <v>0</v>
      </c>
      <c r="DA983">
        <v>0</v>
      </c>
      <c r="DB983">
        <v>0</v>
      </c>
      <c r="DC983">
        <v>0</v>
      </c>
      <c r="DD983">
        <v>0</v>
      </c>
      <c r="DE983">
        <v>0</v>
      </c>
      <c r="DF983">
        <v>0</v>
      </c>
      <c r="DG983">
        <v>0</v>
      </c>
      <c r="DH983">
        <v>0</v>
      </c>
      <c r="DI983">
        <v>0</v>
      </c>
      <c r="DJ983">
        <v>0</v>
      </c>
      <c r="DK983">
        <v>0</v>
      </c>
      <c r="DL983">
        <v>0</v>
      </c>
      <c r="DM983">
        <v>0</v>
      </c>
      <c r="DN983">
        <v>0</v>
      </c>
      <c r="DO983">
        <v>0</v>
      </c>
      <c r="DP983">
        <v>0</v>
      </c>
      <c r="DQ983">
        <v>0</v>
      </c>
      <c r="DR983">
        <v>0</v>
      </c>
      <c r="DS983">
        <v>0</v>
      </c>
    </row>
    <row r="984" spans="1:123">
      <c r="A984" t="s">
        <v>2199</v>
      </c>
      <c r="B984">
        <v>0</v>
      </c>
      <c r="C984">
        <v>0</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57152508278.846901</v>
      </c>
      <c r="BH984">
        <v>0</v>
      </c>
      <c r="BI984">
        <v>0</v>
      </c>
      <c r="BJ984">
        <v>0</v>
      </c>
      <c r="BK984">
        <v>0</v>
      </c>
      <c r="BL984">
        <v>55862341101.556297</v>
      </c>
      <c r="BM984">
        <v>0</v>
      </c>
      <c r="BN984">
        <v>0</v>
      </c>
      <c r="BO984">
        <v>0</v>
      </c>
      <c r="BP984">
        <v>0</v>
      </c>
      <c r="BQ984">
        <v>0</v>
      </c>
      <c r="BR984">
        <v>0</v>
      </c>
      <c r="BS984">
        <v>0</v>
      </c>
      <c r="BT984">
        <v>0</v>
      </c>
      <c r="BU984">
        <v>0</v>
      </c>
      <c r="BV984">
        <v>0</v>
      </c>
      <c r="BW984">
        <v>0</v>
      </c>
      <c r="BX984">
        <v>0</v>
      </c>
      <c r="BY984">
        <v>0</v>
      </c>
      <c r="BZ984">
        <v>0</v>
      </c>
      <c r="CA984">
        <v>0</v>
      </c>
      <c r="CB984">
        <v>0</v>
      </c>
      <c r="CC984">
        <v>0</v>
      </c>
      <c r="CD984">
        <v>0</v>
      </c>
      <c r="CE984">
        <v>0</v>
      </c>
      <c r="CF984">
        <v>0</v>
      </c>
      <c r="CG984">
        <v>0</v>
      </c>
      <c r="CH984">
        <v>0</v>
      </c>
      <c r="CI984">
        <v>0</v>
      </c>
      <c r="CJ984">
        <v>0</v>
      </c>
      <c r="CK984">
        <v>0</v>
      </c>
      <c r="CL984">
        <v>0</v>
      </c>
      <c r="CM984">
        <v>0</v>
      </c>
      <c r="CN984">
        <v>0</v>
      </c>
      <c r="CO984">
        <v>0</v>
      </c>
      <c r="CP984">
        <v>0</v>
      </c>
      <c r="CQ984">
        <v>0</v>
      </c>
      <c r="CR984">
        <v>0</v>
      </c>
      <c r="CS984">
        <v>0</v>
      </c>
      <c r="CT984">
        <v>0</v>
      </c>
      <c r="CU984">
        <v>0</v>
      </c>
      <c r="CV984">
        <v>0</v>
      </c>
      <c r="CW984">
        <v>0</v>
      </c>
      <c r="CX984">
        <v>0</v>
      </c>
      <c r="CY984">
        <v>0</v>
      </c>
      <c r="CZ984">
        <v>0</v>
      </c>
      <c r="DA984">
        <v>0</v>
      </c>
      <c r="DB984">
        <v>0</v>
      </c>
      <c r="DC984">
        <v>0</v>
      </c>
      <c r="DD984">
        <v>0</v>
      </c>
      <c r="DE984">
        <v>0</v>
      </c>
      <c r="DF984">
        <v>0</v>
      </c>
      <c r="DG984">
        <v>0</v>
      </c>
      <c r="DH984">
        <v>0</v>
      </c>
      <c r="DI984">
        <v>0</v>
      </c>
      <c r="DJ984">
        <v>0</v>
      </c>
      <c r="DK984">
        <v>0</v>
      </c>
      <c r="DL984">
        <v>0</v>
      </c>
      <c r="DM984">
        <v>0</v>
      </c>
      <c r="DN984">
        <v>0</v>
      </c>
      <c r="DO984">
        <v>0</v>
      </c>
      <c r="DP984">
        <v>0</v>
      </c>
      <c r="DQ984">
        <v>0</v>
      </c>
      <c r="DR984">
        <v>0</v>
      </c>
      <c r="DS984">
        <v>1290167177.29054</v>
      </c>
    </row>
    <row r="985" spans="1:123">
      <c r="A985" t="s">
        <v>2200</v>
      </c>
      <c r="B985">
        <v>0</v>
      </c>
      <c r="C985">
        <v>0</v>
      </c>
      <c r="D985">
        <v>0</v>
      </c>
      <c r="E985">
        <v>0</v>
      </c>
      <c r="F985">
        <v>0</v>
      </c>
      <c r="G985">
        <v>0</v>
      </c>
      <c r="H985">
        <v>0</v>
      </c>
      <c r="I985">
        <v>4222749606.6765299</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v>0</v>
      </c>
      <c r="AI985">
        <v>0</v>
      </c>
      <c r="AJ985">
        <v>0</v>
      </c>
      <c r="AK985">
        <v>0</v>
      </c>
      <c r="AL985">
        <v>0</v>
      </c>
      <c r="AM985">
        <v>0</v>
      </c>
      <c r="AN985">
        <v>0</v>
      </c>
      <c r="AO985">
        <v>0</v>
      </c>
      <c r="AP985">
        <v>0</v>
      </c>
      <c r="AQ985">
        <v>0</v>
      </c>
      <c r="AR985">
        <v>0</v>
      </c>
      <c r="AS985">
        <v>0</v>
      </c>
      <c r="AT985">
        <v>0</v>
      </c>
      <c r="AU985">
        <v>0</v>
      </c>
      <c r="AV985">
        <v>0</v>
      </c>
      <c r="AW985">
        <v>0</v>
      </c>
      <c r="AX985">
        <v>0</v>
      </c>
      <c r="AY985">
        <v>0</v>
      </c>
      <c r="AZ985">
        <v>0</v>
      </c>
      <c r="BA985">
        <v>0</v>
      </c>
      <c r="BB985">
        <v>0</v>
      </c>
      <c r="BC985">
        <v>0</v>
      </c>
      <c r="BD985">
        <v>0</v>
      </c>
      <c r="BE985">
        <v>0</v>
      </c>
      <c r="BF985">
        <v>0</v>
      </c>
      <c r="BG985">
        <v>0</v>
      </c>
      <c r="BH985">
        <v>0</v>
      </c>
      <c r="BI985">
        <v>0</v>
      </c>
      <c r="BJ985">
        <v>0</v>
      </c>
      <c r="BK985">
        <v>0</v>
      </c>
      <c r="BL985">
        <v>3994536072.9576898</v>
      </c>
      <c r="BM985">
        <v>0</v>
      </c>
      <c r="BN985">
        <v>0</v>
      </c>
      <c r="BO985">
        <v>0</v>
      </c>
      <c r="BP985">
        <v>0</v>
      </c>
      <c r="BQ985">
        <v>0</v>
      </c>
      <c r="BR985">
        <v>0</v>
      </c>
      <c r="BS985">
        <v>0</v>
      </c>
      <c r="BT985">
        <v>0</v>
      </c>
      <c r="BU985">
        <v>0</v>
      </c>
      <c r="BV985">
        <v>0</v>
      </c>
      <c r="BW985">
        <v>0</v>
      </c>
      <c r="BX985">
        <v>0</v>
      </c>
      <c r="BY985">
        <v>0</v>
      </c>
      <c r="BZ985">
        <v>0</v>
      </c>
      <c r="CA985">
        <v>0</v>
      </c>
      <c r="CB985">
        <v>0</v>
      </c>
      <c r="CC985">
        <v>0</v>
      </c>
      <c r="CD985">
        <v>0</v>
      </c>
      <c r="CE985">
        <v>0</v>
      </c>
      <c r="CF985">
        <v>0</v>
      </c>
      <c r="CG985">
        <v>0</v>
      </c>
      <c r="CH985">
        <v>0</v>
      </c>
      <c r="CI985">
        <v>0</v>
      </c>
      <c r="CJ985">
        <v>0</v>
      </c>
      <c r="CK985">
        <v>0</v>
      </c>
      <c r="CL985">
        <v>0</v>
      </c>
      <c r="CM985">
        <v>0</v>
      </c>
      <c r="CN985">
        <v>0</v>
      </c>
      <c r="CO985">
        <v>0</v>
      </c>
      <c r="CP985">
        <v>0</v>
      </c>
      <c r="CQ985">
        <v>0</v>
      </c>
      <c r="CR985">
        <v>0</v>
      </c>
      <c r="CS985">
        <v>0</v>
      </c>
      <c r="CT985">
        <v>0</v>
      </c>
      <c r="CU985">
        <v>0</v>
      </c>
      <c r="CV985">
        <v>0</v>
      </c>
      <c r="CW985">
        <v>0</v>
      </c>
      <c r="CX985">
        <v>0</v>
      </c>
      <c r="CY985">
        <v>0</v>
      </c>
      <c r="CZ985">
        <v>0</v>
      </c>
      <c r="DA985">
        <v>0</v>
      </c>
      <c r="DB985">
        <v>0</v>
      </c>
      <c r="DC985">
        <v>0</v>
      </c>
      <c r="DD985">
        <v>0</v>
      </c>
      <c r="DE985">
        <v>0</v>
      </c>
      <c r="DF985">
        <v>0</v>
      </c>
      <c r="DG985">
        <v>0</v>
      </c>
      <c r="DH985">
        <v>0</v>
      </c>
      <c r="DI985">
        <v>0</v>
      </c>
      <c r="DJ985">
        <v>0</v>
      </c>
      <c r="DK985">
        <v>0</v>
      </c>
      <c r="DL985">
        <v>0</v>
      </c>
      <c r="DM985">
        <v>0</v>
      </c>
      <c r="DN985">
        <v>0</v>
      </c>
      <c r="DO985">
        <v>0</v>
      </c>
      <c r="DP985">
        <v>0</v>
      </c>
      <c r="DQ985">
        <v>0</v>
      </c>
      <c r="DR985">
        <v>0</v>
      </c>
      <c r="DS985">
        <v>228213533.71884599</v>
      </c>
    </row>
    <row r="986" spans="1:123">
      <c r="A986" t="s">
        <v>2201</v>
      </c>
      <c r="B986">
        <v>0</v>
      </c>
      <c r="C986">
        <v>0</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0</v>
      </c>
      <c r="AR986">
        <v>0</v>
      </c>
      <c r="AS986">
        <v>0</v>
      </c>
      <c r="AT986">
        <v>0</v>
      </c>
      <c r="AU986">
        <v>0</v>
      </c>
      <c r="AV986">
        <v>0</v>
      </c>
      <c r="AW986">
        <v>0</v>
      </c>
      <c r="AX986">
        <v>0</v>
      </c>
      <c r="AY986">
        <v>0</v>
      </c>
      <c r="AZ986">
        <v>0</v>
      </c>
      <c r="BA986">
        <v>0</v>
      </c>
      <c r="BB986">
        <v>0</v>
      </c>
      <c r="BC986">
        <v>0</v>
      </c>
      <c r="BD986">
        <v>0</v>
      </c>
      <c r="BE986">
        <v>0</v>
      </c>
      <c r="BF986">
        <v>0</v>
      </c>
      <c r="BG986">
        <v>0</v>
      </c>
      <c r="BH986">
        <v>154049887.54406101</v>
      </c>
      <c r="BI986">
        <v>0</v>
      </c>
      <c r="BJ986">
        <v>0</v>
      </c>
      <c r="BK986">
        <v>0</v>
      </c>
      <c r="BL986">
        <v>151007040.42781001</v>
      </c>
      <c r="BM986">
        <v>0</v>
      </c>
      <c r="BN986">
        <v>0</v>
      </c>
      <c r="BO986">
        <v>0</v>
      </c>
      <c r="BP986">
        <v>0</v>
      </c>
      <c r="BQ986">
        <v>0</v>
      </c>
      <c r="BR986">
        <v>0</v>
      </c>
      <c r="BS986">
        <v>0</v>
      </c>
      <c r="BT986">
        <v>0</v>
      </c>
      <c r="BU986">
        <v>0</v>
      </c>
      <c r="BV986">
        <v>0</v>
      </c>
      <c r="BW986">
        <v>0</v>
      </c>
      <c r="BX986">
        <v>0</v>
      </c>
      <c r="BY986">
        <v>0</v>
      </c>
      <c r="BZ986">
        <v>0</v>
      </c>
      <c r="CA986">
        <v>0</v>
      </c>
      <c r="CB986">
        <v>0</v>
      </c>
      <c r="CC986">
        <v>0</v>
      </c>
      <c r="CD986">
        <v>0</v>
      </c>
      <c r="CE986">
        <v>0</v>
      </c>
      <c r="CF986">
        <v>0</v>
      </c>
      <c r="CG986">
        <v>0</v>
      </c>
      <c r="CH986">
        <v>0</v>
      </c>
      <c r="CI986">
        <v>0</v>
      </c>
      <c r="CJ986">
        <v>0</v>
      </c>
      <c r="CK986">
        <v>0</v>
      </c>
      <c r="CL986">
        <v>0</v>
      </c>
      <c r="CM986">
        <v>0</v>
      </c>
      <c r="CN986">
        <v>0</v>
      </c>
      <c r="CO986">
        <v>0</v>
      </c>
      <c r="CP986">
        <v>0</v>
      </c>
      <c r="CQ986">
        <v>0</v>
      </c>
      <c r="CR986">
        <v>0</v>
      </c>
      <c r="CS986">
        <v>0</v>
      </c>
      <c r="CT986">
        <v>0</v>
      </c>
      <c r="CU986">
        <v>0</v>
      </c>
      <c r="CV986">
        <v>0</v>
      </c>
      <c r="CW986">
        <v>0</v>
      </c>
      <c r="CX986">
        <v>0</v>
      </c>
      <c r="CY986">
        <v>0</v>
      </c>
      <c r="CZ986">
        <v>0</v>
      </c>
      <c r="DA986">
        <v>0</v>
      </c>
      <c r="DB986">
        <v>0</v>
      </c>
      <c r="DC986">
        <v>0</v>
      </c>
      <c r="DD986">
        <v>0</v>
      </c>
      <c r="DE986">
        <v>0</v>
      </c>
      <c r="DF986">
        <v>0</v>
      </c>
      <c r="DG986">
        <v>0</v>
      </c>
      <c r="DH986">
        <v>0</v>
      </c>
      <c r="DI986">
        <v>0</v>
      </c>
      <c r="DJ986">
        <v>0</v>
      </c>
      <c r="DK986">
        <v>0</v>
      </c>
      <c r="DL986">
        <v>0</v>
      </c>
      <c r="DM986">
        <v>0</v>
      </c>
      <c r="DN986">
        <v>0</v>
      </c>
      <c r="DO986">
        <v>0</v>
      </c>
      <c r="DP986">
        <v>0</v>
      </c>
      <c r="DQ986">
        <v>0</v>
      </c>
      <c r="DR986">
        <v>0</v>
      </c>
      <c r="DS986">
        <v>3042847.1162512801</v>
      </c>
    </row>
    <row r="987" spans="1:123">
      <c r="A987" t="s">
        <v>2202</v>
      </c>
      <c r="B987">
        <v>0</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c r="AQ987">
        <v>0</v>
      </c>
      <c r="AR987">
        <v>0</v>
      </c>
      <c r="AS987">
        <v>0</v>
      </c>
      <c r="AT987">
        <v>0</v>
      </c>
      <c r="AU987">
        <v>0</v>
      </c>
      <c r="AV987">
        <v>0</v>
      </c>
      <c r="AW987">
        <v>0</v>
      </c>
      <c r="AX987">
        <v>0</v>
      </c>
      <c r="AY987">
        <v>0</v>
      </c>
      <c r="AZ987">
        <v>0</v>
      </c>
      <c r="BA987">
        <v>0</v>
      </c>
      <c r="BB987">
        <v>0</v>
      </c>
      <c r="BC987">
        <v>0</v>
      </c>
      <c r="BD987">
        <v>0</v>
      </c>
      <c r="BE987">
        <v>0</v>
      </c>
      <c r="BF987">
        <v>0</v>
      </c>
      <c r="BG987">
        <v>0</v>
      </c>
      <c r="BH987">
        <v>0</v>
      </c>
      <c r="BI987">
        <v>0</v>
      </c>
      <c r="BJ987">
        <v>0</v>
      </c>
      <c r="BK987">
        <v>0</v>
      </c>
      <c r="BL987">
        <v>0</v>
      </c>
      <c r="BM987">
        <v>0</v>
      </c>
      <c r="BN987">
        <v>0</v>
      </c>
      <c r="BO987">
        <v>0</v>
      </c>
      <c r="BP987">
        <v>0</v>
      </c>
      <c r="BQ987">
        <v>0</v>
      </c>
      <c r="BR987">
        <v>0</v>
      </c>
      <c r="BS987">
        <v>0</v>
      </c>
      <c r="BT987">
        <v>0</v>
      </c>
      <c r="BU987">
        <v>0</v>
      </c>
      <c r="BV987">
        <v>0</v>
      </c>
      <c r="BW987">
        <v>0</v>
      </c>
      <c r="BX987">
        <v>0</v>
      </c>
      <c r="BY987">
        <v>0</v>
      </c>
      <c r="BZ987">
        <v>0</v>
      </c>
      <c r="CA987">
        <v>0</v>
      </c>
      <c r="CB987">
        <v>0</v>
      </c>
      <c r="CC987">
        <v>0</v>
      </c>
      <c r="CD987">
        <v>0</v>
      </c>
      <c r="CE987">
        <v>0</v>
      </c>
      <c r="CF987">
        <v>0</v>
      </c>
      <c r="CG987">
        <v>0</v>
      </c>
      <c r="CH987">
        <v>0</v>
      </c>
      <c r="CI987">
        <v>0</v>
      </c>
      <c r="CJ987">
        <v>0</v>
      </c>
      <c r="CK987">
        <v>0</v>
      </c>
      <c r="CL987">
        <v>0</v>
      </c>
      <c r="CM987">
        <v>0</v>
      </c>
      <c r="CN987">
        <v>0</v>
      </c>
      <c r="CO987">
        <v>0</v>
      </c>
      <c r="CP987">
        <v>0</v>
      </c>
      <c r="CQ987">
        <v>0</v>
      </c>
      <c r="CR987">
        <v>0</v>
      </c>
      <c r="CS987">
        <v>0</v>
      </c>
      <c r="CT987">
        <v>0</v>
      </c>
      <c r="CU987">
        <v>0</v>
      </c>
      <c r="CV987">
        <v>0</v>
      </c>
      <c r="CW987">
        <v>0</v>
      </c>
      <c r="CX987">
        <v>0</v>
      </c>
      <c r="CY987">
        <v>0</v>
      </c>
      <c r="CZ987">
        <v>0</v>
      </c>
      <c r="DA987">
        <v>0</v>
      </c>
      <c r="DB987">
        <v>0</v>
      </c>
      <c r="DC987">
        <v>0</v>
      </c>
      <c r="DD987">
        <v>0</v>
      </c>
      <c r="DE987">
        <v>0</v>
      </c>
      <c r="DF987">
        <v>0</v>
      </c>
      <c r="DG987">
        <v>0</v>
      </c>
      <c r="DH987">
        <v>0</v>
      </c>
      <c r="DI987">
        <v>0</v>
      </c>
      <c r="DJ987">
        <v>0</v>
      </c>
      <c r="DK987">
        <v>0</v>
      </c>
      <c r="DL987">
        <v>0</v>
      </c>
      <c r="DM987">
        <v>0</v>
      </c>
      <c r="DN987">
        <v>0</v>
      </c>
      <c r="DO987">
        <v>0</v>
      </c>
      <c r="DP987">
        <v>0</v>
      </c>
      <c r="DQ987">
        <v>0</v>
      </c>
      <c r="DR987">
        <v>0</v>
      </c>
      <c r="DS987">
        <v>0</v>
      </c>
    </row>
    <row r="988" spans="1:123">
      <c r="A988" t="s">
        <v>2203</v>
      </c>
      <c r="B988">
        <v>0</v>
      </c>
      <c r="C988">
        <v>0</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0</v>
      </c>
      <c r="BE988">
        <v>0</v>
      </c>
      <c r="BF988">
        <v>0</v>
      </c>
      <c r="BG988">
        <v>0</v>
      </c>
      <c r="BH988">
        <v>0</v>
      </c>
      <c r="BI988">
        <v>0</v>
      </c>
      <c r="BJ988">
        <v>0</v>
      </c>
      <c r="BK988">
        <v>0</v>
      </c>
      <c r="BL988">
        <v>0</v>
      </c>
      <c r="BM988">
        <v>0</v>
      </c>
      <c r="BN988">
        <v>0</v>
      </c>
      <c r="BO988">
        <v>0</v>
      </c>
      <c r="BP988">
        <v>0</v>
      </c>
      <c r="BQ988">
        <v>0</v>
      </c>
      <c r="BR988">
        <v>0</v>
      </c>
      <c r="BS988">
        <v>0</v>
      </c>
      <c r="BT988">
        <v>0</v>
      </c>
      <c r="BU988">
        <v>0</v>
      </c>
      <c r="BV988">
        <v>0</v>
      </c>
      <c r="BW988">
        <v>0</v>
      </c>
      <c r="BX988">
        <v>0</v>
      </c>
      <c r="BY988">
        <v>0</v>
      </c>
      <c r="BZ988">
        <v>0</v>
      </c>
      <c r="CA988">
        <v>0</v>
      </c>
      <c r="CB988">
        <v>0</v>
      </c>
      <c r="CC988">
        <v>0</v>
      </c>
      <c r="CD988">
        <v>0</v>
      </c>
      <c r="CE988">
        <v>0</v>
      </c>
      <c r="CF988">
        <v>0</v>
      </c>
      <c r="CG988">
        <v>0</v>
      </c>
      <c r="CH988">
        <v>0</v>
      </c>
      <c r="CI988">
        <v>0</v>
      </c>
      <c r="CJ988">
        <v>0</v>
      </c>
      <c r="CK988">
        <v>0</v>
      </c>
      <c r="CL988">
        <v>0</v>
      </c>
      <c r="CM988">
        <v>0</v>
      </c>
      <c r="CN988">
        <v>0</v>
      </c>
      <c r="CO988">
        <v>0</v>
      </c>
      <c r="CP988">
        <v>0</v>
      </c>
      <c r="CQ988">
        <v>0</v>
      </c>
      <c r="CR988">
        <v>0</v>
      </c>
      <c r="CS988">
        <v>0</v>
      </c>
      <c r="CT988">
        <v>0</v>
      </c>
      <c r="CU988">
        <v>0</v>
      </c>
      <c r="CV988">
        <v>0</v>
      </c>
      <c r="CW988">
        <v>0</v>
      </c>
      <c r="CX988">
        <v>0</v>
      </c>
      <c r="CY988">
        <v>0</v>
      </c>
      <c r="CZ988">
        <v>0</v>
      </c>
      <c r="DA988">
        <v>0</v>
      </c>
      <c r="DB988">
        <v>0</v>
      </c>
      <c r="DC988">
        <v>0</v>
      </c>
      <c r="DD988">
        <v>0</v>
      </c>
      <c r="DE988">
        <v>0</v>
      </c>
      <c r="DF988">
        <v>0</v>
      </c>
      <c r="DG988">
        <v>0</v>
      </c>
      <c r="DH988">
        <v>0</v>
      </c>
      <c r="DI988">
        <v>0</v>
      </c>
      <c r="DJ988">
        <v>0</v>
      </c>
      <c r="DK988">
        <v>0</v>
      </c>
      <c r="DL988">
        <v>0</v>
      </c>
      <c r="DM988">
        <v>0</v>
      </c>
      <c r="DN988">
        <v>0</v>
      </c>
      <c r="DO988">
        <v>0</v>
      </c>
      <c r="DP988">
        <v>0</v>
      </c>
      <c r="DQ988">
        <v>0</v>
      </c>
      <c r="DR988">
        <v>0</v>
      </c>
      <c r="DS988">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A88DB-F8FE-FD47-9688-08B8E83DBDB9}">
  <sheetPr>
    <tabColor theme="9" tint="-0.499984740745262"/>
  </sheetPr>
  <dimension ref="A1:O45"/>
  <sheetViews>
    <sheetView workbookViewId="0"/>
  </sheetViews>
  <sheetFormatPr baseColWidth="10" defaultRowHeight="16"/>
  <cols>
    <col min="1" max="1" width="43.5" bestFit="1" customWidth="1"/>
    <col min="2" max="2" width="42.5" hidden="1" customWidth="1"/>
    <col min="3" max="4" width="12.83203125" customWidth="1"/>
    <col min="5" max="5" width="12.83203125" style="119" hidden="1" customWidth="1"/>
    <col min="6" max="6" width="12.83203125" customWidth="1"/>
    <col min="7" max="7" width="13" customWidth="1"/>
    <col min="8" max="8" width="13" style="119" hidden="1" customWidth="1"/>
  </cols>
  <sheetData>
    <row r="1" spans="1:15">
      <c r="A1" s="40" t="s">
        <v>1743</v>
      </c>
      <c r="C1" s="37" t="s">
        <v>2780</v>
      </c>
      <c r="D1" s="37" t="s">
        <v>2781</v>
      </c>
      <c r="E1" s="207" t="s">
        <v>2483</v>
      </c>
      <c r="F1" s="37" t="s">
        <v>2779</v>
      </c>
      <c r="G1" s="37" t="s">
        <v>2782</v>
      </c>
      <c r="H1" s="207" t="s">
        <v>2483</v>
      </c>
    </row>
    <row r="2" spans="1:15" hidden="1">
      <c r="C2" t="s">
        <v>1442</v>
      </c>
      <c r="D2" t="s">
        <v>1369</v>
      </c>
      <c r="E2" s="205"/>
      <c r="F2" t="s">
        <v>2518</v>
      </c>
      <c r="G2" t="s">
        <v>2456</v>
      </c>
      <c r="H2" s="205"/>
      <c r="I2" s="37"/>
      <c r="J2" s="37"/>
      <c r="K2" s="37"/>
      <c r="L2" s="37"/>
      <c r="M2" s="37"/>
      <c r="N2" s="40"/>
      <c r="O2" s="37"/>
    </row>
    <row r="3" spans="1:15">
      <c r="A3" s="208" t="s">
        <v>2492</v>
      </c>
      <c r="B3" t="s">
        <v>2464</v>
      </c>
      <c r="C3">
        <f>INDEX(Tabel_19b_ElektrBalans_VV!$A$3:$K$23,MATCH($A3,Tabel_19b_ElektrBalans_VV!$A$3:$A$23,0),MATCH(C$2,Tabel_19b_ElektrBalans_VV!$B$3:$K$3,0))</f>
        <v>165</v>
      </c>
      <c r="D3" s="20">
        <f>INDEX(queries!$A$1:$G$234,MATCH($B3,queries!$A:$A,0),MATCH(D$2,queries!$1:$1,0))</f>
        <v>167.314329797776</v>
      </c>
      <c r="E3" s="206">
        <f>C3-D3</f>
        <v>-2.3143297977759971</v>
      </c>
      <c r="F3">
        <f>INDEX(Tabel_19b_ElektrBalans_VV!$A$3:$K$23,MATCH($A3,Tabel_19b_ElektrBalans_VV!$A$3:$A$23,0),MATCH(F$2,Tabel_19b_ElektrBalans_VV!$A$3:$K$3,0))</f>
        <v>115</v>
      </c>
      <c r="G3" s="20">
        <f>INDEX(queries!$A$1:$G$234,MATCH($B3,queries!$A:$A,0),MATCH(G$2,queries!$1:$1,0))</f>
        <v>117.08759704865599</v>
      </c>
      <c r="H3" s="206">
        <f>F3-G3</f>
        <v>-2.0875970486559936</v>
      </c>
    </row>
    <row r="4" spans="1:15">
      <c r="A4" s="26" t="s">
        <v>2496</v>
      </c>
      <c r="C4">
        <f>INDEX(Tabel_19b_ElektrBalans_VV!$A$3:$K$23,MATCH($A4,Tabel_19b_ElektrBalans_VV!$A$3:$A$23,0),MATCH(C$2,Tabel_19b_ElektrBalans_VV!$B$3:$K$3,0))</f>
        <v>88</v>
      </c>
      <c r="D4" s="20"/>
      <c r="E4" s="206"/>
      <c r="F4">
        <f>INDEX(Tabel_19b_ElektrBalans_VV!$A$3:$K$23,MATCH($A4,Tabel_19b_ElektrBalans_VV!$A$3:$A$23,0),MATCH(F$2,Tabel_19b_ElektrBalans_VV!$A$3:$K$3,0))</f>
        <v>66</v>
      </c>
      <c r="G4" s="20"/>
      <c r="H4" s="206"/>
    </row>
    <row r="5" spans="1:15">
      <c r="A5" s="26" t="s">
        <v>2500</v>
      </c>
      <c r="C5">
        <f>INDEX(Tabel_19b_ElektrBalans_VV!$A$3:$K$23,MATCH($A5,Tabel_19b_ElektrBalans_VV!$A$3:$A$23,0),MATCH(C$2,Tabel_19b_ElektrBalans_VV!$B$3:$K$3,0))</f>
        <v>77</v>
      </c>
      <c r="D5" s="20"/>
      <c r="E5" s="206"/>
      <c r="F5">
        <f>INDEX(Tabel_19b_ElektrBalans_VV!$A$3:$K$23,MATCH($A5,Tabel_19b_ElektrBalans_VV!$A$3:$A$23,0),MATCH(F$2,Tabel_19b_ElektrBalans_VV!$A$3:$K$3,0))</f>
        <v>50</v>
      </c>
      <c r="G5" s="20"/>
      <c r="H5" s="206"/>
      <c r="J5" s="20"/>
    </row>
    <row r="6" spans="1:15">
      <c r="A6" s="208" t="s">
        <v>2501</v>
      </c>
      <c r="B6" t="s">
        <v>2463</v>
      </c>
      <c r="C6">
        <f>INDEX(Tabel_19b_ElektrBalans_VV!$A$3:$K$23,MATCH($A6,Tabel_19b_ElektrBalans_VV!$A$3:$A$23,0),MATCH(C$2,Tabel_19b_ElektrBalans_VV!$B$3:$K$3,0))</f>
        <v>142</v>
      </c>
      <c r="D6" s="20">
        <f>INDEX(queries!$A$1:$G$234,MATCH($B6,queries!$A:$A,0),MATCH(D$2,queries!$1:$1,0))</f>
        <v>142.90926014189299</v>
      </c>
      <c r="E6" s="206">
        <f t="shared" ref="E6:E22" si="0">C6-D6</f>
        <v>-0.90926014189298598</v>
      </c>
      <c r="F6">
        <f>INDEX(Tabel_19b_ElektrBalans_VV!$A$3:$K$23,MATCH($A6,Tabel_19b_ElektrBalans_VV!$A$3:$A$23,0),MATCH(F$2,Tabel_19b_ElektrBalans_VV!$A$3:$K$3,0))</f>
        <v>0</v>
      </c>
      <c r="G6" s="20">
        <f>INDEX(queries!$A$1:$G$234,MATCH($B6,queries!$A:$A,0),MATCH(G$2,queries!$1:$1,0))</f>
        <v>0</v>
      </c>
      <c r="H6" s="206">
        <f t="shared" ref="H6:H11" si="1">F6-G6</f>
        <v>0</v>
      </c>
    </row>
    <row r="7" spans="1:15">
      <c r="A7" s="208" t="s">
        <v>2504</v>
      </c>
      <c r="B7" t="s">
        <v>2465</v>
      </c>
      <c r="C7">
        <f>INDEX(Tabel_19b_ElektrBalans_VV!$A$3:$K$23,MATCH($A7,Tabel_19b_ElektrBalans_VV!$A$3:$A$23,0),MATCH(C$2,Tabel_19b_ElektrBalans_VV!$B$3:$K$3,0))</f>
        <v>15</v>
      </c>
      <c r="D7" s="20">
        <f>INDEX(queries!$A$1:$G$234,MATCH($B7,queries!$A:$A,0),MATCH(D$2,queries!$1:$1,0))</f>
        <v>5.6305462025906197</v>
      </c>
      <c r="E7" s="206">
        <f t="shared" si="0"/>
        <v>9.3694537974093812</v>
      </c>
      <c r="F7">
        <f>INDEX(Tabel_19b_ElektrBalans_VV!$A$3:$K$23,MATCH($A7,Tabel_19b_ElektrBalans_VV!$A$3:$A$23,0),MATCH(F$2,Tabel_19b_ElektrBalans_VV!$A$3:$K$3,0))</f>
        <v>11</v>
      </c>
      <c r="G7" s="20">
        <f>INDEX(queries!$A$1:$G$234,MATCH($B7,queries!$A:$A,0),MATCH(G$2,queries!$1:$1,0))</f>
        <v>3.9614168942072698</v>
      </c>
      <c r="H7" s="206">
        <f t="shared" si="1"/>
        <v>7.0385831057927302</v>
      </c>
      <c r="L7" s="20"/>
    </row>
    <row r="8" spans="1:15">
      <c r="A8" s="209" t="s">
        <v>2507</v>
      </c>
      <c r="B8" t="s">
        <v>2468</v>
      </c>
      <c r="C8">
        <f>INDEX(Tabel_19b_ElektrBalans_VV!$A$3:$K$23,MATCH($A8,Tabel_19b_ElektrBalans_VV!$A$3:$A$23,0),MATCH(C$2,Tabel_19b_ElektrBalans_VV!$B$3:$K$3,0))</f>
        <v>27</v>
      </c>
      <c r="D8" s="20">
        <f>INDEX(queries!$A$1:$G$234,MATCH($B8,queries!$A:$A,0),MATCH(D$2,queries!$1:$1,0))</f>
        <v>27.1799999999999</v>
      </c>
      <c r="E8" s="206">
        <f t="shared" si="0"/>
        <v>-0.17999999999990024</v>
      </c>
      <c r="F8" s="20">
        <f>INDEX(Tabel_19b_ElektrBalans_VV!$A$3:$K$23,MATCH($A8,Tabel_19b_ElektrBalans_VV!$A$3:$A$23,0),MATCH(F$2,Tabel_19b_ElektrBalans_VV!$A$3:$K$3,0))</f>
        <v>330</v>
      </c>
      <c r="G8" s="20">
        <f>INDEX(queries!$A$1:$G$234,MATCH($B8,queries!$A:$A,0),MATCH(G$2,queries!$1:$1,0))</f>
        <v>329.99999995134698</v>
      </c>
      <c r="H8" s="206">
        <f t="shared" si="1"/>
        <v>4.865302116741077E-8</v>
      </c>
    </row>
    <row r="9" spans="1:15">
      <c r="A9" s="209" t="s">
        <v>2508</v>
      </c>
      <c r="B9" t="s">
        <v>2473</v>
      </c>
      <c r="C9">
        <f>INDEX(Tabel_19b_ElektrBalans_VV!$A$3:$K$23,MATCH($A9,Tabel_19b_ElektrBalans_VV!$A$3:$A$23,0),MATCH(C$2,Tabel_19b_ElektrBalans_VV!$B$3:$K$3,0))</f>
        <v>4</v>
      </c>
      <c r="D9" s="20">
        <f>INDEX(queries!$A$1:$G$234,MATCH($B9,queries!$A:$A,0),MATCH(D$2,queries!$1:$1,0))</f>
        <v>4.0392000000000001</v>
      </c>
      <c r="E9" s="206">
        <f t="shared" si="0"/>
        <v>-3.9200000000000124E-2</v>
      </c>
      <c r="F9" s="20">
        <f>INDEX(Tabel_19b_ElektrBalans_VV!$A$3:$K$23,MATCH($A9,Tabel_19b_ElektrBalans_VV!$A$3:$A$23,0),MATCH(F$2,Tabel_19b_ElektrBalans_VV!$A$3:$K$3,0))</f>
        <v>84</v>
      </c>
      <c r="G9" s="20">
        <f>INDEX(queries!$A$1:$G$234,MATCH($B9,queries!$A:$A,0),MATCH(G$2,queries!$1:$1,0))</f>
        <v>84.843187375315097</v>
      </c>
      <c r="H9" s="206">
        <f t="shared" si="1"/>
        <v>-0.84318737531509669</v>
      </c>
    </row>
    <row r="10" spans="1:15">
      <c r="A10" s="209" t="s">
        <v>2509</v>
      </c>
      <c r="B10" t="s">
        <v>2469</v>
      </c>
      <c r="C10">
        <f>INDEX(Tabel_19b_ElektrBalans_VV!$A$3:$K$23,MATCH($A10,Tabel_19b_ElektrBalans_VV!$A$3:$A$23,0),MATCH(C$2,Tabel_19b_ElektrBalans_VV!$B$3:$K$3,0))</f>
        <v>0</v>
      </c>
      <c r="D10" s="20">
        <f>INDEX(queries!$A$1:$G$234,MATCH($B10,queries!$A:$A,0),MATCH(D$2,queries!$1:$1,0))</f>
        <v>0.33479999999999999</v>
      </c>
      <c r="E10" s="206">
        <f t="shared" si="0"/>
        <v>-0.33479999999999999</v>
      </c>
      <c r="F10">
        <f>INDEX(Tabel_19b_ElektrBalans_VV!$A$3:$K$23,MATCH($A10,Tabel_19b_ElektrBalans_VV!$A$3:$A$23,0),MATCH(F$2,Tabel_19b_ElektrBalans_VV!$A$3:$K$3,0))</f>
        <v>0</v>
      </c>
      <c r="G10" s="20">
        <f>INDEX(queries!$A$1:$G$234,MATCH($B10,queries!$A:$A,0),MATCH(G$2,queries!$1:$1,0))</f>
        <v>0.30029045861951997</v>
      </c>
      <c r="H10" s="206">
        <f t="shared" si="1"/>
        <v>-0.30029045861951997</v>
      </c>
    </row>
    <row r="11" spans="1:15">
      <c r="A11" s="209" t="s">
        <v>2510</v>
      </c>
      <c r="B11" t="s">
        <v>2467</v>
      </c>
      <c r="C11">
        <f>INDEX(Tabel_19b_ElektrBalans_VV!$A$3:$K$23,MATCH($A11,Tabel_19b_ElektrBalans_VV!$A$3:$A$23,0),MATCH(C$2,Tabel_19b_ElektrBalans_VV!$B$3:$K$3,0))</f>
        <v>18</v>
      </c>
      <c r="D11" s="20">
        <f>INDEX(queries!$A$1:$G$234,MATCH($B11,queries!$A:$A,0),MATCH(D$2,queries!$1:$1,0))</f>
        <v>6.8255398581067697</v>
      </c>
      <c r="E11" s="206">
        <f t="shared" si="0"/>
        <v>11.174460141893231</v>
      </c>
      <c r="F11">
        <f>INDEX(Tabel_19b_ElektrBalans_VV!$A$3:$K$23,MATCH($A11,Tabel_19b_ElektrBalans_VV!$A$3:$A$23,0),MATCH(F$2,Tabel_19b_ElektrBalans_VV!$A$3:$K$3,0))</f>
        <v>13</v>
      </c>
      <c r="G11" s="20">
        <f>INDEX(queries!$A$1:$G$234,MATCH($B11,queries!$A:$A,0),MATCH(G$2,queries!$1:$1,0))</f>
        <v>10.772654943634899</v>
      </c>
      <c r="H11" s="206">
        <f t="shared" si="1"/>
        <v>2.2273450563651007</v>
      </c>
    </row>
    <row r="12" spans="1:15" ht="14" customHeight="1">
      <c r="A12" s="209" t="s">
        <v>2505</v>
      </c>
      <c r="B12" t="s">
        <v>2466</v>
      </c>
      <c r="C12">
        <f>INDEX(Tabel_19b_ElektrBalans_VV!$A$3:$K$23,MATCH($A12,Tabel_19b_ElektrBalans_VV!$A$3:$A$23,0),MATCH(C$2,Tabel_19b_ElektrBalans_VV!$B$3:$K$3,0))</f>
        <v>15</v>
      </c>
      <c r="D12" s="20">
        <f>INDEX(queries!$A$1:$G$234,MATCH($B12,queries!$A:$A,0),MATCH(D$2,queries!$1:$1,0))</f>
        <v>14.677199999999999</v>
      </c>
      <c r="E12" s="206">
        <f t="shared" si="0"/>
        <v>0.32280000000000086</v>
      </c>
      <c r="F12">
        <f>INDEX(Tabel_19b_ElektrBalans_VV!$A$3:$K$23,MATCH($A12,Tabel_19b_ElektrBalans_VV!$A$3:$A$23,0),MATCH(F$2,Tabel_19b_ElektrBalans_VV!$A$3:$K$3,0))</f>
        <v>12</v>
      </c>
      <c r="G12" s="20">
        <f>INDEX(queries!$A$1:$G$234,MATCH($B12,queries!$A:$A,0),MATCH(G$2,queries!$1:$1,0))</f>
        <v>11.044420623648699</v>
      </c>
      <c r="H12" s="206">
        <f>F12-G12</f>
        <v>0.95557937635130052</v>
      </c>
    </row>
    <row r="13" spans="1:15" hidden="1">
      <c r="B13" s="39" t="s">
        <v>2479</v>
      </c>
      <c r="C13" s="39"/>
      <c r="D13" s="200">
        <f>INDEX(queries!$A$1:$G$234,MATCH($B13,queries!$A:$A,0),MATCH(D$2,queries!$1:$1,0))</f>
        <v>0</v>
      </c>
      <c r="E13" s="206">
        <f t="shared" si="0"/>
        <v>0</v>
      </c>
      <c r="F13" s="39"/>
      <c r="G13" s="200">
        <f>INDEX(queries!$A$1:$G$234,MATCH($B13,queries!$A:$A,0),MATCH(G$2,queries!$1:$1,0))</f>
        <v>0</v>
      </c>
      <c r="H13" s="206">
        <f>F13-G13</f>
        <v>0</v>
      </c>
    </row>
    <row r="14" spans="1:15" hidden="1">
      <c r="B14" s="39" t="s">
        <v>2472</v>
      </c>
      <c r="C14" s="39"/>
      <c r="D14" s="200">
        <f>INDEX(queries!$A$1:$G$234,MATCH($B14,queries!$A:$A,0),MATCH(D$2,queries!$1:$1,0))</f>
        <v>13.071599999999901</v>
      </c>
      <c r="E14" s="206">
        <f t="shared" si="0"/>
        <v>-13.071599999999901</v>
      </c>
      <c r="F14" s="39"/>
      <c r="G14" s="200">
        <f>INDEX(queries!$A$1:$G$234,MATCH($B14,queries!$A:$A,0),MATCH(G$2,queries!$1:$1,0))</f>
        <v>15.5119814942232</v>
      </c>
      <c r="H14" s="206">
        <f t="shared" ref="H14:H22" si="2">F14-G14</f>
        <v>-15.5119814942232</v>
      </c>
    </row>
    <row r="15" spans="1:15" hidden="1">
      <c r="A15" s="210"/>
      <c r="B15" s="39" t="s">
        <v>2470</v>
      </c>
      <c r="C15" s="39"/>
      <c r="D15" s="200">
        <f>INDEX(queries!$A$1:$G$234,MATCH($B15,queries!$A:$A,0),MATCH(D$2,queries!$1:$1,0))</f>
        <v>0.58563619112235699</v>
      </c>
      <c r="E15" s="206">
        <f t="shared" si="0"/>
        <v>-0.58563619112235699</v>
      </c>
      <c r="F15" s="39"/>
      <c r="G15" s="200">
        <f>INDEX(queries!$A$1:$G$234,MATCH($B15,queries!$A:$A,0),MATCH(G$2,queries!$1:$1,0))</f>
        <v>0.53852905761492498</v>
      </c>
      <c r="H15" s="206">
        <f t="shared" si="2"/>
        <v>-0.53852905761492498</v>
      </c>
    </row>
    <row r="16" spans="1:15" hidden="1">
      <c r="A16" s="210"/>
      <c r="B16" s="39" t="s">
        <v>2478</v>
      </c>
      <c r="C16" s="39"/>
      <c r="D16" s="200">
        <f>INDEX(queries!$A$1:$G$234,MATCH($B16,queries!$A:$A,0),MATCH(D$2,queries!$1:$1,0))</f>
        <v>3.4238878085106301</v>
      </c>
      <c r="E16" s="206">
        <f t="shared" si="0"/>
        <v>-3.4238878085106301</v>
      </c>
      <c r="F16" s="39"/>
      <c r="G16" s="200">
        <f>INDEX(queries!$A$1:$G$234,MATCH($B16,queries!$A:$A,0),MATCH(G$2,queries!$1:$1,0))</f>
        <v>6.4071334614240003</v>
      </c>
      <c r="H16" s="206">
        <f t="shared" si="2"/>
        <v>-6.4071334614240003</v>
      </c>
    </row>
    <row r="17" spans="1:8" hidden="1">
      <c r="A17" s="210"/>
      <c r="B17" s="39" t="s">
        <v>2471</v>
      </c>
      <c r="C17" s="39"/>
      <c r="D17" s="200">
        <f>INDEX(queries!$A$1:$G$234,MATCH($B17,queries!$A:$A,0),MATCH(D$2,queries!$1:$1,0))</f>
        <v>0</v>
      </c>
      <c r="E17" s="206">
        <f t="shared" si="0"/>
        <v>0</v>
      </c>
      <c r="F17" s="39"/>
      <c r="G17" s="200">
        <f>INDEX(queries!$A$1:$G$234,MATCH($B17,queries!$A:$A,0),MATCH(G$2,queries!$1:$1,0))</f>
        <v>0</v>
      </c>
      <c r="H17" s="206">
        <f t="shared" si="2"/>
        <v>0</v>
      </c>
    </row>
    <row r="18" spans="1:8" hidden="1">
      <c r="A18" s="211"/>
      <c r="B18" s="39" t="s">
        <v>2480</v>
      </c>
      <c r="C18" s="39"/>
      <c r="D18" s="200">
        <f>INDEX(queries!$A$1:$G$234,MATCH($B18,queries!$A:$A,0),MATCH(D$2,queries!$1:$1,0))</f>
        <v>10.26</v>
      </c>
      <c r="E18" s="206">
        <f t="shared" si="0"/>
        <v>-10.26</v>
      </c>
      <c r="F18" s="39"/>
      <c r="G18" s="200">
        <f>INDEX(queries!$A$1:$G$234,MATCH($B18,queries!$A:$A,0),MATCH(G$2,queries!$1:$1,0))</f>
        <v>6.398557151616</v>
      </c>
      <c r="H18" s="206">
        <f t="shared" si="2"/>
        <v>-6.398557151616</v>
      </c>
    </row>
    <row r="19" spans="1:8">
      <c r="A19" s="37" t="s">
        <v>2511</v>
      </c>
      <c r="C19">
        <f>INDEX(Tabel_19b_ElektrBalans_VV!$A$3:$K$23,MATCH($A19,Tabel_19b_ElektrBalans_VV!$A$3:$A$23,0),MATCH(C$2,Tabel_19b_ElektrBalans_VV!$B$3:$K$3,0))</f>
        <v>10</v>
      </c>
      <c r="D19" s="20">
        <f>SUM(D13:D18)</f>
        <v>27.341123999632885</v>
      </c>
      <c r="E19" s="206">
        <f t="shared" si="0"/>
        <v>-17.341123999632885</v>
      </c>
      <c r="F19">
        <f>INDEX(Tabel_19b_ElektrBalans_VV!$A$3:$K$23,MATCH($A19,Tabel_19b_ElektrBalans_VV!$A$3:$A$23,0),MATCH(F$2,Tabel_19b_ElektrBalans_VV!$A$3:$K$3,0))</f>
        <v>5</v>
      </c>
      <c r="G19" s="20">
        <f>SUM(G13:G18)</f>
        <v>28.856201164878126</v>
      </c>
      <c r="H19" s="206">
        <f t="shared" si="2"/>
        <v>-23.856201164878126</v>
      </c>
    </row>
    <row r="20" spans="1:8" ht="17">
      <c r="A20" s="213" t="s">
        <v>2519</v>
      </c>
      <c r="B20" t="s">
        <v>2477</v>
      </c>
      <c r="C20">
        <f>INDEX(Tabel_19b_ElektrBalans_VV!$A$3:$K$23,MATCH($A20,Tabel_19b_ElektrBalans_VV!$A$3:$A$23,0),MATCH(C$2,Tabel_19b_ElektrBalans_VV!$B$3:$K$3,0))</f>
        <v>32</v>
      </c>
      <c r="D20" s="20">
        <f>INDEX(queries!$A$1:$G$234,MATCH($B20,queries!$A:$A,0),MATCH(D$2,queries!$1:$1,0))</f>
        <v>29.814396699859699</v>
      </c>
      <c r="E20" s="206">
        <f t="shared" si="0"/>
        <v>2.1856033001403006</v>
      </c>
      <c r="F20">
        <f>ABS(INDEX(Tabel_19b_ElektrBalans_VV!$A$3:$K$23,MATCH($A20,Tabel_19b_ElektrBalans_VV!$A$3:$A$23,0),MATCH(F$2,Tabel_19b_ElektrBalans_VV!$A$3:$K$3,0)))</f>
        <v>96</v>
      </c>
      <c r="G20" s="20">
        <f>INDEX(queries!$A$1:$G$234,MATCH($B20,queries!$A:$A,0),MATCH(G$2,queries!$1:$1,0))</f>
        <v>64.463218791265604</v>
      </c>
      <c r="H20" s="206">
        <f t="shared" si="2"/>
        <v>31.536781208734396</v>
      </c>
    </row>
    <row r="21" spans="1:8" ht="17">
      <c r="A21" s="213" t="s">
        <v>2520</v>
      </c>
      <c r="C21">
        <f>INDEX(Tabel_19b_ElektrBalans_VV!$A$3:$K$23,MATCH($A21,Tabel_19b_ElektrBalans_VV!$A$3:$A$23,0),MATCH(C$2,Tabel_19b_ElektrBalans_VV!$B$3:$K$3,0))</f>
        <v>-2</v>
      </c>
      <c r="D21" s="20"/>
      <c r="E21" s="206">
        <f t="shared" si="0"/>
        <v>-2</v>
      </c>
      <c r="F21">
        <f>INDEX(Tabel_19b_ElektrBalans_VV!$A$3:$K$23,MATCH($A21,Tabel_19b_ElektrBalans_VV!$A$3:$A$23,0),MATCH(F$2,Tabel_19b_ElektrBalans_VV!$A$3:$K$3,0))</f>
        <v>0</v>
      </c>
      <c r="G21" s="20"/>
      <c r="H21" s="206">
        <f t="shared" si="2"/>
        <v>0</v>
      </c>
    </row>
    <row r="22" spans="1:8">
      <c r="A22" s="37" t="s">
        <v>2488</v>
      </c>
      <c r="C22">
        <f>INDEX(Tabel_19b_ElektrBalans_VV!$A$3:$K$23,MATCH($A22,Tabel_19b_ElektrBalans_VV!$A$3:$A$23,0),MATCH(C$2,Tabel_19b_ElektrBalans_VV!$B$3:$K$3,0))</f>
        <v>396</v>
      </c>
      <c r="D22" s="20">
        <f>SUM(D3:D18)</f>
        <v>396.2519999999991</v>
      </c>
      <c r="E22" s="206">
        <f t="shared" si="0"/>
        <v>-0.25199999999910005</v>
      </c>
      <c r="F22" s="20">
        <f>INDEX(Tabel_19b_ElektrBalans_VV!$A$3:$K$23,MATCH($A22,Tabel_19b_ElektrBalans_VV!$A$3:$A$23,0),MATCH(F$2,Tabel_19b_ElektrBalans_VV!$A$3:$K$3,0))</f>
        <v>571.5</v>
      </c>
      <c r="G22" s="20">
        <f>SUM(G2:G18)</f>
        <v>586.86576846030653</v>
      </c>
      <c r="H22" s="206">
        <f t="shared" si="2"/>
        <v>-15.365768460306526</v>
      </c>
    </row>
    <row r="23" spans="1:8">
      <c r="A23" s="214"/>
      <c r="B23" s="119"/>
      <c r="D23" s="20"/>
    </row>
    <row r="24" spans="1:8">
      <c r="B24" s="202"/>
    </row>
    <row r="26" spans="1:8">
      <c r="B26" s="202"/>
    </row>
    <row r="27" spans="1:8">
      <c r="B27" s="202"/>
    </row>
    <row r="30" spans="1:8">
      <c r="E30" s="212"/>
    </row>
    <row r="36" spans="1:2">
      <c r="A36" s="201"/>
      <c r="B36" s="201"/>
    </row>
    <row r="37" spans="1:2">
      <c r="A37" s="202"/>
      <c r="B37" s="202"/>
    </row>
    <row r="38" spans="1:2">
      <c r="A38" s="202"/>
      <c r="B38" s="202"/>
    </row>
    <row r="39" spans="1:2">
      <c r="A39" s="202"/>
      <c r="B39" s="202"/>
    </row>
    <row r="40" spans="1:2">
      <c r="A40" s="202"/>
      <c r="B40" s="202"/>
    </row>
    <row r="42" spans="1:2">
      <c r="A42" s="203"/>
      <c r="B42" s="203"/>
    </row>
    <row r="43" spans="1:2">
      <c r="A43" s="203"/>
      <c r="B43" s="203"/>
    </row>
    <row r="44" spans="1:2">
      <c r="A44" s="203"/>
      <c r="B44" s="203"/>
    </row>
    <row r="45" spans="1:2">
      <c r="A45" s="204"/>
      <c r="B45" s="204"/>
    </row>
  </sheetData>
  <phoneticPr fontId="19" type="noConversion"/>
  <conditionalFormatting sqref="E3:E22 H3:H22">
    <cfRule type="cellIs" dxfId="3" priority="3" operator="lessThan">
      <formula>0</formula>
    </cfRule>
    <cfRule type="cellIs" dxfId="2" priority="4" operator="greater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C4591-B61A-5843-9771-1AB2BC3DDC84}">
  <sheetPr>
    <tabColor theme="9" tint="-0.499984740745262"/>
  </sheetPr>
  <dimension ref="B2:AF102"/>
  <sheetViews>
    <sheetView zoomScale="75" workbookViewId="0">
      <selection activeCell="Q22" sqref="Q22"/>
    </sheetView>
  </sheetViews>
  <sheetFormatPr baseColWidth="10" defaultRowHeight="16"/>
  <cols>
    <col min="1" max="1" width="3.5" customWidth="1"/>
    <col min="2" max="2" width="29.83203125" customWidth="1"/>
    <col min="6" max="6" width="10.83203125" customWidth="1"/>
    <col min="8" max="9" width="10.83203125" customWidth="1"/>
    <col min="13" max="13" width="29.33203125" customWidth="1"/>
    <col min="14" max="14" width="29.83203125" customWidth="1"/>
  </cols>
  <sheetData>
    <row r="2" spans="2:32">
      <c r="B2" s="37" t="s">
        <v>2579</v>
      </c>
      <c r="M2" s="37" t="s">
        <v>2578</v>
      </c>
    </row>
    <row r="4" spans="2:32" ht="44" thickBot="1">
      <c r="B4" s="238" t="s">
        <v>2565</v>
      </c>
      <c r="C4" s="240" t="s">
        <v>1925</v>
      </c>
      <c r="D4" s="238" t="s">
        <v>2078</v>
      </c>
      <c r="E4" s="238" t="s">
        <v>839</v>
      </c>
      <c r="F4" s="238" t="s">
        <v>2077</v>
      </c>
      <c r="G4" s="238" t="s">
        <v>2015</v>
      </c>
      <c r="H4" s="238" t="s">
        <v>2014</v>
      </c>
      <c r="I4" s="238" t="s">
        <v>863</v>
      </c>
      <c r="J4" s="238" t="s">
        <v>2006</v>
      </c>
      <c r="M4" s="224" t="s">
        <v>2529</v>
      </c>
      <c r="N4" s="224" t="s">
        <v>2530</v>
      </c>
      <c r="O4" s="228" t="s">
        <v>2094</v>
      </c>
      <c r="P4" s="224" t="s">
        <v>2078</v>
      </c>
      <c r="Q4" s="224" t="s">
        <v>839</v>
      </c>
      <c r="R4" s="224" t="s">
        <v>2093</v>
      </c>
      <c r="S4" s="224" t="s">
        <v>2092</v>
      </c>
      <c r="T4" s="224" t="s">
        <v>2091</v>
      </c>
      <c r="U4" s="224" t="s">
        <v>2090</v>
      </c>
      <c r="V4" s="224" t="s">
        <v>2089</v>
      </c>
      <c r="W4" s="224" t="s">
        <v>2015</v>
      </c>
      <c r="X4" s="224" t="s">
        <v>2088</v>
      </c>
      <c r="Y4" s="224" t="s">
        <v>2087</v>
      </c>
      <c r="Z4" s="224" t="s">
        <v>2026</v>
      </c>
      <c r="AA4" s="224" t="s">
        <v>2086</v>
      </c>
      <c r="AB4" s="224" t="s">
        <v>2085</v>
      </c>
      <c r="AC4" s="224" t="s">
        <v>2084</v>
      </c>
      <c r="AD4" s="224" t="s">
        <v>2006</v>
      </c>
    </row>
    <row r="5" spans="2:32">
      <c r="B5" s="225" t="s">
        <v>2564</v>
      </c>
      <c r="C5" s="237">
        <f t="shared" ref="C5:E14" si="0">SUMIF($M$5:$M$18,$B5,O$5:O$18)</f>
        <v>66.645099999999999</v>
      </c>
      <c r="D5" s="236">
        <f t="shared" si="0"/>
        <v>11.617660000000001</v>
      </c>
      <c r="E5" s="236">
        <f t="shared" si="0"/>
        <v>29.466190000000001</v>
      </c>
      <c r="F5" s="236">
        <f t="shared" ref="F5:F14" si="1">SUMIF($M$5:$M$18,$B5,S$5:S$18)+SUMIF($M$5:$M$18,$B5,T$5:T$18)+SUMIF($M$5:$M$18,$B5,U$5:U$18)+SUMIF($M$5:$M$18,$B5,R$5:R$18)</f>
        <v>255.68055222222227</v>
      </c>
      <c r="G5" s="236">
        <f t="shared" ref="G5:G14" si="2">SUMIF($M$5:$M$18,$B5,W$5:W$18)</f>
        <v>19.710719999999998</v>
      </c>
      <c r="H5" s="236">
        <f t="shared" ref="H5:H14" si="3">SUMIF($M$5:$M$18,$B5,V$5:V$18)</f>
        <v>68.984350000000006</v>
      </c>
      <c r="I5" s="236">
        <f t="shared" ref="I5:I14" si="4">SUMIF($M$5:$M$18,$B5,Y$5:Y$18)+SUMIF($M$5:$M$18,$B5,Z$5:Z$18)+SUMIF($M$5:$M$18,$B5,AA$5:AA$18)+SUMIF($M$5:$M$18,$B5,AB$5:AB$18)+SUMIF($M$5:$M$18,$B5,AC$5:AC$18)+SUMIF($M$5:$M$18,$B5,X$5:X$18)</f>
        <v>114.05479999999999</v>
      </c>
      <c r="J5" s="236">
        <f>SUMIF($M$5:$M$18,$B5,AD$5:AD$18)</f>
        <v>112.76861333333335</v>
      </c>
      <c r="M5" s="245" t="s">
        <v>2564</v>
      </c>
      <c r="N5" s="225" t="s">
        <v>2082</v>
      </c>
      <c r="O5" s="258">
        <v>66.645099999999999</v>
      </c>
      <c r="P5" s="258">
        <v>11.617660000000001</v>
      </c>
      <c r="Q5" s="258">
        <v>29.466190000000001</v>
      </c>
      <c r="R5" s="258">
        <v>173.24765444444449</v>
      </c>
      <c r="S5" s="258">
        <v>25.804784444444447</v>
      </c>
      <c r="T5" s="258">
        <v>41.213903333333334</v>
      </c>
      <c r="U5" s="258">
        <v>15.414210000000002</v>
      </c>
      <c r="V5" s="258">
        <v>68.984350000000006</v>
      </c>
      <c r="W5" s="258">
        <v>19.710719999999998</v>
      </c>
      <c r="X5" s="258">
        <v>19.66517</v>
      </c>
      <c r="Y5" s="258">
        <v>3.3593600000000001</v>
      </c>
      <c r="Z5" s="258">
        <v>17.676310000000001</v>
      </c>
      <c r="AA5" s="258">
        <v>11.32488</v>
      </c>
      <c r="AB5" s="258">
        <v>22.395620000000001</v>
      </c>
      <c r="AC5" s="258">
        <v>39.633459999999978</v>
      </c>
      <c r="AD5" s="258">
        <v>112.76861333333335</v>
      </c>
    </row>
    <row r="6" spans="2:32">
      <c r="B6" t="s">
        <v>2075</v>
      </c>
      <c r="C6" s="230">
        <f t="shared" si="0"/>
        <v>1.7532999999999999</v>
      </c>
      <c r="D6" s="7">
        <f t="shared" si="0"/>
        <v>2.3600000000000001E-3</v>
      </c>
      <c r="E6" s="7">
        <f t="shared" si="0"/>
        <v>2.3600000000000001E-3</v>
      </c>
      <c r="F6" s="7">
        <f t="shared" si="1"/>
        <v>8.0999999999999996E-3</v>
      </c>
      <c r="G6" s="7">
        <f t="shared" si="2"/>
        <v>2.3600000000000001E-3</v>
      </c>
      <c r="H6" s="7">
        <f t="shared" si="3"/>
        <v>7.1059999999999998E-2</v>
      </c>
      <c r="I6" s="7">
        <f t="shared" si="4"/>
        <v>7.6260000000000008E-2</v>
      </c>
      <c r="J6" s="7">
        <f t="shared" ref="J6:J14" si="5">SUMIF($M$5:$M$18,$B6,AD$5:AD$18)</f>
        <v>2.3600000000000001E-3</v>
      </c>
      <c r="K6" s="7"/>
      <c r="M6" s="133" t="s">
        <v>2075</v>
      </c>
      <c r="N6" t="s">
        <v>20</v>
      </c>
      <c r="O6" s="230">
        <v>1.7532999999999999</v>
      </c>
      <c r="P6" s="230">
        <v>2.3600000000000001E-3</v>
      </c>
      <c r="Q6" s="230">
        <v>2.3600000000000001E-3</v>
      </c>
      <c r="R6" s="230">
        <v>2.3600000000000001E-3</v>
      </c>
      <c r="S6" s="230">
        <v>1.92E-3</v>
      </c>
      <c r="T6" s="230">
        <v>1.9400000000000001E-3</v>
      </c>
      <c r="U6" s="230">
        <v>1.8800000000000002E-3</v>
      </c>
      <c r="V6" s="230">
        <v>7.1059999999999998E-2</v>
      </c>
      <c r="W6" s="230">
        <v>2.3600000000000001E-3</v>
      </c>
      <c r="X6" s="230">
        <v>6.8000000000000005E-2</v>
      </c>
      <c r="Y6" s="230">
        <v>2.3600000000000001E-3</v>
      </c>
      <c r="Z6" s="230">
        <v>2.3600000000000001E-3</v>
      </c>
      <c r="AA6" s="230">
        <v>1.1800000000000001E-3</v>
      </c>
      <c r="AB6" s="230">
        <v>2.3600000000000001E-3</v>
      </c>
      <c r="AC6" s="230">
        <v>0</v>
      </c>
      <c r="AD6" s="230">
        <v>2.3600000000000001E-3</v>
      </c>
      <c r="AF6" s="7"/>
    </row>
    <row r="7" spans="2:32">
      <c r="B7" t="s">
        <v>2076</v>
      </c>
      <c r="C7" s="230">
        <f t="shared" si="0"/>
        <v>17.197279999999999</v>
      </c>
      <c r="D7" s="7">
        <f t="shared" si="0"/>
        <v>0</v>
      </c>
      <c r="E7" s="7">
        <f t="shared" si="0"/>
        <v>0</v>
      </c>
      <c r="F7" s="7">
        <f t="shared" si="1"/>
        <v>0</v>
      </c>
      <c r="G7" s="7">
        <f t="shared" si="2"/>
        <v>0</v>
      </c>
      <c r="H7" s="7">
        <f t="shared" si="3"/>
        <v>0</v>
      </c>
      <c r="I7" s="7">
        <f t="shared" si="4"/>
        <v>0</v>
      </c>
      <c r="J7" s="7">
        <f t="shared" si="5"/>
        <v>0</v>
      </c>
      <c r="M7" s="246" t="s">
        <v>2076</v>
      </c>
      <c r="N7" t="s">
        <v>2044</v>
      </c>
      <c r="O7" s="230">
        <v>8.8061900000000009</v>
      </c>
      <c r="P7" s="230">
        <v>0</v>
      </c>
      <c r="Q7" s="230">
        <v>0</v>
      </c>
      <c r="R7" s="230">
        <v>0</v>
      </c>
      <c r="S7" s="230">
        <v>0</v>
      </c>
      <c r="T7" s="230">
        <v>0</v>
      </c>
      <c r="U7" s="230">
        <v>0</v>
      </c>
      <c r="V7" s="230">
        <v>0</v>
      </c>
      <c r="W7" s="230">
        <v>0</v>
      </c>
      <c r="X7" s="230">
        <v>0</v>
      </c>
      <c r="Y7" s="230">
        <v>0</v>
      </c>
      <c r="Z7" s="230">
        <v>0</v>
      </c>
      <c r="AA7" s="230">
        <v>0</v>
      </c>
      <c r="AB7" s="230">
        <v>0</v>
      </c>
      <c r="AC7" s="230">
        <v>0</v>
      </c>
      <c r="AD7" s="230">
        <v>0</v>
      </c>
    </row>
    <row r="8" spans="2:32">
      <c r="B8" t="s">
        <v>2074</v>
      </c>
      <c r="C8" s="230">
        <f t="shared" si="0"/>
        <v>3.1535300000000004</v>
      </c>
      <c r="D8" s="7">
        <f t="shared" si="0"/>
        <v>2.3600000000000001E-3</v>
      </c>
      <c r="E8" s="7">
        <f t="shared" si="0"/>
        <v>2.3600000000000001E-3</v>
      </c>
      <c r="F8" s="7">
        <f t="shared" si="1"/>
        <v>5.9000000000000007E-3</v>
      </c>
      <c r="G8" s="7">
        <f t="shared" si="2"/>
        <v>2.3600000000000001E-3</v>
      </c>
      <c r="H8" s="7">
        <f t="shared" si="3"/>
        <v>2.3600000000000001E-3</v>
      </c>
      <c r="I8" s="7">
        <f t="shared" si="4"/>
        <v>0.72578999999999994</v>
      </c>
      <c r="J8" s="7">
        <f t="shared" si="5"/>
        <v>2.3600000000000001E-3</v>
      </c>
      <c r="M8" s="246" t="s">
        <v>2076</v>
      </c>
      <c r="N8" t="s">
        <v>2045</v>
      </c>
      <c r="O8" s="230">
        <v>8.3910900000000002</v>
      </c>
      <c r="P8" s="230">
        <v>0</v>
      </c>
      <c r="Q8" s="230">
        <v>0</v>
      </c>
      <c r="R8" s="230">
        <v>0</v>
      </c>
      <c r="S8" s="230">
        <v>0</v>
      </c>
      <c r="T8" s="230">
        <v>0</v>
      </c>
      <c r="U8" s="230">
        <v>0</v>
      </c>
      <c r="V8" s="230">
        <v>0</v>
      </c>
      <c r="W8" s="230">
        <v>0</v>
      </c>
      <c r="X8" s="230">
        <v>0</v>
      </c>
      <c r="Y8" s="230">
        <v>0</v>
      </c>
      <c r="Z8" s="230">
        <v>0</v>
      </c>
      <c r="AA8" s="230">
        <v>0</v>
      </c>
      <c r="AB8" s="230">
        <v>0</v>
      </c>
      <c r="AC8" s="230">
        <v>0</v>
      </c>
      <c r="AD8" s="230">
        <v>0</v>
      </c>
    </row>
    <row r="9" spans="2:32">
      <c r="B9" t="s">
        <v>2073</v>
      </c>
      <c r="C9" s="230">
        <f t="shared" si="0"/>
        <v>27.610500000000002</v>
      </c>
      <c r="D9" s="7">
        <f t="shared" si="0"/>
        <v>1.6022099999999999</v>
      </c>
      <c r="E9" s="7">
        <f t="shared" si="0"/>
        <v>20.985120000000002</v>
      </c>
      <c r="F9" s="7">
        <f t="shared" si="1"/>
        <v>43.874352222222221</v>
      </c>
      <c r="G9" s="7">
        <f t="shared" si="2"/>
        <v>6.7528599999999992</v>
      </c>
      <c r="H9" s="7">
        <f t="shared" si="3"/>
        <v>34.826419999999999</v>
      </c>
      <c r="I9" s="7">
        <f t="shared" si="4"/>
        <v>67.755649999999974</v>
      </c>
      <c r="J9" s="7">
        <f t="shared" si="5"/>
        <v>8.7877833333333282</v>
      </c>
      <c r="L9" s="7"/>
      <c r="M9" s="133" t="s">
        <v>2074</v>
      </c>
      <c r="N9" t="s">
        <v>2081</v>
      </c>
      <c r="O9" s="230">
        <v>3.1535300000000004</v>
      </c>
      <c r="P9" s="230">
        <v>2.3600000000000001E-3</v>
      </c>
      <c r="Q9" s="230">
        <v>2.3600000000000001E-3</v>
      </c>
      <c r="R9" s="230">
        <v>2.3600000000000001E-3</v>
      </c>
      <c r="S9" s="230">
        <v>1.1800000000000001E-3</v>
      </c>
      <c r="T9" s="230">
        <v>1.1800000000000001E-3</v>
      </c>
      <c r="U9" s="230">
        <v>1.1800000000000001E-3</v>
      </c>
      <c r="V9" s="230">
        <v>2.3600000000000001E-3</v>
      </c>
      <c r="W9" s="230">
        <v>2.3600000000000001E-3</v>
      </c>
      <c r="X9" s="230">
        <v>0.68458999999999992</v>
      </c>
      <c r="Y9" s="230">
        <v>2.3600000000000001E-3</v>
      </c>
      <c r="Z9" s="230">
        <v>3.5299999999999998E-2</v>
      </c>
      <c r="AA9" s="230">
        <v>1.1800000000000001E-3</v>
      </c>
      <c r="AB9" s="230">
        <v>2.3600000000000001E-3</v>
      </c>
      <c r="AC9" s="230">
        <v>0</v>
      </c>
      <c r="AD9" s="230">
        <v>2.3600000000000001E-3</v>
      </c>
    </row>
    <row r="10" spans="2:32">
      <c r="B10" t="s">
        <v>2071</v>
      </c>
      <c r="C10" s="230">
        <f t="shared" si="0"/>
        <v>0</v>
      </c>
      <c r="D10" s="7">
        <f t="shared" si="0"/>
        <v>0</v>
      </c>
      <c r="E10" s="7">
        <f t="shared" si="0"/>
        <v>0</v>
      </c>
      <c r="F10" s="7">
        <f t="shared" si="1"/>
        <v>0</v>
      </c>
      <c r="G10" s="7">
        <f t="shared" si="2"/>
        <v>2.03722</v>
      </c>
      <c r="H10" s="7">
        <f t="shared" si="3"/>
        <v>0.79234000000000004</v>
      </c>
      <c r="I10" s="7">
        <f t="shared" si="4"/>
        <v>0.79243999999999992</v>
      </c>
      <c r="J10" s="7">
        <f t="shared" si="5"/>
        <v>0</v>
      </c>
      <c r="L10" s="7"/>
      <c r="M10" s="246" t="s">
        <v>2073</v>
      </c>
      <c r="N10" t="s">
        <v>24</v>
      </c>
      <c r="O10" s="230">
        <v>27.609390000000001</v>
      </c>
      <c r="P10" s="230">
        <v>1.6011</v>
      </c>
      <c r="Q10" s="230">
        <v>17.839190000000002</v>
      </c>
      <c r="R10" s="230">
        <v>26.84353444444444</v>
      </c>
      <c r="S10" s="230">
        <v>3.4050544444444499</v>
      </c>
      <c r="T10" s="230">
        <v>0.96095333333332889</v>
      </c>
      <c r="U10" s="230">
        <v>4.2888900000000003</v>
      </c>
      <c r="V10" s="230">
        <v>16.73724</v>
      </c>
      <c r="W10" s="230">
        <v>1.9746900000000001</v>
      </c>
      <c r="X10" s="230">
        <v>14.66455</v>
      </c>
      <c r="Y10" s="230">
        <v>0.99819999999999998</v>
      </c>
      <c r="Z10" s="230">
        <v>1.35484</v>
      </c>
      <c r="AA10" s="230">
        <v>4.9702200000000003</v>
      </c>
      <c r="AB10" s="230">
        <v>10.15227</v>
      </c>
      <c r="AC10" s="230">
        <v>33.122859999999982</v>
      </c>
      <c r="AD10" s="230">
        <v>8.7877733333333286</v>
      </c>
    </row>
    <row r="11" spans="2:32">
      <c r="B11" t="s">
        <v>2072</v>
      </c>
      <c r="C11" s="230">
        <f t="shared" si="0"/>
        <v>0.13349</v>
      </c>
      <c r="D11" s="7">
        <f t="shared" si="0"/>
        <v>1.372E-2</v>
      </c>
      <c r="E11" s="7">
        <f t="shared" si="0"/>
        <v>1.372E-2</v>
      </c>
      <c r="F11" s="7">
        <f t="shared" si="1"/>
        <v>122.07606000000003</v>
      </c>
      <c r="G11" s="7">
        <f t="shared" si="2"/>
        <v>1.372E-2</v>
      </c>
      <c r="H11" s="7">
        <f t="shared" si="3"/>
        <v>2.5219999999999999E-2</v>
      </c>
      <c r="I11" s="7">
        <f t="shared" si="4"/>
        <v>3.6326900000000002</v>
      </c>
      <c r="J11" s="7">
        <f t="shared" si="5"/>
        <v>97.229890000000012</v>
      </c>
      <c r="L11" s="7"/>
      <c r="M11" s="246" t="s">
        <v>2073</v>
      </c>
      <c r="N11" t="s">
        <v>35</v>
      </c>
      <c r="O11" s="230">
        <v>0</v>
      </c>
      <c r="P11" s="230">
        <v>0</v>
      </c>
      <c r="Q11" s="230">
        <v>0</v>
      </c>
      <c r="R11" s="230">
        <v>0</v>
      </c>
      <c r="S11" s="230">
        <v>0</v>
      </c>
      <c r="T11" s="230">
        <v>0</v>
      </c>
      <c r="U11" s="230">
        <v>0</v>
      </c>
      <c r="V11" s="230">
        <v>0.27483000000000002</v>
      </c>
      <c r="W11" s="230">
        <v>0</v>
      </c>
      <c r="X11" s="230">
        <v>0</v>
      </c>
      <c r="Y11" s="230">
        <v>0</v>
      </c>
      <c r="Z11" s="230">
        <v>0</v>
      </c>
      <c r="AA11" s="230">
        <v>0</v>
      </c>
      <c r="AB11" s="230">
        <v>0</v>
      </c>
      <c r="AC11" s="230">
        <v>0</v>
      </c>
      <c r="AD11" s="230">
        <v>0</v>
      </c>
    </row>
    <row r="12" spans="2:32" ht="17" customHeight="1">
      <c r="B12" t="s">
        <v>2083</v>
      </c>
      <c r="C12" s="230">
        <f t="shared" si="0"/>
        <v>1.5150000000000001</v>
      </c>
      <c r="D12" s="7">
        <f t="shared" si="0"/>
        <v>1E-3</v>
      </c>
      <c r="E12" s="7">
        <f t="shared" si="0"/>
        <v>1.3123199999999997</v>
      </c>
      <c r="F12" s="7">
        <f t="shared" si="1"/>
        <v>36.361810000000006</v>
      </c>
      <c r="G12" s="7">
        <f t="shared" si="2"/>
        <v>2.2672399999999997</v>
      </c>
      <c r="H12" s="7">
        <f t="shared" si="3"/>
        <v>5.0761200000000013</v>
      </c>
      <c r="I12" s="7">
        <f t="shared" si="4"/>
        <v>6.9732400000000005</v>
      </c>
      <c r="J12" s="7">
        <f t="shared" si="5"/>
        <v>6.7462199999999992</v>
      </c>
      <c r="L12" s="7"/>
      <c r="M12" s="133" t="s">
        <v>2071</v>
      </c>
      <c r="N12" t="s">
        <v>2079</v>
      </c>
      <c r="O12" s="230">
        <v>0</v>
      </c>
      <c r="P12" s="230">
        <v>0</v>
      </c>
      <c r="Q12" s="230">
        <v>0</v>
      </c>
      <c r="R12" s="230">
        <v>0</v>
      </c>
      <c r="S12" s="230">
        <v>0</v>
      </c>
      <c r="T12" s="230">
        <v>0</v>
      </c>
      <c r="U12" s="230">
        <v>0</v>
      </c>
      <c r="V12" s="230">
        <v>0.79234000000000004</v>
      </c>
      <c r="W12" s="230">
        <v>2.03722</v>
      </c>
      <c r="X12" s="230">
        <v>0</v>
      </c>
      <c r="Y12" s="230">
        <v>0</v>
      </c>
      <c r="Z12" s="230">
        <v>0.56599999999999995</v>
      </c>
      <c r="AA12" s="230">
        <v>0.22644</v>
      </c>
      <c r="AB12" s="230">
        <v>0</v>
      </c>
      <c r="AC12" s="230">
        <v>0</v>
      </c>
      <c r="AD12" s="230">
        <v>0</v>
      </c>
    </row>
    <row r="13" spans="2:32" ht="17" customHeight="1">
      <c r="B13" t="s">
        <v>1168</v>
      </c>
      <c r="C13" s="230">
        <f t="shared" si="0"/>
        <v>0</v>
      </c>
      <c r="D13" s="7">
        <f t="shared" si="0"/>
        <v>1.0000000000000001E-5</v>
      </c>
      <c r="E13" s="7">
        <f t="shared" si="0"/>
        <v>0</v>
      </c>
      <c r="F13" s="7">
        <f t="shared" si="1"/>
        <v>0</v>
      </c>
      <c r="G13" s="7">
        <f t="shared" si="2"/>
        <v>0</v>
      </c>
      <c r="H13" s="7">
        <f t="shared" si="3"/>
        <v>1.0000000000000001E-5</v>
      </c>
      <c r="I13" s="7">
        <f t="shared" si="4"/>
        <v>1.2E-4</v>
      </c>
      <c r="J13" s="7">
        <f t="shared" si="5"/>
        <v>0</v>
      </c>
      <c r="M13" s="133" t="s">
        <v>2072</v>
      </c>
      <c r="N13" t="s">
        <v>22</v>
      </c>
      <c r="O13" s="230">
        <v>0.13349</v>
      </c>
      <c r="P13" s="230">
        <v>1.372E-2</v>
      </c>
      <c r="Q13" s="230">
        <v>1.372E-2</v>
      </c>
      <c r="R13" s="230">
        <v>109.25259000000003</v>
      </c>
      <c r="S13" s="230">
        <v>3.2900800000000001</v>
      </c>
      <c r="T13" s="230">
        <v>9.5265300000000046</v>
      </c>
      <c r="U13" s="230">
        <v>6.8599999999999998E-3</v>
      </c>
      <c r="V13" s="230">
        <v>2.5219999999999999E-2</v>
      </c>
      <c r="W13" s="230">
        <v>1.372E-2</v>
      </c>
      <c r="X13" s="230">
        <v>0.46740000000000004</v>
      </c>
      <c r="Y13" s="230">
        <v>1.372E-2</v>
      </c>
      <c r="Z13" s="230">
        <v>3.0014499999999997</v>
      </c>
      <c r="AA13" s="230">
        <v>6.8599999999999998E-3</v>
      </c>
      <c r="AB13" s="230">
        <v>0.14326</v>
      </c>
      <c r="AC13" s="230">
        <v>0</v>
      </c>
      <c r="AD13" s="230">
        <v>97.229890000000012</v>
      </c>
    </row>
    <row r="14" spans="2:32">
      <c r="B14" s="226" t="s">
        <v>860</v>
      </c>
      <c r="C14" s="230">
        <f t="shared" si="0"/>
        <v>15.282</v>
      </c>
      <c r="D14" s="7">
        <f t="shared" si="0"/>
        <v>9.9960000000000004</v>
      </c>
      <c r="E14" s="7">
        <f t="shared" si="0"/>
        <v>7.1503100000000011</v>
      </c>
      <c r="F14" s="7">
        <f t="shared" si="1"/>
        <v>53.354329999999997</v>
      </c>
      <c r="G14" s="7">
        <f t="shared" si="2"/>
        <v>8.6349599999999995</v>
      </c>
      <c r="H14" s="7">
        <f t="shared" si="3"/>
        <v>28.190820000000002</v>
      </c>
      <c r="I14" s="7">
        <f t="shared" si="4"/>
        <v>34.098610000000001</v>
      </c>
      <c r="J14" s="7">
        <f t="shared" si="5"/>
        <v>0</v>
      </c>
      <c r="M14" s="133" t="s">
        <v>2083</v>
      </c>
      <c r="N14" t="s">
        <v>30</v>
      </c>
      <c r="O14" s="230">
        <v>1.5150000000000001</v>
      </c>
      <c r="P14" s="230">
        <v>1E-3</v>
      </c>
      <c r="Q14" s="230">
        <v>1.3123199999999997</v>
      </c>
      <c r="R14" s="230">
        <v>23.425700000000006</v>
      </c>
      <c r="S14" s="230">
        <v>3.6478099999999993</v>
      </c>
      <c r="T14" s="230">
        <v>4.5893000000000006</v>
      </c>
      <c r="U14" s="230">
        <v>4.6989999999999998</v>
      </c>
      <c r="V14" s="230">
        <v>5.0761200000000013</v>
      </c>
      <c r="W14" s="230">
        <v>2.2672399999999997</v>
      </c>
      <c r="X14" s="230">
        <v>8.0509999999999984E-2</v>
      </c>
      <c r="Y14" s="230">
        <v>0.20100000000000001</v>
      </c>
      <c r="Z14" s="230">
        <v>1.40283</v>
      </c>
      <c r="AA14" s="230">
        <v>1.5009999999999999</v>
      </c>
      <c r="AB14" s="230">
        <v>0.27926000000000006</v>
      </c>
      <c r="AC14" s="230">
        <v>3.5086400000000002</v>
      </c>
      <c r="AD14" s="230">
        <v>6.7462199999999992</v>
      </c>
    </row>
    <row r="15" spans="2:32">
      <c r="B15" s="227" t="s">
        <v>2561</v>
      </c>
      <c r="C15" s="232">
        <f t="shared" ref="C15:E22" si="6">SUMIF($M$19:$M$27,$B15,O$19:O$27)</f>
        <v>0</v>
      </c>
      <c r="D15" s="233">
        <f t="shared" si="6"/>
        <v>0</v>
      </c>
      <c r="E15" s="233">
        <f t="shared" si="6"/>
        <v>63.661999999999999</v>
      </c>
      <c r="F15" s="233">
        <f>SUMIF($M$19:$M$27,$B15,S$19:S$27)+SUMIF($M$19:$M$27,$B15,T$19:T$27)+SUMIF($M$19:$M$27,$B15,U$19:U$27)+SUMIF($M$19:$M$27,$B15,R$19:R$27)</f>
        <v>484.79599999999999</v>
      </c>
      <c r="G15" s="233">
        <f t="shared" ref="G15:H22" si="7">SUMIF($M$19:$M$27,$B15,W$19:W$27)</f>
        <v>0.67400000000000004</v>
      </c>
      <c r="H15" s="233">
        <f t="shared" si="7"/>
        <v>0</v>
      </c>
      <c r="I15" s="233">
        <f t="shared" ref="I15:I22" si="8">SUMIF($M$19:$M$27,$B15,AC$19:AC$27)+SUMIF($M$19:$M$27,$B15,AB$19:AB$27)+SUMIF($M$19:$M$27,$B15,AA$19:AA$27)+SUMIF($M$19:$M$27,$B15,Y$19:Y$27)+SUMIF($M$19:$M$27,$B15,Z$19:Z$27)+SUMIF($M$19:$M$27,$B15,X$19:X$27)</f>
        <v>18.305</v>
      </c>
      <c r="J15" s="233">
        <f>SUMIF($M$19:$M$27,$B15,AD$19:AD$27)</f>
        <v>0</v>
      </c>
      <c r="M15" s="133" t="s">
        <v>1168</v>
      </c>
      <c r="N15" t="s">
        <v>1077</v>
      </c>
      <c r="O15" s="230">
        <v>0</v>
      </c>
      <c r="P15" s="230">
        <v>1.0000000000000001E-5</v>
      </c>
      <c r="Q15" s="230">
        <v>0</v>
      </c>
      <c r="R15" s="230">
        <v>0</v>
      </c>
      <c r="S15" s="230">
        <v>0</v>
      </c>
      <c r="T15" s="230">
        <v>0</v>
      </c>
      <c r="U15" s="230">
        <v>0</v>
      </c>
      <c r="V15" s="230">
        <v>1.0000000000000001E-5</v>
      </c>
      <c r="W15" s="230">
        <v>0</v>
      </c>
      <c r="X15" s="230">
        <v>1.0000000000000001E-5</v>
      </c>
      <c r="Y15" s="230">
        <v>0</v>
      </c>
      <c r="Z15" s="230">
        <v>1.1E-4</v>
      </c>
      <c r="AA15" s="230">
        <v>0</v>
      </c>
      <c r="AB15" s="230">
        <v>0</v>
      </c>
      <c r="AC15" s="230">
        <v>0</v>
      </c>
      <c r="AD15" s="230">
        <v>0</v>
      </c>
    </row>
    <row r="16" spans="2:32">
      <c r="B16" t="s">
        <v>2075</v>
      </c>
      <c r="C16" s="230">
        <f t="shared" si="6"/>
        <v>0</v>
      </c>
      <c r="D16" s="7">
        <f t="shared" si="6"/>
        <v>0</v>
      </c>
      <c r="E16" s="7">
        <f t="shared" si="6"/>
        <v>0</v>
      </c>
      <c r="F16" s="7">
        <f t="shared" ref="F16:F22" si="9">SUMIF($M$19:$M$27,$B16,S$19:S$27)+SUMIF($M$19:$M$27,$B16,T$19:T$27)+SUMIF($M$19:$M$27,$B16,U$19:U$27)+SUMIF($M$19:$M$27,$B16,R$19:R$27)</f>
        <v>0</v>
      </c>
      <c r="G16" s="7">
        <f t="shared" si="7"/>
        <v>0</v>
      </c>
      <c r="H16" s="7">
        <f t="shared" si="7"/>
        <v>0</v>
      </c>
      <c r="I16" s="7">
        <f t="shared" si="8"/>
        <v>0</v>
      </c>
      <c r="J16" s="7">
        <f t="shared" ref="J16:J22" si="10">SUMIF($M$19:$M$27,$B16,AD$19:AD$27)</f>
        <v>0</v>
      </c>
      <c r="M16" s="133" t="s">
        <v>860</v>
      </c>
      <c r="N16" t="s">
        <v>26</v>
      </c>
      <c r="O16" s="230">
        <v>15.282</v>
      </c>
      <c r="P16" s="230">
        <v>9.9960000000000004</v>
      </c>
      <c r="Q16" s="230">
        <v>7.1503100000000011</v>
      </c>
      <c r="R16" s="230">
        <v>13.72</v>
      </c>
      <c r="S16" s="230">
        <v>11.550709999999999</v>
      </c>
      <c r="T16" s="230">
        <v>22.966160000000002</v>
      </c>
      <c r="U16" s="230">
        <v>5.1174600000000003</v>
      </c>
      <c r="V16" s="230">
        <v>28.190820000000002</v>
      </c>
      <c r="W16" s="230">
        <v>8.6349599999999995</v>
      </c>
      <c r="X16" s="230">
        <v>3.6989999999999998</v>
      </c>
      <c r="Y16" s="230">
        <v>1.6325700000000001</v>
      </c>
      <c r="Z16" s="230">
        <v>9.3320800000000013</v>
      </c>
      <c r="AA16" s="230">
        <v>4.6180000000000003</v>
      </c>
      <c r="AB16" s="230">
        <v>11.815</v>
      </c>
      <c r="AC16" s="230">
        <v>3.00196</v>
      </c>
      <c r="AD16" s="230">
        <v>0</v>
      </c>
    </row>
    <row r="17" spans="2:30">
      <c r="B17" t="s">
        <v>2074</v>
      </c>
      <c r="C17" s="230">
        <f t="shared" si="6"/>
        <v>0</v>
      </c>
      <c r="D17" s="7">
        <f t="shared" si="6"/>
        <v>0</v>
      </c>
      <c r="E17" s="7">
        <f t="shared" si="6"/>
        <v>0</v>
      </c>
      <c r="F17" s="7">
        <f t="shared" si="9"/>
        <v>0</v>
      </c>
      <c r="G17" s="7">
        <f t="shared" si="7"/>
        <v>0</v>
      </c>
      <c r="H17" s="7">
        <f t="shared" si="7"/>
        <v>0</v>
      </c>
      <c r="I17" s="7">
        <f t="shared" si="8"/>
        <v>0</v>
      </c>
      <c r="J17" s="7">
        <f t="shared" si="10"/>
        <v>0</v>
      </c>
      <c r="M17" s="133" t="s">
        <v>2080</v>
      </c>
      <c r="N17" t="s">
        <v>34</v>
      </c>
      <c r="O17" s="230">
        <v>0</v>
      </c>
      <c r="P17" s="230">
        <v>0</v>
      </c>
      <c r="Q17" s="230">
        <v>0</v>
      </c>
      <c r="R17" s="230">
        <v>0</v>
      </c>
      <c r="S17" s="230">
        <v>0</v>
      </c>
      <c r="T17" s="230">
        <v>0</v>
      </c>
      <c r="U17" s="230">
        <v>0</v>
      </c>
      <c r="V17" s="230">
        <v>0</v>
      </c>
      <c r="W17" s="230">
        <v>0</v>
      </c>
      <c r="X17" s="230">
        <v>0</v>
      </c>
      <c r="Y17" s="230">
        <v>0</v>
      </c>
      <c r="Z17" s="230">
        <v>0</v>
      </c>
      <c r="AA17" s="230">
        <v>0</v>
      </c>
      <c r="AB17" s="230">
        <v>0</v>
      </c>
      <c r="AC17" s="230">
        <v>0</v>
      </c>
      <c r="AD17" s="230">
        <v>0</v>
      </c>
    </row>
    <row r="18" spans="2:30">
      <c r="B18" t="s">
        <v>2073</v>
      </c>
      <c r="C18" s="230">
        <f t="shared" si="6"/>
        <v>0</v>
      </c>
      <c r="D18" s="7">
        <f t="shared" si="6"/>
        <v>0</v>
      </c>
      <c r="E18" s="7">
        <f t="shared" si="6"/>
        <v>63.661999999999999</v>
      </c>
      <c r="F18" s="7">
        <f t="shared" si="9"/>
        <v>19.905999999999999</v>
      </c>
      <c r="G18" s="7">
        <f t="shared" si="7"/>
        <v>0</v>
      </c>
      <c r="H18" s="7">
        <f t="shared" si="7"/>
        <v>0</v>
      </c>
      <c r="I18" s="7">
        <f t="shared" si="8"/>
        <v>0</v>
      </c>
      <c r="J18" s="7">
        <f t="shared" si="10"/>
        <v>0</v>
      </c>
      <c r="M18" s="247" t="s">
        <v>2073</v>
      </c>
      <c r="N18" s="244" t="s">
        <v>863</v>
      </c>
      <c r="O18" s="230">
        <v>1.1100000000000001E-3</v>
      </c>
      <c r="P18" s="230">
        <v>1.1100000000000001E-3</v>
      </c>
      <c r="Q18" s="230">
        <v>3.1459300000000003</v>
      </c>
      <c r="R18" s="230">
        <v>1.1100000000000001E-3</v>
      </c>
      <c r="S18" s="230">
        <v>3.9080300000000001</v>
      </c>
      <c r="T18" s="230">
        <v>3.16784</v>
      </c>
      <c r="U18" s="230">
        <v>1.29894</v>
      </c>
      <c r="V18" s="230">
        <v>17.814350000000001</v>
      </c>
      <c r="W18" s="230">
        <v>4.7781699999999994</v>
      </c>
      <c r="X18" s="230">
        <v>1.1100000000000001E-3</v>
      </c>
      <c r="Y18" s="230">
        <v>0.5091500000000001</v>
      </c>
      <c r="Z18" s="230">
        <v>1.9813399999999999</v>
      </c>
      <c r="AA18" s="230">
        <v>0</v>
      </c>
      <c r="AB18" s="230">
        <v>1.1100000000000001E-3</v>
      </c>
      <c r="AC18" s="230">
        <v>0</v>
      </c>
      <c r="AD18" s="230">
        <v>1.0000000000000001E-5</v>
      </c>
    </row>
    <row r="19" spans="2:30">
      <c r="B19" t="s">
        <v>2072</v>
      </c>
      <c r="C19" s="230">
        <f t="shared" si="6"/>
        <v>0</v>
      </c>
      <c r="D19" s="7">
        <f t="shared" si="6"/>
        <v>0</v>
      </c>
      <c r="E19" s="7">
        <f t="shared" si="6"/>
        <v>0</v>
      </c>
      <c r="F19" s="7">
        <f t="shared" si="9"/>
        <v>464.89</v>
      </c>
      <c r="G19" s="7">
        <f t="shared" si="7"/>
        <v>0.67400000000000004</v>
      </c>
      <c r="H19" s="7">
        <f t="shared" si="7"/>
        <v>0</v>
      </c>
      <c r="I19" s="7">
        <f t="shared" si="8"/>
        <v>18.305</v>
      </c>
      <c r="J19" s="7">
        <f t="shared" si="10"/>
        <v>0</v>
      </c>
      <c r="M19" s="248" t="s">
        <v>2561</v>
      </c>
      <c r="N19" s="116" t="s">
        <v>2095</v>
      </c>
      <c r="O19" s="252">
        <v>0</v>
      </c>
      <c r="P19" s="252">
        <v>0</v>
      </c>
      <c r="Q19" s="252">
        <v>63.661999999999999</v>
      </c>
      <c r="R19" s="252">
        <v>464.209</v>
      </c>
      <c r="S19" s="252">
        <v>16.687000000000001</v>
      </c>
      <c r="T19" s="252">
        <v>0.79400000000000004</v>
      </c>
      <c r="U19" s="252">
        <v>3.1059999999999999</v>
      </c>
      <c r="V19" s="252">
        <v>0.218</v>
      </c>
      <c r="W19" s="252">
        <v>0.67400000000000004</v>
      </c>
      <c r="X19" s="252">
        <v>0</v>
      </c>
      <c r="Y19" s="252">
        <v>0</v>
      </c>
      <c r="Z19" s="252">
        <v>2.2930000000000001</v>
      </c>
      <c r="AA19" s="252">
        <v>4.9189999999999996</v>
      </c>
      <c r="AB19" s="252">
        <v>11.093</v>
      </c>
      <c r="AC19" s="252">
        <v>0</v>
      </c>
      <c r="AD19" s="252">
        <v>0</v>
      </c>
    </row>
    <row r="20" spans="2:30">
      <c r="B20" t="s">
        <v>2071</v>
      </c>
      <c r="C20" s="230">
        <f t="shared" si="6"/>
        <v>0</v>
      </c>
      <c r="D20" s="7">
        <f t="shared" si="6"/>
        <v>0</v>
      </c>
      <c r="E20" s="7">
        <f t="shared" si="6"/>
        <v>0</v>
      </c>
      <c r="F20" s="7">
        <f t="shared" si="9"/>
        <v>0</v>
      </c>
      <c r="G20" s="7">
        <f t="shared" si="7"/>
        <v>0</v>
      </c>
      <c r="H20" s="7">
        <f t="shared" si="7"/>
        <v>0</v>
      </c>
      <c r="I20" s="7">
        <f t="shared" si="8"/>
        <v>0</v>
      </c>
      <c r="J20" s="7">
        <f t="shared" si="10"/>
        <v>0</v>
      </c>
      <c r="M20" s="249" t="s">
        <v>2075</v>
      </c>
      <c r="N20" t="s">
        <v>19</v>
      </c>
      <c r="O20" s="254">
        <v>0</v>
      </c>
      <c r="P20" s="253">
        <v>0</v>
      </c>
      <c r="Q20" s="253">
        <v>0</v>
      </c>
      <c r="R20" s="253">
        <v>0</v>
      </c>
      <c r="S20" s="253">
        <v>0</v>
      </c>
      <c r="T20" s="253">
        <v>0</v>
      </c>
      <c r="U20" s="253">
        <v>0</v>
      </c>
      <c r="V20" s="253">
        <v>0.218</v>
      </c>
      <c r="W20" s="253">
        <v>0</v>
      </c>
      <c r="X20" s="253">
        <v>0</v>
      </c>
      <c r="Y20" s="253">
        <v>0</v>
      </c>
      <c r="Z20" s="253">
        <v>0</v>
      </c>
      <c r="AA20" s="253">
        <v>0</v>
      </c>
      <c r="AB20" s="253">
        <v>0</v>
      </c>
      <c r="AC20" s="253">
        <v>0</v>
      </c>
      <c r="AD20" s="253">
        <v>0</v>
      </c>
    </row>
    <row r="21" spans="2:30">
      <c r="B21" t="s">
        <v>1168</v>
      </c>
      <c r="C21" s="230">
        <f t="shared" si="6"/>
        <v>0</v>
      </c>
      <c r="D21" s="7">
        <f t="shared" si="6"/>
        <v>0</v>
      </c>
      <c r="E21" s="7">
        <f t="shared" si="6"/>
        <v>0</v>
      </c>
      <c r="F21" s="7">
        <f t="shared" si="9"/>
        <v>0</v>
      </c>
      <c r="G21" s="7">
        <f t="shared" si="7"/>
        <v>0</v>
      </c>
      <c r="H21" s="7">
        <f t="shared" si="7"/>
        <v>0</v>
      </c>
      <c r="I21" s="7">
        <f t="shared" si="8"/>
        <v>0</v>
      </c>
      <c r="J21" s="7">
        <f t="shared" si="10"/>
        <v>0</v>
      </c>
      <c r="M21" s="249" t="s">
        <v>2074</v>
      </c>
      <c r="N21" t="s">
        <v>2081</v>
      </c>
      <c r="O21" s="255">
        <v>0</v>
      </c>
      <c r="P21" s="7">
        <v>0</v>
      </c>
      <c r="Q21" s="7">
        <v>0</v>
      </c>
      <c r="R21" s="7">
        <v>0</v>
      </c>
      <c r="S21" s="7">
        <v>0</v>
      </c>
      <c r="T21" s="7">
        <v>0</v>
      </c>
      <c r="U21" s="7">
        <v>0</v>
      </c>
      <c r="V21" s="7">
        <v>0.218</v>
      </c>
      <c r="W21" s="7">
        <v>0</v>
      </c>
      <c r="X21" s="7">
        <v>0</v>
      </c>
      <c r="Y21" s="7">
        <v>0</v>
      </c>
      <c r="Z21" s="7">
        <v>0</v>
      </c>
      <c r="AA21" s="7">
        <v>0</v>
      </c>
      <c r="AB21" s="7">
        <v>0</v>
      </c>
      <c r="AC21" s="7">
        <v>0</v>
      </c>
      <c r="AD21" s="7">
        <v>0</v>
      </c>
    </row>
    <row r="22" spans="2:30">
      <c r="B22" t="s">
        <v>2531</v>
      </c>
      <c r="C22" s="230">
        <f t="shared" si="6"/>
        <v>0</v>
      </c>
      <c r="D22" s="7">
        <f t="shared" si="6"/>
        <v>0</v>
      </c>
      <c r="E22" s="7">
        <f t="shared" si="6"/>
        <v>0</v>
      </c>
      <c r="F22" s="7">
        <f t="shared" si="9"/>
        <v>0</v>
      </c>
      <c r="G22" s="7">
        <f t="shared" si="7"/>
        <v>0</v>
      </c>
      <c r="H22" s="7">
        <f t="shared" si="7"/>
        <v>0</v>
      </c>
      <c r="I22" s="7">
        <f t="shared" si="8"/>
        <v>0</v>
      </c>
      <c r="J22" s="7">
        <f t="shared" si="10"/>
        <v>0</v>
      </c>
      <c r="M22" s="250" t="s">
        <v>2073</v>
      </c>
      <c r="N22" t="s">
        <v>24</v>
      </c>
      <c r="O22" s="255">
        <v>0</v>
      </c>
      <c r="P22" s="7">
        <v>0</v>
      </c>
      <c r="Q22" s="7">
        <v>63.661999999999999</v>
      </c>
      <c r="R22" s="7">
        <v>19.905999999999999</v>
      </c>
      <c r="S22" s="7">
        <v>0</v>
      </c>
      <c r="T22" s="7">
        <v>0</v>
      </c>
      <c r="U22" s="7">
        <v>0</v>
      </c>
      <c r="V22" s="7">
        <v>0</v>
      </c>
      <c r="W22" s="7">
        <v>0</v>
      </c>
      <c r="X22" s="7">
        <v>0</v>
      </c>
      <c r="Y22" s="7">
        <v>0</v>
      </c>
      <c r="Z22" s="7">
        <v>0</v>
      </c>
      <c r="AA22" s="7">
        <v>0</v>
      </c>
      <c r="AB22" s="7">
        <v>0</v>
      </c>
      <c r="AC22" s="7">
        <v>0</v>
      </c>
      <c r="AD22" s="7">
        <v>0</v>
      </c>
    </row>
    <row r="23" spans="2:30">
      <c r="M23" s="250" t="s">
        <v>2073</v>
      </c>
      <c r="N23" t="s">
        <v>35</v>
      </c>
      <c r="O23" s="256">
        <v>0</v>
      </c>
      <c r="P23" s="118">
        <v>0</v>
      </c>
      <c r="Q23" s="118">
        <v>0</v>
      </c>
      <c r="R23" s="118">
        <v>0</v>
      </c>
      <c r="S23" s="118">
        <v>0</v>
      </c>
      <c r="T23" s="118">
        <v>0</v>
      </c>
      <c r="U23" s="118">
        <v>0</v>
      </c>
      <c r="V23" s="118">
        <v>0</v>
      </c>
      <c r="W23" s="118">
        <v>0</v>
      </c>
      <c r="X23" s="118">
        <v>0</v>
      </c>
      <c r="Y23" s="118">
        <v>0</v>
      </c>
      <c r="Z23" s="118">
        <v>0</v>
      </c>
      <c r="AA23" s="118">
        <v>0</v>
      </c>
      <c r="AB23" s="118">
        <v>0</v>
      </c>
      <c r="AC23" s="118">
        <v>0</v>
      </c>
      <c r="AD23" s="118">
        <v>0</v>
      </c>
    </row>
    <row r="24" spans="2:30">
      <c r="E24" s="7"/>
      <c r="H24" s="7"/>
      <c r="M24" s="249" t="s">
        <v>2072</v>
      </c>
      <c r="N24" t="s">
        <v>22</v>
      </c>
      <c r="O24" s="255">
        <v>0</v>
      </c>
      <c r="P24" s="7">
        <v>0</v>
      </c>
      <c r="Q24" s="7">
        <v>0</v>
      </c>
      <c r="R24" s="7">
        <v>444.303</v>
      </c>
      <c r="S24" s="7">
        <v>16.687000000000001</v>
      </c>
      <c r="T24" s="7">
        <v>0.79400000000000004</v>
      </c>
      <c r="U24" s="7">
        <v>3.1059999999999999</v>
      </c>
      <c r="V24" s="7">
        <v>0</v>
      </c>
      <c r="W24" s="7">
        <v>0.67400000000000004</v>
      </c>
      <c r="X24" s="7">
        <v>0</v>
      </c>
      <c r="Y24" s="7">
        <v>0</v>
      </c>
      <c r="Z24" s="7">
        <v>2.2930000000000001</v>
      </c>
      <c r="AA24" s="7">
        <v>4.9189999999999996</v>
      </c>
      <c r="AB24" s="7">
        <v>11.093</v>
      </c>
      <c r="AC24" s="7">
        <v>0</v>
      </c>
      <c r="AD24" s="7">
        <v>0</v>
      </c>
    </row>
    <row r="25" spans="2:30">
      <c r="H25" s="7"/>
      <c r="I25" s="7"/>
      <c r="M25" s="249" t="s">
        <v>2071</v>
      </c>
      <c r="N25" t="s">
        <v>2080</v>
      </c>
      <c r="O25" s="256">
        <v>0</v>
      </c>
      <c r="P25" s="118">
        <v>0</v>
      </c>
      <c r="Q25" s="118">
        <v>0</v>
      </c>
      <c r="R25" s="118">
        <v>0</v>
      </c>
      <c r="S25" s="118">
        <v>0</v>
      </c>
      <c r="T25" s="118">
        <v>0</v>
      </c>
      <c r="U25" s="118">
        <v>0</v>
      </c>
      <c r="V25" s="118">
        <v>0</v>
      </c>
      <c r="W25" s="118">
        <v>0</v>
      </c>
      <c r="X25" s="118">
        <v>0</v>
      </c>
      <c r="Y25" s="118">
        <v>0</v>
      </c>
      <c r="Z25" s="118">
        <v>0</v>
      </c>
      <c r="AA25" s="118">
        <v>0</v>
      </c>
      <c r="AB25" s="118">
        <v>0</v>
      </c>
      <c r="AC25" s="118">
        <v>0</v>
      </c>
      <c r="AD25" s="118">
        <v>0</v>
      </c>
    </row>
    <row r="26" spans="2:30">
      <c r="F26" s="59"/>
      <c r="G26" s="7"/>
      <c r="M26" s="249" t="s">
        <v>1168</v>
      </c>
      <c r="N26" t="s">
        <v>1077</v>
      </c>
      <c r="O26" s="255">
        <v>0</v>
      </c>
      <c r="P26" s="7">
        <v>0</v>
      </c>
      <c r="Q26" s="7">
        <v>0</v>
      </c>
      <c r="R26" s="7">
        <v>0</v>
      </c>
      <c r="S26" s="7">
        <v>0</v>
      </c>
      <c r="T26" s="7">
        <v>0</v>
      </c>
      <c r="U26" s="7">
        <v>0</v>
      </c>
      <c r="V26" s="7">
        <v>0</v>
      </c>
      <c r="W26" s="7">
        <v>0</v>
      </c>
      <c r="X26" s="7">
        <v>0</v>
      </c>
      <c r="Y26" s="7">
        <v>0</v>
      </c>
      <c r="Z26" s="7">
        <v>0</v>
      </c>
      <c r="AA26" s="7">
        <v>0</v>
      </c>
      <c r="AB26" s="7">
        <v>0</v>
      </c>
      <c r="AC26" s="7">
        <v>0</v>
      </c>
      <c r="AD26" s="7">
        <v>0</v>
      </c>
    </row>
    <row r="27" spans="2:30">
      <c r="M27" s="249" t="s">
        <v>2531</v>
      </c>
      <c r="N27" t="s">
        <v>2080</v>
      </c>
      <c r="O27" s="256">
        <v>0</v>
      </c>
      <c r="P27" s="118">
        <v>0</v>
      </c>
      <c r="Q27" s="118">
        <v>0</v>
      </c>
      <c r="R27" s="118">
        <v>0</v>
      </c>
      <c r="S27" s="118">
        <v>0</v>
      </c>
      <c r="T27" s="118">
        <v>0</v>
      </c>
      <c r="U27" s="118">
        <v>0</v>
      </c>
      <c r="V27" s="118">
        <v>0</v>
      </c>
      <c r="W27" s="118">
        <v>0</v>
      </c>
      <c r="X27" s="118">
        <v>0</v>
      </c>
      <c r="Y27" s="118">
        <v>0</v>
      </c>
      <c r="Z27" s="118">
        <v>0</v>
      </c>
      <c r="AA27" s="118">
        <v>0</v>
      </c>
      <c r="AB27" s="118">
        <v>0</v>
      </c>
      <c r="AC27" s="118">
        <v>0</v>
      </c>
      <c r="AD27" s="118">
        <v>0</v>
      </c>
    </row>
    <row r="28" spans="2:30">
      <c r="O28" s="7"/>
      <c r="P28" s="7"/>
      <c r="Q28" s="7"/>
      <c r="R28" s="7"/>
      <c r="S28" s="7"/>
      <c r="T28" s="7"/>
      <c r="U28" s="7"/>
      <c r="V28" s="7"/>
      <c r="W28" s="7"/>
      <c r="X28" s="7"/>
      <c r="Y28" s="7"/>
      <c r="Z28" s="7"/>
      <c r="AA28" s="7"/>
      <c r="AB28" s="7"/>
      <c r="AC28" s="7"/>
    </row>
    <row r="29" spans="2:30">
      <c r="B29" s="241" t="s">
        <v>2562</v>
      </c>
      <c r="C29" s="226"/>
      <c r="D29" s="226"/>
      <c r="E29" s="226"/>
      <c r="F29" s="226"/>
      <c r="G29" s="226"/>
      <c r="H29" s="226"/>
      <c r="I29" s="226"/>
      <c r="J29" s="226"/>
      <c r="M29" s="241" t="s">
        <v>2553</v>
      </c>
      <c r="N29" s="226"/>
      <c r="O29" s="231"/>
      <c r="P29" s="231"/>
      <c r="Q29" s="231"/>
      <c r="R29" s="231"/>
      <c r="S29" s="231"/>
      <c r="T29" s="231"/>
      <c r="U29" s="231"/>
      <c r="V29" s="231"/>
      <c r="W29" s="231"/>
      <c r="X29" s="231"/>
      <c r="Y29" s="231"/>
      <c r="Z29" s="231"/>
      <c r="AA29" s="231"/>
      <c r="AB29" s="231"/>
      <c r="AC29" s="231"/>
    </row>
    <row r="30" spans="2:30">
      <c r="B30" t="s">
        <v>1925</v>
      </c>
      <c r="C30" s="239" t="s">
        <v>2094</v>
      </c>
      <c r="M30" t="s">
        <v>2554</v>
      </c>
      <c r="O30" s="7"/>
      <c r="P30" s="7"/>
      <c r="Q30" s="7"/>
      <c r="R30" s="7"/>
      <c r="S30" s="7"/>
      <c r="T30" s="7"/>
      <c r="U30" s="7"/>
      <c r="V30" s="7"/>
      <c r="W30" s="7"/>
      <c r="X30" s="7"/>
      <c r="Y30" s="7"/>
      <c r="Z30" s="7"/>
      <c r="AA30" s="7"/>
      <c r="AB30" s="7"/>
      <c r="AC30" s="7"/>
    </row>
    <row r="31" spans="2:30">
      <c r="B31" t="s">
        <v>2078</v>
      </c>
      <c r="C31" s="229" t="s">
        <v>2078</v>
      </c>
      <c r="M31" s="81" t="s">
        <v>2555</v>
      </c>
      <c r="O31" s="7"/>
      <c r="P31" s="7"/>
      <c r="Q31" s="7"/>
      <c r="R31" s="7"/>
      <c r="S31" s="7"/>
      <c r="T31" s="7"/>
      <c r="U31" s="7"/>
      <c r="V31" s="7"/>
      <c r="W31" s="7"/>
      <c r="X31" s="7"/>
      <c r="Y31" s="7"/>
      <c r="Z31" s="7"/>
      <c r="AA31" s="7"/>
      <c r="AB31" s="7"/>
      <c r="AC31" s="7"/>
    </row>
    <row r="32" spans="2:30">
      <c r="B32" t="s">
        <v>839</v>
      </c>
      <c r="C32" s="229" t="s">
        <v>839</v>
      </c>
      <c r="M32" t="s">
        <v>2557</v>
      </c>
      <c r="O32" s="7"/>
      <c r="P32" s="7"/>
      <c r="Q32" s="7"/>
      <c r="R32" s="7"/>
      <c r="S32" s="7"/>
      <c r="T32" s="7"/>
      <c r="U32" s="7"/>
      <c r="V32" s="7"/>
      <c r="W32" s="7"/>
      <c r="X32" s="7"/>
      <c r="Y32" s="7"/>
      <c r="Z32" s="7"/>
      <c r="AA32" s="7"/>
      <c r="AB32" s="7"/>
      <c r="AC32" s="7"/>
    </row>
    <row r="33" spans="2:29">
      <c r="B33" t="s">
        <v>2077</v>
      </c>
      <c r="C33" s="229" t="s">
        <v>2093</v>
      </c>
      <c r="D33" t="s">
        <v>2092</v>
      </c>
      <c r="E33" t="s">
        <v>2091</v>
      </c>
      <c r="F33" t="s">
        <v>2090</v>
      </c>
      <c r="M33" t="s">
        <v>2558</v>
      </c>
      <c r="O33" s="7"/>
      <c r="P33" s="7"/>
      <c r="Q33" s="7"/>
      <c r="R33" s="7"/>
      <c r="S33" s="7"/>
      <c r="T33" s="7"/>
      <c r="U33" s="7"/>
      <c r="V33" s="7"/>
      <c r="W33" s="7"/>
      <c r="X33" s="7"/>
      <c r="Y33" s="7"/>
      <c r="Z33" s="7"/>
      <c r="AA33" s="7"/>
      <c r="AB33" s="7"/>
      <c r="AC33" s="7"/>
    </row>
    <row r="34" spans="2:29">
      <c r="B34" t="s">
        <v>2015</v>
      </c>
      <c r="C34" s="229" t="s">
        <v>2015</v>
      </c>
      <c r="M34" t="s">
        <v>2559</v>
      </c>
      <c r="O34" s="7"/>
      <c r="P34" s="7"/>
      <c r="Q34" s="7"/>
      <c r="R34" s="7"/>
      <c r="S34" s="7"/>
      <c r="T34" s="7"/>
      <c r="U34" s="7"/>
      <c r="V34" s="7"/>
      <c r="W34" s="7"/>
      <c r="X34" s="7"/>
      <c r="Y34" s="7"/>
      <c r="Z34" s="7"/>
      <c r="AA34" s="7"/>
      <c r="AB34" s="7"/>
      <c r="AC34" s="7"/>
    </row>
    <row r="35" spans="2:29">
      <c r="B35" t="s">
        <v>2014</v>
      </c>
      <c r="C35" s="229" t="s">
        <v>2089</v>
      </c>
    </row>
    <row r="36" spans="2:29">
      <c r="B36" t="s">
        <v>863</v>
      </c>
      <c r="C36" s="229" t="s">
        <v>2088</v>
      </c>
      <c r="D36" t="s">
        <v>2087</v>
      </c>
      <c r="E36" t="s">
        <v>2026</v>
      </c>
      <c r="F36" t="s">
        <v>2086</v>
      </c>
      <c r="G36" t="s">
        <v>2085</v>
      </c>
      <c r="H36" t="s">
        <v>2084</v>
      </c>
    </row>
    <row r="39" spans="2:29">
      <c r="B39" s="37" t="s">
        <v>2667</v>
      </c>
      <c r="M39" s="37" t="s">
        <v>2574</v>
      </c>
    </row>
    <row r="41" spans="2:29" ht="35" thickBot="1">
      <c r="B41" s="238" t="s">
        <v>2565</v>
      </c>
      <c r="C41" s="240" t="s">
        <v>1925</v>
      </c>
      <c r="D41" s="238" t="s">
        <v>2078</v>
      </c>
      <c r="E41" s="238" t="s">
        <v>839</v>
      </c>
      <c r="F41" s="238" t="s">
        <v>2077</v>
      </c>
      <c r="G41" s="238" t="s">
        <v>2015</v>
      </c>
      <c r="H41" s="238" t="s">
        <v>2014</v>
      </c>
      <c r="I41" s="238" t="s">
        <v>863</v>
      </c>
      <c r="J41" s="238" t="s">
        <v>2006</v>
      </c>
      <c r="M41" s="224" t="s">
        <v>2529</v>
      </c>
      <c r="N41" s="224" t="s">
        <v>2532</v>
      </c>
      <c r="O41" s="228" t="s">
        <v>2542</v>
      </c>
      <c r="P41" s="224" t="s">
        <v>2543</v>
      </c>
      <c r="Q41" s="224" t="s">
        <v>2544</v>
      </c>
      <c r="R41" s="224" t="s">
        <v>2545</v>
      </c>
      <c r="S41" s="224" t="s">
        <v>2546</v>
      </c>
      <c r="T41" s="224" t="s">
        <v>2547</v>
      </c>
      <c r="U41" s="224" t="s">
        <v>2548</v>
      </c>
      <c r="V41" s="224" t="s">
        <v>2549</v>
      </c>
      <c r="W41" s="224" t="s">
        <v>2550</v>
      </c>
      <c r="X41" s="243" t="s">
        <v>2551</v>
      </c>
    </row>
    <row r="42" spans="2:29">
      <c r="B42" s="225" t="s">
        <v>2564</v>
      </c>
      <c r="C42" s="237">
        <f t="shared" ref="C42:C51" si="11">SUMIF($M$42:$M$51,$B42,O$42:O$51)</f>
        <v>64.112262643697619</v>
      </c>
      <c r="D42" s="236">
        <f t="shared" ref="D42:D51" si="12">SUMIF($M$42:$M$51,$B42,Q$42:Q$51)+SUMIF($M$42:$M$51,$B42,P$42:P$51)</f>
        <v>12.321043010305573</v>
      </c>
      <c r="E42" s="236">
        <f t="shared" ref="E42:E51" si="13">SUMIF($M$42:$M$51,$B42,S$42:S$51)</f>
        <v>30.485697351185159</v>
      </c>
      <c r="F42" s="236">
        <f t="shared" ref="F42:F51" si="14">SUMIF($M$42:$M$51,$B42,R$42:R$51)</f>
        <v>255.65715955056902</v>
      </c>
      <c r="G42" s="236">
        <f t="shared" ref="G42:G51" si="15">SUMIF($M$42:$M$51,$B42,V$42:V$51)</f>
        <v>19.40682757928105</v>
      </c>
      <c r="H42" s="236">
        <f t="shared" ref="H42:H51" si="16">SUMIF($M$42:$M$51,$B42,U$42:U$51)</f>
        <v>68.676592192574205</v>
      </c>
      <c r="I42" s="236">
        <f t="shared" ref="I42:I51" si="17">SUMIF($M$42:$M$51,$B42,W$42:W$51)</f>
        <v>114.37867044468553</v>
      </c>
      <c r="J42" s="236">
        <f>SUMIF($M$42:$M$51,$B42,T$42:T$51)</f>
        <v>112.2282320090661</v>
      </c>
      <c r="M42" s="245" t="s">
        <v>2564</v>
      </c>
      <c r="N42" s="225"/>
      <c r="O42" s="237">
        <f>SUM(O43:O51)</f>
        <v>64.112262643697619</v>
      </c>
      <c r="P42" s="236">
        <f>SUM(P43:P51)</f>
        <v>6.4086430000000441</v>
      </c>
      <c r="Q42" s="257">
        <f t="shared" ref="Q42:X42" si="18">SUM(Q43:Q51)</f>
        <v>5.9124000103055279</v>
      </c>
      <c r="R42" s="257">
        <f t="shared" si="18"/>
        <v>255.65715955056902</v>
      </c>
      <c r="S42" s="257">
        <f t="shared" si="18"/>
        <v>30.485697351185159</v>
      </c>
      <c r="T42" s="257">
        <f t="shared" si="18"/>
        <v>112.2282320090661</v>
      </c>
      <c r="U42" s="257">
        <f t="shared" si="18"/>
        <v>68.676592192574205</v>
      </c>
      <c r="V42" s="257">
        <f t="shared" si="18"/>
        <v>19.40682757928105</v>
      </c>
      <c r="W42" s="257">
        <f t="shared" si="18"/>
        <v>114.37867044468553</v>
      </c>
      <c r="X42" s="236">
        <f t="shared" si="18"/>
        <v>18.460566748799998</v>
      </c>
    </row>
    <row r="43" spans="2:29">
      <c r="B43" t="s">
        <v>2075</v>
      </c>
      <c r="C43" s="230">
        <f t="shared" si="11"/>
        <v>1.66525802543912</v>
      </c>
      <c r="D43" s="7">
        <f t="shared" si="12"/>
        <v>0</v>
      </c>
      <c r="E43" s="7">
        <f t="shared" si="13"/>
        <v>0</v>
      </c>
      <c r="F43" s="7">
        <f t="shared" si="14"/>
        <v>0</v>
      </c>
      <c r="G43" s="7">
        <f t="shared" si="15"/>
        <v>0</v>
      </c>
      <c r="H43" s="7">
        <f t="shared" si="16"/>
        <v>0</v>
      </c>
      <c r="I43" s="7">
        <f t="shared" si="17"/>
        <v>0</v>
      </c>
      <c r="J43" s="7">
        <f t="shared" ref="J43:J51" si="19">SUMIF($M$42:$M$51,$B43,T$42:T$51)</f>
        <v>0</v>
      </c>
      <c r="M43" s="133" t="s">
        <v>2075</v>
      </c>
      <c r="N43" t="s">
        <v>2533</v>
      </c>
      <c r="O43" s="230">
        <f>INDEX('Datadump ETM 2030'!$B$2:$DO$901,MATCH(_xlfn.CONCAT("industry_final_demand_for_",O$41,"_",$N43),'Datadump ETM 2030'!$A$2:$A$901,0),MATCH(_xlfn.CONCAT("input_of_",$N43," (MJ)"),'Datadump ETM 2030'!$B$1:$DO$1,0))/1000000000</f>
        <v>1.66525802543912</v>
      </c>
      <c r="P43" s="118">
        <v>0</v>
      </c>
      <c r="Q43" s="253">
        <f>INDEX('Datadump ETM 2030'!$B$2:$DO$901,MATCH(_xlfn.CONCAT("industry_final_demand_for_",Q$41,"_",$N43),'Datadump ETM 2030'!$A$2:$A$901,0),MATCH(_xlfn.CONCAT("input_of_",$N43," (MJ)"),'Datadump ETM 2030'!$B$1:$DO$1,0))/1000000000</f>
        <v>0</v>
      </c>
      <c r="R43" s="253">
        <f>INDEX('Datadump ETM 2030'!$B$2:$DO$901,MATCH(_xlfn.CONCAT("industry_final_demand_for_",R$41,"_",$N43),'Datadump ETM 2030'!$A$2:$A$901,0),MATCH(_xlfn.CONCAT("input_of_",$N43," (MJ)"),'Datadump ETM 2030'!$B$1:$DO$1,0))/1000000000</f>
        <v>0</v>
      </c>
      <c r="S43" s="253">
        <f>INDEX('Datadump ETM 2030'!$B$2:$DO$901,MATCH(_xlfn.CONCAT("industry_final_demand_for_",S$41,"_",$N43),'Datadump ETM 2030'!$A$2:$A$901,0),MATCH(_xlfn.CONCAT("input_of_",$N43," (MJ)"),'Datadump ETM 2030'!$B$1:$DO$1,0))/1000000000</f>
        <v>0</v>
      </c>
      <c r="T43" s="253">
        <f>INDEX('Datadump ETM 2030'!$B$2:$DO$901,MATCH(_xlfn.CONCAT("industry_final_demand_for_",T$41,"_",$N43),'Datadump ETM 2030'!$A$2:$A$901,0),MATCH(_xlfn.CONCAT("input_of_",$N43," (MJ)"),'Datadump ETM 2030'!$B$1:$DO$1,0))/1000000000</f>
        <v>0</v>
      </c>
      <c r="U43" s="253">
        <f>INDEX('Datadump ETM 2030'!$B$2:$DO$901,MATCH(_xlfn.CONCAT("industry_final_demand_for_",U$41,"_",$N43),'Datadump ETM 2030'!$A$2:$A$901,0),MATCH(_xlfn.CONCAT("input_of_",$N43," (MJ)"),'Datadump ETM 2030'!$B$1:$DO$1,0))/1000000000</f>
        <v>0</v>
      </c>
      <c r="V43" s="253">
        <f>INDEX('Datadump ETM 2030'!$B$2:$DO$901,MATCH(_xlfn.CONCAT("industry_final_demand_for_",V$41,"_",$N43),'Datadump ETM 2030'!$A$2:$A$901,0),MATCH(_xlfn.CONCAT("input_of_",$N43," (MJ)"),'Datadump ETM 2030'!$B$1:$DO$1,0))/1000000000</f>
        <v>0</v>
      </c>
      <c r="W43" s="253">
        <f>INDEX('Datadump ETM 2030'!$B$2:$DO$901,MATCH(_xlfn.CONCAT("industry_final_demand_for_",W$41,"_",$N43),'Datadump ETM 2030'!$A$2:$A$901,0),MATCH(_xlfn.CONCAT("input_of_",$N43," (MJ)"),'Datadump ETM 2030'!$B$1:$DO$1,0))/1000000000</f>
        <v>0</v>
      </c>
      <c r="X43" s="118">
        <v>0</v>
      </c>
    </row>
    <row r="44" spans="2:29">
      <c r="B44" t="s">
        <v>2076</v>
      </c>
      <c r="C44" s="230">
        <f t="shared" si="11"/>
        <v>20.457423420840001</v>
      </c>
      <c r="D44" s="7">
        <f t="shared" si="12"/>
        <v>0</v>
      </c>
      <c r="E44" s="7">
        <f t="shared" si="13"/>
        <v>0</v>
      </c>
      <c r="F44" s="7">
        <f t="shared" si="14"/>
        <v>0</v>
      </c>
      <c r="G44" s="7">
        <f t="shared" si="15"/>
        <v>0</v>
      </c>
      <c r="H44" s="7">
        <f t="shared" si="16"/>
        <v>0</v>
      </c>
      <c r="I44" s="7">
        <f t="shared" si="17"/>
        <v>0</v>
      </c>
      <c r="J44" s="7">
        <f t="shared" si="19"/>
        <v>0</v>
      </c>
      <c r="M44" s="133" t="s">
        <v>2076</v>
      </c>
      <c r="N44" t="s">
        <v>2534</v>
      </c>
      <c r="O44" s="230">
        <f>INDEX('Datadump ETM 2030'!$B$2:$DO$901,MATCH(_xlfn.CONCAT("industry_final_demand_for_",O$41,"_",$N44),'Datadump ETM 2030'!$A$2:$A$901,0),MATCH(_xlfn.CONCAT("input_of_",$N44," (MJ)"),'Datadump ETM 2030'!$B$1:$DO$1,0))/1000000000</f>
        <v>20.457423420840001</v>
      </c>
      <c r="P44" s="118">
        <v>0</v>
      </c>
      <c r="Q44" s="118">
        <v>0</v>
      </c>
      <c r="R44" s="118">
        <v>0</v>
      </c>
      <c r="S44" s="118">
        <v>0</v>
      </c>
      <c r="T44" s="118">
        <v>0</v>
      </c>
      <c r="U44" s="118">
        <v>0</v>
      </c>
      <c r="V44" s="118">
        <v>0</v>
      </c>
      <c r="W44" s="118">
        <v>0</v>
      </c>
      <c r="X44" s="118">
        <v>0</v>
      </c>
    </row>
    <row r="45" spans="2:29">
      <c r="B45" t="s">
        <v>2074</v>
      </c>
      <c r="C45" s="230">
        <f t="shared" si="11"/>
        <v>2.9721423311999898E-2</v>
      </c>
      <c r="D45" s="7">
        <f t="shared" si="12"/>
        <v>0</v>
      </c>
      <c r="E45" s="7">
        <f t="shared" si="13"/>
        <v>0</v>
      </c>
      <c r="F45" s="7">
        <f t="shared" si="14"/>
        <v>0</v>
      </c>
      <c r="G45" s="7">
        <f t="shared" si="15"/>
        <v>0</v>
      </c>
      <c r="H45" s="7">
        <f t="shared" si="16"/>
        <v>0</v>
      </c>
      <c r="I45" s="7">
        <f t="shared" si="17"/>
        <v>1.0173944933999999</v>
      </c>
      <c r="J45" s="7">
        <f t="shared" si="19"/>
        <v>0</v>
      </c>
      <c r="M45" s="133" t="s">
        <v>2074</v>
      </c>
      <c r="N45" t="s">
        <v>2100</v>
      </c>
      <c r="O45" s="230">
        <f>INDEX('Datadump ETM 2030'!$B$2:$DO$901,MATCH(_xlfn.CONCAT("industry_final_demand_for_",O$41,"_",$N45),'Datadump ETM 2030'!$A$2:$A$901,0),MATCH(_xlfn.CONCAT("input_of_",$N45," (MJ)"),'Datadump ETM 2030'!$B$1:$DO$1,0))/1000000000</f>
        <v>2.9721423311999898E-2</v>
      </c>
      <c r="P45" s="118">
        <v>0</v>
      </c>
      <c r="Q45" s="118">
        <v>0</v>
      </c>
      <c r="R45" s="118">
        <v>0</v>
      </c>
      <c r="S45" s="118">
        <v>0</v>
      </c>
      <c r="T45" s="118">
        <v>0</v>
      </c>
      <c r="U45" s="118">
        <v>0</v>
      </c>
      <c r="V45" s="118">
        <v>0</v>
      </c>
      <c r="W45" s="7">
        <f>INDEX('Datadump ETM 2030'!$B$2:$DO$901,MATCH(_xlfn.CONCAT("industry_final_demand_for_",W$41,"_",$N45),'Datadump ETM 2030'!$A$2:$A$901,0),MATCH(_xlfn.CONCAT("input_of_",$N45," (MJ)"),'Datadump ETM 2030'!$B$1:$DO$1,0))/1000000000</f>
        <v>1.0173944933999999</v>
      </c>
      <c r="X45" s="118">
        <v>0</v>
      </c>
    </row>
    <row r="46" spans="2:29">
      <c r="B46" t="s">
        <v>2073</v>
      </c>
      <c r="C46" s="230">
        <f t="shared" si="11"/>
        <v>29.160763570348703</v>
      </c>
      <c r="D46" s="7">
        <f t="shared" si="12"/>
        <v>2.771632671232604</v>
      </c>
      <c r="E46" s="7">
        <f t="shared" si="13"/>
        <v>22.011575415043499</v>
      </c>
      <c r="F46" s="7">
        <f t="shared" si="14"/>
        <v>44.070317358707101</v>
      </c>
      <c r="G46" s="7">
        <f t="shared" si="15"/>
        <v>5.9297802721771298</v>
      </c>
      <c r="H46" s="7">
        <f t="shared" si="16"/>
        <v>34.181986174997505</v>
      </c>
      <c r="I46" s="7">
        <f t="shared" si="17"/>
        <v>68.130126846722604</v>
      </c>
      <c r="J46" s="7">
        <f t="shared" si="19"/>
        <v>8.2855207000965692</v>
      </c>
      <c r="M46" s="133" t="s">
        <v>2073</v>
      </c>
      <c r="N46" t="s">
        <v>2535</v>
      </c>
      <c r="O46" s="230">
        <f>INDEX('Datadump ETM 2030'!$B$2:$DO$901,MATCH(_xlfn.CONCAT("industry_final_demand_for_",O$41,"_",$N46),'Datadump ETM 2030'!$A$2:$A$901,0),MATCH(_xlfn.CONCAT("input_of_",$N46," (MJ)"),'Datadump ETM 2030'!$B$1:$DO$1,0))/1000000000</f>
        <v>29.160763570348703</v>
      </c>
      <c r="P46" s="7">
        <f>INDEX('Datadump ETM 2030'!$B$2:$DO$901,MATCH(_xlfn.CONCAT("industry_final_demand_for_",P$41,"_",$N46),'Datadump ETM 2030'!$A$2:$A$901,0),MATCH(_xlfn.CONCAT("input_of_",$N46," (MJ)"),'Datadump ETM 2030'!$B$1:$DO$1,0))/1000000000</f>
        <v>0.61000000000000409</v>
      </c>
      <c r="Q46" s="7">
        <f>INDEX('Datadump ETM 2030'!$B$2:$DO$901,MATCH(_xlfn.CONCAT("industry_final_demand_for_",Q$41,"_",$N46),'Datadump ETM 2030'!$A$2:$A$901,0),MATCH(_xlfn.CONCAT("input_of_",$N46," (MJ)"),'Datadump ETM 2030'!$B$1:$DO$1,0))/1000000000</f>
        <v>2.1616326712326002</v>
      </c>
      <c r="R46" s="7">
        <f>INDEX('Datadump ETM 2030'!$B$2:$DO$901,MATCH(_xlfn.CONCAT("industry_final_demand_for_",R$41,"_",$N46),'Datadump ETM 2030'!$A$2:$A$901,0),MATCH(_xlfn.CONCAT("input_of_",$N46," (MJ)"),'Datadump ETM 2030'!$B$1:$DO$1,0))/1000000000</f>
        <v>44.070317358707101</v>
      </c>
      <c r="S46" s="7">
        <f>INDEX('Datadump ETM 2030'!$B$2:$DO$901,MATCH(_xlfn.CONCAT("industry_final_demand_for_",S$41,"_",$N46),'Datadump ETM 2030'!$A$2:$A$901,0),MATCH(_xlfn.CONCAT("input_of_",$N46," (MJ)"),'Datadump ETM 2030'!$B$1:$DO$1,0))/1000000000</f>
        <v>22.011575415043499</v>
      </c>
      <c r="T46" s="7">
        <f>INDEX('Datadump ETM 2030'!$B$2:$DO$901,MATCH(_xlfn.CONCAT("industry_final_demand_for_",T$41,"_",$N46),'Datadump ETM 2030'!$A$2:$A$901,0),MATCH(_xlfn.CONCAT("input_of_",$N46," (MJ)"),'Datadump ETM 2030'!$B$1:$DO$1,0))/1000000000</f>
        <v>8.2855207000965692</v>
      </c>
      <c r="U46" s="7">
        <f>INDEX('Datadump ETM 2030'!$B$2:$DO$901,MATCH(_xlfn.CONCAT("industry_final_demand_for_",U$41,"_",$N46),'Datadump ETM 2030'!$A$2:$A$901,0),MATCH(_xlfn.CONCAT("input_of_",$N46," (MJ)"),'Datadump ETM 2030'!$B$1:$DO$1,0))/1000000000</f>
        <v>34.181986174997505</v>
      </c>
      <c r="V46" s="7">
        <f>INDEX('Datadump ETM 2030'!$B$2:$DO$901,MATCH(_xlfn.CONCAT("industry_final_demand_for_",V$41,"_",$N46),'Datadump ETM 2030'!$A$2:$A$901,0),MATCH(_xlfn.CONCAT("input_of_",$N46," (MJ)"),'Datadump ETM 2030'!$B$1:$DO$1,0))/1000000000</f>
        <v>5.9297802721771298</v>
      </c>
      <c r="W46" s="7">
        <f>INDEX('Datadump ETM 2030'!$B$2:$DO$901,MATCH(_xlfn.CONCAT("industry_final_demand_for_",W$41,"_",$N46),'Datadump ETM 2030'!$A$2:$A$901,0),MATCH(_xlfn.CONCAT("input_of_",$N46," (MJ)"),'Datadump ETM 2030'!$B$1:$DO$1,0))/1000000000</f>
        <v>68.130126846722604</v>
      </c>
      <c r="X46" s="118">
        <v>0</v>
      </c>
    </row>
    <row r="47" spans="2:29">
      <c r="B47" t="s">
        <v>2071</v>
      </c>
      <c r="C47" s="230">
        <f t="shared" si="11"/>
        <v>0</v>
      </c>
      <c r="D47" s="7">
        <f t="shared" si="12"/>
        <v>0</v>
      </c>
      <c r="E47" s="7">
        <f t="shared" si="13"/>
        <v>0</v>
      </c>
      <c r="F47" s="7">
        <f t="shared" si="14"/>
        <v>0</v>
      </c>
      <c r="G47" s="7">
        <f t="shared" si="15"/>
        <v>2.2236676020664201</v>
      </c>
      <c r="H47" s="7">
        <f t="shared" si="16"/>
        <v>1.1146299839673099</v>
      </c>
      <c r="I47" s="7">
        <f t="shared" si="17"/>
        <v>0</v>
      </c>
      <c r="J47" s="7">
        <f t="shared" si="19"/>
        <v>0</v>
      </c>
      <c r="M47" s="133" t="s">
        <v>2071</v>
      </c>
      <c r="N47" t="s">
        <v>2536</v>
      </c>
      <c r="O47" s="230">
        <f>INDEX('Datadump ETM 2030'!$B$2:$DO$901,MATCH(_xlfn.CONCAT("industry_final_demand_for_",O$41,"_",$N47),'Datadump ETM 2030'!$A$2:$A$901,0),MATCH(_xlfn.CONCAT("input_of_",$N47," (MJ)"),'Datadump ETM 2030'!$B$1:$DO$1,0))/1000000000</f>
        <v>0</v>
      </c>
      <c r="P47" s="118">
        <v>0</v>
      </c>
      <c r="Q47" s="118">
        <v>0</v>
      </c>
      <c r="R47" s="7">
        <f>INDEX('Datadump ETM 2030'!$B$2:$DO$901,MATCH(_xlfn.CONCAT("industry_final_demand_for_",R$41,"_",$N47),'Datadump ETM 2030'!$A$2:$A$901,0),MATCH(_xlfn.CONCAT("input_of_",$N47," (MJ)"),'Datadump ETM 2030'!$B$1:$DO$1,0))/1000000000</f>
        <v>0</v>
      </c>
      <c r="S47" s="7">
        <f>INDEX('Datadump ETM 2030'!$B$2:$DO$901,MATCH(_xlfn.CONCAT("industry_final_demand_for_",S$41,"_",$N47),'Datadump ETM 2030'!$A$2:$A$901,0),MATCH(_xlfn.CONCAT("input_of_",$N47," (MJ)"),'Datadump ETM 2030'!$B$1:$DO$1,0))/1000000000</f>
        <v>0</v>
      </c>
      <c r="T47" s="7">
        <f>INDEX('Datadump ETM 2030'!$B$2:$DO$901,MATCH(_xlfn.CONCAT("industry_final_demand_for_",T$41,"_",$N47),'Datadump ETM 2030'!$A$2:$A$901,0),MATCH(_xlfn.CONCAT("input_of_",$N47," (MJ)"),'Datadump ETM 2030'!$B$1:$DO$1,0))/1000000000</f>
        <v>0</v>
      </c>
      <c r="U47" s="7">
        <f>INDEX('Datadump ETM 2030'!$B$2:$DO$901,MATCH(_xlfn.CONCAT("industry_final_demand_for_",U$41,"_",$N47),'Datadump ETM 2030'!$A$2:$A$901,0),MATCH(_xlfn.CONCAT("input_of_",$N47," (MJ)"),'Datadump ETM 2030'!$B$1:$DO$1,0))/1000000000</f>
        <v>1.1146299839673099</v>
      </c>
      <c r="V47" s="7">
        <f>INDEX('Datadump ETM 2030'!$B$2:$DO$901,MATCH(_xlfn.CONCAT("industry_final_demand_for_",V$41,"_",$N47),'Datadump ETM 2030'!$A$2:$A$901,0),MATCH(_xlfn.CONCAT("input_of_",$N47," (MJ)"),'Datadump ETM 2030'!$B$1:$DO$1,0))/1000000000</f>
        <v>2.2236676020664201</v>
      </c>
      <c r="W47" s="7">
        <f>INDEX('Datadump ETM 2030'!$B$2:$DO$901,MATCH(_xlfn.CONCAT("industry_final_demand_for_",W$41,"_",$N47),'Datadump ETM 2030'!$A$2:$A$901,0),MATCH(_xlfn.CONCAT("input_of_",$N47," (MJ)"),'Datadump ETM 2030'!$B$1:$DO$1,0))/1000000000</f>
        <v>0</v>
      </c>
      <c r="X47" s="118">
        <v>0</v>
      </c>
    </row>
    <row r="48" spans="2:29">
      <c r="B48" t="s">
        <v>2072</v>
      </c>
      <c r="C48" s="230">
        <f t="shared" si="11"/>
        <v>0</v>
      </c>
      <c r="D48" s="7">
        <f t="shared" si="12"/>
        <v>0</v>
      </c>
      <c r="E48" s="7">
        <f t="shared" si="13"/>
        <v>0</v>
      </c>
      <c r="F48" s="7">
        <f t="shared" si="14"/>
        <v>122.198418700305</v>
      </c>
      <c r="G48" s="7">
        <f t="shared" si="15"/>
        <v>0</v>
      </c>
      <c r="H48" s="7">
        <f t="shared" si="16"/>
        <v>0</v>
      </c>
      <c r="I48" s="7">
        <f t="shared" si="17"/>
        <v>4.5344510380514205</v>
      </c>
      <c r="J48" s="7">
        <f t="shared" si="19"/>
        <v>88.680321483244796</v>
      </c>
      <c r="M48" s="133" t="s">
        <v>2072</v>
      </c>
      <c r="N48" t="s">
        <v>2537</v>
      </c>
      <c r="O48" s="230">
        <f>INDEX('Datadump ETM 2030'!$B$2:$DO$901,MATCH(_xlfn.CONCAT("industry_final_demand_for_",O$41,"_",$N48),'Datadump ETM 2030'!$A$2:$A$901,0),MATCH(_xlfn.CONCAT("input_of_",$N48," (MJ)"),'Datadump ETM 2030'!$B$1:$DO$1,0))/1000000000</f>
        <v>0</v>
      </c>
      <c r="P48" s="118">
        <v>0</v>
      </c>
      <c r="Q48" s="7">
        <f>INDEX('Datadump ETM 2030'!$B$2:$DO$901,MATCH(_xlfn.CONCAT("industry_final_demand_for_",Q$41,"_",$N48),'Datadump ETM 2030'!$A$2:$A$901,0),MATCH(_xlfn.CONCAT("input_of_",$N48," (MJ)"),'Datadump ETM 2030'!$B$1:$DO$1,0))/1000000000</f>
        <v>0</v>
      </c>
      <c r="R48" s="7">
        <f>INDEX('Datadump ETM 2030'!$B$2:$DO$901,MATCH(_xlfn.CONCAT("industry_final_demand_for_",R$41,"_",$N48),'Datadump ETM 2030'!$A$2:$A$901,0),MATCH(_xlfn.CONCAT("input_of_",$N48," (MJ)"),'Datadump ETM 2030'!$B$1:$DO$1,0))/1000000000</f>
        <v>122.198418700305</v>
      </c>
      <c r="S48" s="7">
        <f>INDEX('Datadump ETM 2030'!$B$2:$DO$901,MATCH(_xlfn.CONCAT("industry_final_demand_for_",S$41,"_",$N48),'Datadump ETM 2030'!$A$2:$A$901,0),MATCH(_xlfn.CONCAT("input_of_",$N48," (MJ)"),'Datadump ETM 2030'!$B$1:$DO$1,0))/1000000000</f>
        <v>0</v>
      </c>
      <c r="T48" s="7">
        <f>INDEX('Datadump ETM 2030'!$B$2:$DO$901,MATCH(_xlfn.CONCAT("industry_final_demand_for_",T$41,"_",$N48),'Datadump ETM 2030'!$A$2:$A$901,0),MATCH(_xlfn.CONCAT("input_of_",$N48," (MJ)"),'Datadump ETM 2030'!$B$1:$DO$1,0))/1000000000</f>
        <v>88.680321483244796</v>
      </c>
      <c r="U48" s="7">
        <f>INDEX('Datadump ETM 2030'!$B$2:$DO$901,MATCH(_xlfn.CONCAT("industry_final_demand_for_",U$41,"_",$N48),'Datadump ETM 2030'!$A$2:$A$901,0),MATCH(_xlfn.CONCAT("input_of_",$N48," (MJ)"),'Datadump ETM 2030'!$B$1:$DO$1,0))/1000000000</f>
        <v>0</v>
      </c>
      <c r="V48" s="7">
        <f>INDEX('Datadump ETM 2030'!$B$2:$DO$901,MATCH(_xlfn.CONCAT("industry_final_demand_for_",V$41,"_",$N48),'Datadump ETM 2030'!$A$2:$A$901,0),MATCH(_xlfn.CONCAT("input_of_",$N48," (MJ)"),'Datadump ETM 2030'!$B$1:$DO$1,0))/1000000000</f>
        <v>0</v>
      </c>
      <c r="W48" s="7">
        <f>INDEX('Datadump ETM 2030'!$B$2:$DO$901,MATCH(_xlfn.CONCAT("industry_final_demand_for_",W$41,"_",$N48),'Datadump ETM 2030'!$A$2:$A$901,0),MATCH(_xlfn.CONCAT("input_of_",$N48," (MJ)"),'Datadump ETM 2030'!$B$1:$DO$1,0))/1000000000</f>
        <v>4.5344510380514205</v>
      </c>
      <c r="X48" s="118">
        <v>0</v>
      </c>
    </row>
    <row r="49" spans="2:29">
      <c r="B49" t="s">
        <v>2083</v>
      </c>
      <c r="C49" s="230">
        <f t="shared" si="11"/>
        <v>0.16396168223330598</v>
      </c>
      <c r="D49" s="7">
        <f t="shared" si="12"/>
        <v>4.0069264857745096E-5</v>
      </c>
      <c r="E49" s="7">
        <f t="shared" si="13"/>
        <v>1.26616</v>
      </c>
      <c r="F49" s="7">
        <f t="shared" si="14"/>
        <v>36.452448215273499</v>
      </c>
      <c r="G49" s="7">
        <f t="shared" si="15"/>
        <v>2.3719121088708501</v>
      </c>
      <c r="H49" s="7">
        <f t="shared" si="16"/>
        <v>5.3502239230430897</v>
      </c>
      <c r="I49" s="7">
        <f t="shared" si="17"/>
        <v>7.1417603849309899</v>
      </c>
      <c r="J49" s="7">
        <f t="shared" si="19"/>
        <v>6.6674072457247693</v>
      </c>
      <c r="M49" s="133" t="s">
        <v>2083</v>
      </c>
      <c r="N49" t="s">
        <v>2538</v>
      </c>
      <c r="O49" s="230">
        <f>INDEX('Datadump ETM 2030'!$B$2:$DO$901,MATCH(_xlfn.CONCAT("industry_final_demand_for_",O$41,"_",$N49),'Datadump ETM 2030'!$A$2:$A$901,0),MATCH(_xlfn.CONCAT("input_of_",$N49," (MJ)"),'Datadump ETM 2030'!$B$1:$DO$1,0))/1000000000</f>
        <v>0.16396168223330598</v>
      </c>
      <c r="P49" s="118">
        <v>0</v>
      </c>
      <c r="Q49" s="7">
        <f>INDEX('Datadump ETM 2030'!$B$2:$DO$901,MATCH(_xlfn.CONCAT("industry_final_demand_for_",Q$41,"_",$N49),'Datadump ETM 2030'!$A$2:$A$901,0),MATCH(_xlfn.CONCAT("input_of_",$N49," (MJ)"),'Datadump ETM 2030'!$B$1:$DO$1,0))/1000000000</f>
        <v>4.0069264857745096E-5</v>
      </c>
      <c r="R49" s="7">
        <f>INDEX('Datadump ETM 2030'!$B$2:$DO$901,MATCH(_xlfn.CONCAT("industry_final_demand_for_",R$41,"_",$N49),'Datadump ETM 2030'!$A$2:$A$901,0),MATCH(_xlfn.CONCAT("input_of_",$N49," (MJ)"),'Datadump ETM 2030'!$B$1:$DO$1,0))/1000000000</f>
        <v>36.452448215273499</v>
      </c>
      <c r="S49" s="7">
        <f>INDEX('Datadump ETM 2030'!$B$2:$DO$901,MATCH(_xlfn.CONCAT("industry_final_demand_for_",S$41,"_",$N49),'Datadump ETM 2030'!$A$2:$A$901,0),MATCH(_xlfn.CONCAT("input_of_",$N49," (MJ)"),'Datadump ETM 2030'!$B$1:$DO$1,0))/1000000000</f>
        <v>1.26616</v>
      </c>
      <c r="T49" s="7">
        <f>INDEX('Datadump ETM 2030'!$B$2:$DO$901,MATCH(_xlfn.CONCAT("industry_final_demand_for_",T$41,"_",$N49),'Datadump ETM 2030'!$A$2:$A$901,0),MATCH(_xlfn.CONCAT("input_of_",$N49," (MJ)"),'Datadump ETM 2030'!$B$1:$DO$1,0))/1000000000</f>
        <v>6.6674072457247693</v>
      </c>
      <c r="U49" s="7">
        <f>INDEX('Datadump ETM 2030'!$B$2:$DO$901,MATCH(_xlfn.CONCAT("industry_final_demand_for_",U$41,"_",$N49),'Datadump ETM 2030'!$A$2:$A$901,0),MATCH(_xlfn.CONCAT("input_of_",$N49," (MJ)"),'Datadump ETM 2030'!$B$1:$DO$1,0))/1000000000</f>
        <v>5.3502239230430897</v>
      </c>
      <c r="V49" s="7">
        <f>INDEX('Datadump ETM 2030'!$B$2:$DO$901,MATCH(_xlfn.CONCAT("industry_final_demand_for_",V$41,"_",$N49),'Datadump ETM 2030'!$A$2:$A$901,0),MATCH(_xlfn.CONCAT("input_of_",$N49," (MJ)"),'Datadump ETM 2030'!$B$1:$DO$1,0))/1000000000</f>
        <v>2.3719121088708501</v>
      </c>
      <c r="W49" s="7">
        <f>INDEX('Datadump ETM 2030'!$B$2:$DO$901,MATCH(_xlfn.CONCAT("industry_final_demand_for_",W$41,"_",$N49),'Datadump ETM 2030'!$A$2:$A$901,0),MATCH(_xlfn.CONCAT("input_of_",$N49," (MJ)"),'Datadump ETM 2030'!$B$1:$DO$1,0))/1000000000</f>
        <v>7.1417603849309899</v>
      </c>
      <c r="X49" s="118">
        <v>0</v>
      </c>
    </row>
    <row r="50" spans="2:29">
      <c r="B50" t="s">
        <v>1168</v>
      </c>
      <c r="C50" s="230">
        <f t="shared" si="11"/>
        <v>0</v>
      </c>
      <c r="D50" s="7">
        <f t="shared" si="12"/>
        <v>0</v>
      </c>
      <c r="E50" s="7">
        <f t="shared" si="13"/>
        <v>0</v>
      </c>
      <c r="F50" s="7">
        <f t="shared" si="14"/>
        <v>0</v>
      </c>
      <c r="G50" s="7">
        <f t="shared" si="15"/>
        <v>0</v>
      </c>
      <c r="H50" s="7">
        <f t="shared" si="16"/>
        <v>0</v>
      </c>
      <c r="I50" s="7">
        <f t="shared" si="17"/>
        <v>0</v>
      </c>
      <c r="J50" s="7">
        <f t="shared" si="19"/>
        <v>0</v>
      </c>
      <c r="M50" s="133" t="s">
        <v>1168</v>
      </c>
      <c r="N50" t="s">
        <v>2539</v>
      </c>
      <c r="O50" s="230">
        <f>INDEX('Datadump ETM 2030'!$B$2:$DO$901,MATCH(_xlfn.CONCAT("industry_final_demand_for_",O$41,"_",$N50),'Datadump ETM 2030'!$A$2:$A$901,0),MATCH(_xlfn.CONCAT("input_of_",$N50," (MJ)"),'Datadump ETM 2030'!$B$1:$DO$1,0))/1000000000</f>
        <v>0</v>
      </c>
      <c r="P50" s="118">
        <v>0</v>
      </c>
      <c r="Q50" s="118">
        <v>0</v>
      </c>
      <c r="R50" s="7">
        <f>INDEX('Datadump ETM 2030'!$B$2:$DO$901,MATCH(_xlfn.CONCAT("industry_final_demand_for_",R$41,"_",$N50),'Datadump ETM 2030'!$A$2:$A$901,0),MATCH(_xlfn.CONCAT("input_of_",$N50," (MJ)"),'Datadump ETM 2030'!$B$1:$DO$1,0))/1000000000</f>
        <v>0</v>
      </c>
      <c r="S50" s="7">
        <f>INDEX('Datadump ETM 2030'!$B$2:$DO$901,MATCH(_xlfn.CONCAT("industry_final_demand_for_",S$41,"_",$N50),'Datadump ETM 2030'!$A$2:$A$901,0),MATCH(_xlfn.CONCAT("input_of_",$N50," (MJ)"),'Datadump ETM 2030'!$B$1:$DO$1,0))/1000000000</f>
        <v>0</v>
      </c>
      <c r="T50" s="7">
        <f>INDEX('Datadump ETM 2030'!$B$2:$DO$901,MATCH(_xlfn.CONCAT("industry_final_demand_for_",T$41,"_",$N50),'Datadump ETM 2030'!$A$2:$A$901,0),MATCH(_xlfn.CONCAT("input_of_",$N50," (MJ)"),'Datadump ETM 2030'!$B$1:$DO$1,0))/1000000000</f>
        <v>0</v>
      </c>
      <c r="U50" s="7">
        <f>INDEX('Datadump ETM 2030'!$B$2:$DO$901,MATCH(_xlfn.CONCAT("industry_final_demand_for_",U$41,"_",$N50),'Datadump ETM 2030'!$A$2:$A$901,0),MATCH(_xlfn.CONCAT("input_of_",$N50," (MJ)"),'Datadump ETM 2030'!$B$1:$DO$1,0))/1000000000</f>
        <v>0</v>
      </c>
      <c r="V50" s="7">
        <f>INDEX('Datadump ETM 2030'!$B$2:$DO$901,MATCH(_xlfn.CONCAT("industry_final_demand_for_",V$41,"_",$N50),'Datadump ETM 2030'!$A$2:$A$901,0),MATCH(_xlfn.CONCAT("input_of_",$N50," (MJ)"),'Datadump ETM 2030'!$B$1:$DO$1,0))/1000000000</f>
        <v>0</v>
      </c>
      <c r="W50" s="7">
        <f>INDEX('Datadump ETM 2030'!$B$2:$DO$901,MATCH(_xlfn.CONCAT("industry_final_demand_for_",W$41,"_",$N50),'Datadump ETM 2030'!$A$2:$A$901,0),MATCH(_xlfn.CONCAT("input_of_",$N50," (MJ)"),'Datadump ETM 2030'!$B$1:$DO$1,0))/1000000000</f>
        <v>0</v>
      </c>
      <c r="X50" s="118">
        <v>0</v>
      </c>
    </row>
    <row r="51" spans="2:29">
      <c r="B51" s="226" t="s">
        <v>860</v>
      </c>
      <c r="C51" s="242">
        <f t="shared" si="11"/>
        <v>12.635134521524499</v>
      </c>
      <c r="D51" s="231">
        <f t="shared" si="12"/>
        <v>9.5493702698081098</v>
      </c>
      <c r="E51" s="231">
        <f t="shared" si="13"/>
        <v>7.2079619361416594</v>
      </c>
      <c r="F51" s="231">
        <f t="shared" si="14"/>
        <v>52.935975276283401</v>
      </c>
      <c r="G51" s="231">
        <f t="shared" si="15"/>
        <v>8.8814675961666509</v>
      </c>
      <c r="H51" s="231">
        <f t="shared" si="16"/>
        <v>28.029752110566299</v>
      </c>
      <c r="I51" s="231">
        <f t="shared" si="17"/>
        <v>33.554937681580505</v>
      </c>
      <c r="J51" s="7">
        <f t="shared" si="19"/>
        <v>8.5949825799999697</v>
      </c>
      <c r="M51" s="247" t="s">
        <v>860</v>
      </c>
      <c r="N51" s="226" t="s">
        <v>2540</v>
      </c>
      <c r="O51" s="230">
        <f>INDEX('Datadump ETM 2030'!$B$2:$DO$901,MATCH(_xlfn.CONCAT("industry_final_demand_for_",O$41,"_",$N51),'Datadump ETM 2030'!$A$2:$A$901,0),MATCH(_xlfn.CONCAT("input_of_",$N51," (MJ)"),'Datadump ETM 2030'!$B$1:$DO$1,0))/1000000000</f>
        <v>12.635134521524499</v>
      </c>
      <c r="P51" s="115">
        <f>INDEX('Datadump ETM 2030'!$B$2:$DO$901,MATCH(_xlfn.CONCAT("industry_final_demand_for_",P$41,"_",$N51),'Datadump ETM 2030'!$A$2:$A$901,0),MATCH(_xlfn.CONCAT("input_of_",$N51," (MJ)"),'Datadump ETM 2030'!$B$1:$DO$1,0))/1000000000</f>
        <v>5.7986430000000402</v>
      </c>
      <c r="Q51" s="115">
        <f>INDEX('Datadump ETM 2030'!$B$2:$DO$901,MATCH(_xlfn.CONCAT("industry_final_demand_for_",Q$41,"_",$N51),'Datadump ETM 2030'!$A$2:$A$901,0),MATCH(_xlfn.CONCAT("input_of_",$N51," (MJ)"),'Datadump ETM 2030'!$B$1:$DO$1,0))/1000000000</f>
        <v>3.75072726980807</v>
      </c>
      <c r="R51" s="115">
        <f>INDEX('Datadump ETM 2030'!$B$2:$DO$901,MATCH(_xlfn.CONCAT("industry_final_demand_for_",R$41,"_",$N51),'Datadump ETM 2030'!$A$2:$A$901,0),MATCH(_xlfn.CONCAT("input_of_",$N51," (MJ)"),'Datadump ETM 2030'!$B$1:$DO$1,0))/1000000000</f>
        <v>52.935975276283401</v>
      </c>
      <c r="S51" s="115">
        <f>INDEX('Datadump ETM 2030'!$B$2:$DO$901,MATCH(_xlfn.CONCAT("industry_final_demand_for_",S$41,"_",$N51),'Datadump ETM 2030'!$A$2:$A$901,0),MATCH(_xlfn.CONCAT("input_of_",$N51," (MJ)"),'Datadump ETM 2030'!$B$1:$DO$1,0))/1000000000</f>
        <v>7.2079619361416594</v>
      </c>
      <c r="T51" s="115">
        <f>INDEX('Datadump ETM 2030'!$B$2:$DO$901,MATCH(_xlfn.CONCAT("industry_final_demand_for_",T$41,"_",$N51),'Datadump ETM 2030'!$A$2:$A$901,0),MATCH(_xlfn.CONCAT("input_of_",$N51," (MJ)"),'Datadump ETM 2030'!$B$1:$DO$1,0))/1000000000</f>
        <v>8.5949825799999697</v>
      </c>
      <c r="U51" s="115">
        <f>INDEX('Datadump ETM 2030'!$B$2:$DO$901,MATCH(_xlfn.CONCAT("industry_final_demand_for_",U$41,"_",$N51),'Datadump ETM 2030'!$A$2:$A$901,0),MATCH(_xlfn.CONCAT("input_of_",$N51," (MJ)"),'Datadump ETM 2030'!$B$1:$DO$1,0))/1000000000</f>
        <v>28.029752110566299</v>
      </c>
      <c r="V51" s="115">
        <f>INDEX('Datadump ETM 2030'!$B$2:$DO$901,MATCH(_xlfn.CONCAT("industry_final_demand_for_",V$41,"_",$N51),'Datadump ETM 2030'!$A$2:$A$901,0),MATCH(_xlfn.CONCAT("input_of_",$N51," (MJ)"),'Datadump ETM 2030'!$B$1:$DO$1,0))/1000000000</f>
        <v>8.8814675961666509</v>
      </c>
      <c r="W51" s="115">
        <f>INDEX('Datadump ETM 2030'!$B$2:$DO$901,MATCH(_xlfn.CONCAT("industry_final_demand_for_",W$41,"_",$N51),'Datadump ETM 2030'!$A$2:$A$901,0),MATCH(_xlfn.CONCAT("input_of_",$N51," (MJ)"),'Datadump ETM 2030'!$B$1:$DO$1,0))/1000000000</f>
        <v>33.554937681580505</v>
      </c>
      <c r="X51" s="7">
        <f>INDEX('Datadump ETM 2030'!$B$2:$DO$901,MATCH(_xlfn.CONCAT("industry_final_demand_for_",X$41,"_",$N51),'Datadump ETM 2030'!$A$2:$A$901,0),MATCH(_xlfn.CONCAT("input_of_",$N51," (MJ)"),'Datadump ETM 2030'!$B$1:$DO$1,0))/1000000000</f>
        <v>18.460566748799998</v>
      </c>
    </row>
    <row r="52" spans="2:29">
      <c r="B52" s="226" t="s">
        <v>2561</v>
      </c>
      <c r="C52" s="232">
        <f t="shared" ref="C52:C59" si="20">SUMIF($M$52:$M$59,$B52,O$52:O$59)</f>
        <v>0</v>
      </c>
      <c r="D52" s="233">
        <f t="shared" ref="D52:D59" si="21">SUMIF($M$52:$M$59,$B52,Q$52:Q$59)+SUMIF($M$52:$M$59,$B52,P$52:P$59)</f>
        <v>0</v>
      </c>
      <c r="E52" s="233">
        <f t="shared" ref="E52:E59" si="22">SUMIF($M$52:$M$59,$B52,S$52:S$59)</f>
        <v>62.622000000000398</v>
      </c>
      <c r="F52" s="233">
        <f t="shared" ref="F52:F59" si="23">SUMIF($M$52:$M$59,$B52,R$52:R$59)</f>
        <v>485.02880952988329</v>
      </c>
      <c r="G52" s="233">
        <f t="shared" ref="G52:G59" si="24">SUMIF($M$52:$M$59,$B52,V$52:V$59)</f>
        <v>0</v>
      </c>
      <c r="H52" s="233">
        <f t="shared" ref="H52:H59" si="25">SUMIF($M$52:$M$59,$B52,U$52:U$59)</f>
        <v>0</v>
      </c>
      <c r="I52" s="233">
        <f t="shared" ref="I52:I59" si="26">SUMIF($M$52:$M$59,$B52,W$52:W$59)</f>
        <v>18.361136054456519</v>
      </c>
      <c r="J52" s="233">
        <f>SUMIF($M$52:$M$59,$B52,T$52:T$59)</f>
        <v>0</v>
      </c>
      <c r="M52" s="251" t="s">
        <v>2561</v>
      </c>
      <c r="N52" s="116"/>
      <c r="O52" s="232">
        <f>SUM(O53:O59)</f>
        <v>0</v>
      </c>
      <c r="P52" s="231">
        <f>SUM(P53:P59)</f>
        <v>0</v>
      </c>
      <c r="Q52" s="231">
        <f t="shared" ref="Q52:X52" si="27">SUM(Q53:Q59)</f>
        <v>0</v>
      </c>
      <c r="R52" s="231">
        <f t="shared" si="27"/>
        <v>485.02880952988329</v>
      </c>
      <c r="S52" s="231">
        <f t="shared" si="27"/>
        <v>62.622000000000398</v>
      </c>
      <c r="T52" s="231">
        <f t="shared" si="27"/>
        <v>0</v>
      </c>
      <c r="U52" s="231">
        <f t="shared" si="27"/>
        <v>0</v>
      </c>
      <c r="V52" s="231">
        <f t="shared" si="27"/>
        <v>0</v>
      </c>
      <c r="W52" s="231">
        <f t="shared" si="27"/>
        <v>18.361136054456519</v>
      </c>
      <c r="X52" s="233">
        <f t="shared" si="27"/>
        <v>0</v>
      </c>
    </row>
    <row r="53" spans="2:29">
      <c r="B53" t="s">
        <v>2075</v>
      </c>
      <c r="C53" s="230">
        <f t="shared" si="20"/>
        <v>0</v>
      </c>
      <c r="D53" s="7">
        <f t="shared" si="21"/>
        <v>0</v>
      </c>
      <c r="E53" s="7">
        <f t="shared" si="22"/>
        <v>0</v>
      </c>
      <c r="F53" s="7">
        <f t="shared" si="23"/>
        <v>0</v>
      </c>
      <c r="G53" s="7">
        <f t="shared" si="24"/>
        <v>0</v>
      </c>
      <c r="H53" s="7">
        <f t="shared" si="25"/>
        <v>0</v>
      </c>
      <c r="I53" s="7">
        <f t="shared" si="26"/>
        <v>2.1767047595999998</v>
      </c>
      <c r="J53">
        <f t="shared" ref="J53:J59" si="28">SUMIF($M$52:$M$59,$B53,T$52:T$59)</f>
        <v>0</v>
      </c>
      <c r="M53" s="249" t="s">
        <v>2075</v>
      </c>
      <c r="N53" t="s">
        <v>2533</v>
      </c>
      <c r="O53" s="234">
        <v>0</v>
      </c>
      <c r="P53" s="118">
        <v>0</v>
      </c>
      <c r="Q53" s="118">
        <v>0</v>
      </c>
      <c r="R53" s="7">
        <f>INDEX('Datadump ETM 2030'!$B$2:$DO$901,MATCH(_xlfn.CONCAT("industry_final_demand_for_",R$41,"_",$N53,"_non_energetic"),'Datadump ETM 2030'!$A$2:$A$901,0),MATCH(_xlfn.CONCAT("input_of_",$N53," (MJ)"),'Datadump ETM 2030'!$B$1:$DO$1,0))/1000000000</f>
        <v>0</v>
      </c>
      <c r="S53" s="7">
        <f>INDEX('Datadump ETM 2030'!$B$2:$DO$901,MATCH(_xlfn.CONCAT("industry_final_demand_for_",S$41,"_",$N53,"_non_energetic"),'Datadump ETM 2030'!$A$2:$A$901,0),MATCH(_xlfn.CONCAT("input_of_",$N53," (MJ)"),'Datadump ETM 2030'!$B$1:$DO$1,0))/1000000000</f>
        <v>0</v>
      </c>
      <c r="T53" s="7">
        <f>INDEX('Datadump ETM 2030'!$B$2:$DO$901,MATCH(_xlfn.CONCAT("industry_final_demand_for_",T$41,"_",$N53,"_non_energetic"),'Datadump ETM 2030'!$A$2:$A$901,0),MATCH(_xlfn.CONCAT("input_of_",$N53," (MJ)"),'Datadump ETM 2030'!$B$1:$DO$1,0))/1000000000</f>
        <v>0</v>
      </c>
      <c r="U53" s="118">
        <v>0</v>
      </c>
      <c r="V53" s="118">
        <v>0</v>
      </c>
      <c r="W53" s="7">
        <f>INDEX('Datadump ETM 2030'!$B$2:$DO$901,MATCH(_xlfn.CONCAT("industry_final_demand_for_",W$41,"_",$N53,"_non_energetic"),'Datadump ETM 2030'!$A$2:$A$901,0),MATCH(_xlfn.CONCAT("input_of_",$N53," (MJ)"),'Datadump ETM 2030'!$B$1:$DO$1,0))/1000000000</f>
        <v>2.1767047595999998</v>
      </c>
      <c r="X53" s="118">
        <v>0</v>
      </c>
    </row>
    <row r="54" spans="2:29">
      <c r="B54" t="s">
        <v>2074</v>
      </c>
      <c r="C54" s="230">
        <f t="shared" si="20"/>
        <v>0</v>
      </c>
      <c r="D54" s="7">
        <f t="shared" si="21"/>
        <v>0</v>
      </c>
      <c r="E54" s="7">
        <f t="shared" si="22"/>
        <v>0</v>
      </c>
      <c r="F54" s="7">
        <f t="shared" si="23"/>
        <v>0</v>
      </c>
      <c r="G54" s="7">
        <f t="shared" si="24"/>
        <v>0</v>
      </c>
      <c r="H54" s="7">
        <f t="shared" si="25"/>
        <v>0</v>
      </c>
      <c r="I54" s="7">
        <f t="shared" si="26"/>
        <v>0.14585345819999998</v>
      </c>
      <c r="J54">
        <f t="shared" si="28"/>
        <v>0</v>
      </c>
      <c r="M54" s="249" t="s">
        <v>2074</v>
      </c>
      <c r="N54" t="s">
        <v>2100</v>
      </c>
      <c r="O54" s="234">
        <v>0</v>
      </c>
      <c r="P54" s="118">
        <v>0</v>
      </c>
      <c r="Q54" s="118">
        <v>0</v>
      </c>
      <c r="R54" s="118">
        <v>0</v>
      </c>
      <c r="S54" s="118">
        <v>0</v>
      </c>
      <c r="T54" s="118">
        <v>0</v>
      </c>
      <c r="U54" s="118">
        <v>0</v>
      </c>
      <c r="V54" s="118">
        <v>0</v>
      </c>
      <c r="W54" s="7">
        <f>INDEX('Datadump ETM 2030'!$B$2:$DO$901,MATCH(_xlfn.CONCAT("industry_final_demand_for_",W$41,"_",$N54,"_non_energetic"),'Datadump ETM 2030'!$A$2:$A$901,0),MATCH(_xlfn.CONCAT("input_of_",$N54," (MJ)"),'Datadump ETM 2030'!$B$1:$DO$1,0))/1000000000</f>
        <v>0.14585345819999998</v>
      </c>
      <c r="X54" s="118">
        <v>0</v>
      </c>
    </row>
    <row r="55" spans="2:29">
      <c r="B55" t="s">
        <v>2073</v>
      </c>
      <c r="C55" s="230">
        <f t="shared" si="20"/>
        <v>0</v>
      </c>
      <c r="D55" s="7">
        <f t="shared" si="21"/>
        <v>0</v>
      </c>
      <c r="E55" s="7">
        <f t="shared" si="22"/>
        <v>62.622000000000398</v>
      </c>
      <c r="F55" s="7">
        <f t="shared" si="23"/>
        <v>19.401152381195303</v>
      </c>
      <c r="G55" s="7">
        <f t="shared" si="24"/>
        <v>0</v>
      </c>
      <c r="H55" s="7">
        <f t="shared" si="25"/>
        <v>0</v>
      </c>
      <c r="I55" s="7">
        <f t="shared" si="26"/>
        <v>8.5500001946480704E-7</v>
      </c>
      <c r="J55">
        <f t="shared" si="28"/>
        <v>0</v>
      </c>
      <c r="M55" s="249" t="s">
        <v>2073</v>
      </c>
      <c r="N55" t="s">
        <v>2535</v>
      </c>
      <c r="O55" s="234">
        <v>0</v>
      </c>
      <c r="P55" s="118">
        <v>0</v>
      </c>
      <c r="Q55" s="118">
        <v>0</v>
      </c>
      <c r="R55" s="7">
        <f>INDEX('Datadump ETM 2030'!$B$2:$DO$901,MATCH(_xlfn.CONCAT("industry_final_demand_for_",R$41,"_",$N55,"_non_energetic"),'Datadump ETM 2030'!$A$2:$A$901,0),MATCH(_xlfn.CONCAT("input_of_",$N55," (MJ)"),'Datadump ETM 2030'!$B$1:$DO$1,0))/1000000000</f>
        <v>19.401152381195303</v>
      </c>
      <c r="S55" s="7">
        <f>INDEX('Datadump ETM 2030'!$B$2:$DO$901,MATCH(_xlfn.CONCAT("industry_final_demand_for_",S$41,"_",$N55,"_non_energetic"),'Datadump ETM 2030'!$A$2:$A$901,0),MATCH(_xlfn.CONCAT("input_of_",$N55," (MJ)"),'Datadump ETM 2030'!$B$1:$DO$1,0))/1000000000</f>
        <v>62.622000000000398</v>
      </c>
      <c r="T55" s="7">
        <f>INDEX('Datadump ETM 2030'!$B$2:$DO$901,MATCH(_xlfn.CONCAT("industry_final_demand_for_",T$41,"_",$N55,"_non_energetic"),'Datadump ETM 2030'!$A$2:$A$901,0),MATCH(_xlfn.CONCAT("input_of_",$N55," (MJ)"),'Datadump ETM 2030'!$B$1:$DO$1,0))/1000000000</f>
        <v>0</v>
      </c>
      <c r="U55" s="118">
        <v>0</v>
      </c>
      <c r="V55" s="118">
        <v>0</v>
      </c>
      <c r="W55" s="7">
        <f>INDEX('Datadump ETM 2030'!$B$2:$DO$901,MATCH(_xlfn.CONCAT("industry_final_demand_for_",W$41,"_",$N55,"_non_energetic"),'Datadump ETM 2030'!$A$2:$A$901,0),MATCH(_xlfn.CONCAT("input_of_",$N55," (MJ)"),'Datadump ETM 2030'!$B$1:$DO$1,0))/1000000000</f>
        <v>8.5500001946480704E-7</v>
      </c>
      <c r="X55" s="118">
        <v>0</v>
      </c>
    </row>
    <row r="56" spans="2:29">
      <c r="B56" t="s">
        <v>2072</v>
      </c>
      <c r="C56" s="230">
        <f t="shared" si="20"/>
        <v>0</v>
      </c>
      <c r="D56" s="7">
        <f t="shared" si="21"/>
        <v>0</v>
      </c>
      <c r="E56" s="7">
        <f t="shared" si="22"/>
        <v>0</v>
      </c>
      <c r="F56" s="7">
        <f t="shared" si="23"/>
        <v>465.627657148688</v>
      </c>
      <c r="G56" s="7">
        <f t="shared" si="24"/>
        <v>0</v>
      </c>
      <c r="H56" s="7">
        <f t="shared" si="25"/>
        <v>0</v>
      </c>
      <c r="I56" s="7">
        <f t="shared" si="26"/>
        <v>16.038576981656501</v>
      </c>
      <c r="J56">
        <f t="shared" si="28"/>
        <v>0</v>
      </c>
      <c r="M56" s="249" t="s">
        <v>2072</v>
      </c>
      <c r="N56" t="s">
        <v>2537</v>
      </c>
      <c r="O56" s="234">
        <v>0</v>
      </c>
      <c r="P56" s="118">
        <v>0</v>
      </c>
      <c r="Q56" s="118">
        <v>0</v>
      </c>
      <c r="R56" s="7">
        <f>INDEX('Datadump ETM 2030'!$B$2:$DO$901,MATCH(_xlfn.CONCAT("industry_final_demand_for_",R$41,"_",$N56,"_non_energetic"),'Datadump ETM 2030'!$A$2:$A$901,0),MATCH(_xlfn.CONCAT("input_of_",$N56," (MJ)"),'Datadump ETM 2030'!$B$1:$DO$1,0))/1000000000</f>
        <v>465.627657148688</v>
      </c>
      <c r="S56" s="7">
        <f>INDEX('Datadump ETM 2030'!$B$2:$DO$901,MATCH(_xlfn.CONCAT("industry_final_demand_for_",S$41,"_",$N56,"_non_energetic"),'Datadump ETM 2030'!$A$2:$A$901,0),MATCH(_xlfn.CONCAT("input_of_",$N56," (MJ)"),'Datadump ETM 2030'!$B$1:$DO$1,0))/1000000000</f>
        <v>0</v>
      </c>
      <c r="T56" s="118">
        <v>0</v>
      </c>
      <c r="U56" s="118">
        <v>0</v>
      </c>
      <c r="V56" s="118">
        <v>0</v>
      </c>
      <c r="W56" s="7">
        <f>INDEX('Datadump ETM 2030'!$B$2:$DO$901,MATCH(_xlfn.CONCAT("industry_final_demand_for_",W$41,"_",$N56,"_non_energetic"),'Datadump ETM 2030'!$A$2:$A$901,0),MATCH(_xlfn.CONCAT("input_of_",$N56," (MJ)"),'Datadump ETM 2030'!$B$1:$DO$1,0))/1000000000</f>
        <v>16.038576981656501</v>
      </c>
      <c r="X56" s="118">
        <v>0</v>
      </c>
    </row>
    <row r="57" spans="2:29">
      <c r="B57" t="s">
        <v>2071</v>
      </c>
      <c r="C57" s="230">
        <f t="shared" si="20"/>
        <v>0</v>
      </c>
      <c r="D57" s="7">
        <f t="shared" si="21"/>
        <v>0</v>
      </c>
      <c r="E57" s="7">
        <f t="shared" si="22"/>
        <v>0</v>
      </c>
      <c r="F57" s="7">
        <f t="shared" si="23"/>
        <v>0</v>
      </c>
      <c r="G57" s="7">
        <f t="shared" si="24"/>
        <v>0</v>
      </c>
      <c r="H57" s="7">
        <f t="shared" si="25"/>
        <v>0</v>
      </c>
      <c r="I57" s="7">
        <f t="shared" si="26"/>
        <v>0</v>
      </c>
      <c r="J57">
        <f t="shared" si="28"/>
        <v>0</v>
      </c>
      <c r="M57" s="249" t="s">
        <v>2071</v>
      </c>
      <c r="N57" t="s">
        <v>2536</v>
      </c>
      <c r="O57" s="234">
        <v>0</v>
      </c>
      <c r="P57" s="118">
        <v>0</v>
      </c>
      <c r="Q57" s="118">
        <v>0</v>
      </c>
      <c r="R57" s="7">
        <f>INDEX('Datadump ETM 2030'!$B$2:$DO$901,MATCH(_xlfn.CONCAT("industry_final_demand_for_",R$41,"_",$N57,"_non_energetic"),'Datadump ETM 2030'!$A$2:$A$901,0),MATCH(_xlfn.CONCAT("input_of_",$N57," (MJ)"),'Datadump ETM 2030'!$B$1:$DO$1,0))/1000000000</f>
        <v>0</v>
      </c>
      <c r="S57" s="7">
        <f>INDEX('Datadump ETM 2030'!$B$2:$DO$901,MATCH(_xlfn.CONCAT("industry_final_demand_for_",S$41,"_",$N57,"_non_energetic"),'Datadump ETM 2030'!$A$2:$A$901,0),MATCH(_xlfn.CONCAT("input_of_",$N57," (MJ)"),'Datadump ETM 2030'!$B$1:$DO$1,0))/1000000000</f>
        <v>0</v>
      </c>
      <c r="T57" s="7">
        <f>INDEX('Datadump ETM 2030'!$B$2:$DO$901,MATCH(_xlfn.CONCAT("industry_final_demand_for_",T$41,"_",$N57,"_non_energetic"),'Datadump ETM 2030'!$A$2:$A$901,0),MATCH(_xlfn.CONCAT("input_of_",$N57," (MJ)"),'Datadump ETM 2030'!$B$1:$DO$1,0))/1000000000</f>
        <v>0</v>
      </c>
      <c r="U57" s="118">
        <v>0</v>
      </c>
      <c r="V57" s="118">
        <v>0</v>
      </c>
      <c r="W57" s="7">
        <f>INDEX('Datadump ETM 2030'!$B$2:$DO$901,MATCH(_xlfn.CONCAT("industry_final_demand_for_",W$41,"_",$N57,"_non_energetic"),'Datadump ETM 2030'!$A$2:$A$901,0),MATCH(_xlfn.CONCAT("input_of_",$N57," (MJ)"),'Datadump ETM 2030'!$B$1:$DO$1,0))/1000000000</f>
        <v>0</v>
      </c>
      <c r="X57" s="118">
        <v>0</v>
      </c>
    </row>
    <row r="58" spans="2:29">
      <c r="B58" t="s">
        <v>1168</v>
      </c>
      <c r="C58" s="230">
        <f t="shared" si="20"/>
        <v>0</v>
      </c>
      <c r="D58" s="7">
        <f t="shared" si="21"/>
        <v>0</v>
      </c>
      <c r="E58" s="7">
        <f t="shared" si="22"/>
        <v>0</v>
      </c>
      <c r="F58" s="7">
        <f t="shared" si="23"/>
        <v>0</v>
      </c>
      <c r="G58" s="7">
        <f t="shared" si="24"/>
        <v>0</v>
      </c>
      <c r="H58" s="7">
        <f t="shared" si="25"/>
        <v>0</v>
      </c>
      <c r="I58" s="7">
        <f t="shared" si="26"/>
        <v>0</v>
      </c>
      <c r="J58">
        <f t="shared" si="28"/>
        <v>0</v>
      </c>
      <c r="M58" s="249" t="s">
        <v>1168</v>
      </c>
      <c r="N58" t="s">
        <v>2539</v>
      </c>
      <c r="O58" s="234">
        <v>0</v>
      </c>
      <c r="P58" s="118">
        <v>0</v>
      </c>
      <c r="Q58" s="118">
        <v>0</v>
      </c>
      <c r="R58" s="7">
        <f>INDEX('Datadump ETM 2030'!$B$2:$DO$901,MATCH(_xlfn.CONCAT("industry_final_demand_for_",R$41,"_",$N58,"_non_energetic"),'Datadump ETM 2030'!$A$2:$A$901,0),MATCH(_xlfn.CONCAT("input_of_",$N58," (MJ)"),'Datadump ETM 2030'!$B$1:$DO$1,0))/1000000000</f>
        <v>0</v>
      </c>
      <c r="S58" s="7">
        <f>INDEX('Datadump ETM 2030'!$B$2:$DO$901,MATCH(_xlfn.CONCAT("industry_final_demand_for_",S$41,"_",$N58,"_non_energetic"),'Datadump ETM 2030'!$A$2:$A$901,0),MATCH(_xlfn.CONCAT("input_of_",$N58," (MJ)"),'Datadump ETM 2030'!$B$1:$DO$1,0))/1000000000</f>
        <v>0</v>
      </c>
      <c r="T58" s="118">
        <v>0</v>
      </c>
      <c r="U58" s="118">
        <v>0</v>
      </c>
      <c r="V58" s="118">
        <v>0</v>
      </c>
      <c r="W58" s="118">
        <v>0</v>
      </c>
      <c r="X58" s="118">
        <v>0</v>
      </c>
    </row>
    <row r="59" spans="2:29">
      <c r="B59" t="s">
        <v>2531</v>
      </c>
      <c r="C59" s="230">
        <f t="shared" si="20"/>
        <v>0</v>
      </c>
      <c r="D59" s="7">
        <f t="shared" si="21"/>
        <v>0</v>
      </c>
      <c r="E59" s="7">
        <f t="shared" si="22"/>
        <v>0</v>
      </c>
      <c r="F59" s="7">
        <f t="shared" si="23"/>
        <v>0</v>
      </c>
      <c r="G59" s="7">
        <f t="shared" si="24"/>
        <v>0</v>
      </c>
      <c r="H59" s="7">
        <f t="shared" si="25"/>
        <v>0</v>
      </c>
      <c r="I59" s="7">
        <f t="shared" si="26"/>
        <v>0</v>
      </c>
      <c r="J59">
        <f t="shared" si="28"/>
        <v>0</v>
      </c>
      <c r="M59" s="249" t="s">
        <v>2531</v>
      </c>
      <c r="N59" t="s">
        <v>2541</v>
      </c>
      <c r="O59" s="234">
        <v>0</v>
      </c>
      <c r="P59" s="118">
        <v>0</v>
      </c>
      <c r="Q59" s="118">
        <v>0</v>
      </c>
      <c r="R59" s="118">
        <v>0</v>
      </c>
      <c r="S59" s="118">
        <v>0</v>
      </c>
      <c r="T59" s="118">
        <v>0</v>
      </c>
      <c r="U59" s="118">
        <v>0</v>
      </c>
      <c r="V59" s="118">
        <v>0</v>
      </c>
      <c r="W59" s="118">
        <v>0</v>
      </c>
      <c r="X59" s="118">
        <v>0</v>
      </c>
    </row>
    <row r="60" spans="2:29">
      <c r="D60" s="7"/>
    </row>
    <row r="61" spans="2:29">
      <c r="B61" s="241" t="s">
        <v>2563</v>
      </c>
      <c r="C61" s="226"/>
      <c r="D61" s="226"/>
      <c r="E61" s="226"/>
      <c r="F61" s="226"/>
      <c r="G61" s="226"/>
      <c r="H61" s="226"/>
      <c r="I61" s="226"/>
      <c r="J61" s="226"/>
      <c r="M61" s="241" t="s">
        <v>2553</v>
      </c>
      <c r="N61" s="226"/>
      <c r="O61" s="226"/>
      <c r="P61" s="226"/>
      <c r="Q61" s="226"/>
      <c r="R61" s="226"/>
      <c r="S61" s="226"/>
      <c r="T61" s="226"/>
      <c r="U61" s="226"/>
      <c r="V61" s="226"/>
      <c r="W61" s="226"/>
      <c r="X61" s="226"/>
      <c r="Y61" s="226"/>
      <c r="Z61" s="226"/>
      <c r="AA61" s="226"/>
      <c r="AB61" s="226"/>
      <c r="AC61" s="226"/>
    </row>
    <row r="62" spans="2:29">
      <c r="B62" t="s">
        <v>1925</v>
      </c>
      <c r="C62" s="229" t="s">
        <v>2542</v>
      </c>
      <c r="M62" t="s">
        <v>2556</v>
      </c>
    </row>
    <row r="63" spans="2:29">
      <c r="B63" t="s">
        <v>2078</v>
      </c>
      <c r="C63" s="229" t="s">
        <v>2543</v>
      </c>
      <c r="D63" t="s">
        <v>2544</v>
      </c>
      <c r="M63" t="s">
        <v>2568</v>
      </c>
    </row>
    <row r="64" spans="2:29">
      <c r="B64" t="s">
        <v>839</v>
      </c>
      <c r="C64" s="229" t="s">
        <v>2546</v>
      </c>
      <c r="M64" s="81" t="s">
        <v>2569</v>
      </c>
    </row>
    <row r="65" spans="2:10">
      <c r="B65" t="s">
        <v>2077</v>
      </c>
      <c r="C65" s="229" t="s">
        <v>2545</v>
      </c>
    </row>
    <row r="66" spans="2:10">
      <c r="B66" t="s">
        <v>2015</v>
      </c>
      <c r="C66" s="229" t="s">
        <v>2549</v>
      </c>
    </row>
    <row r="67" spans="2:10">
      <c r="B67" t="s">
        <v>2014</v>
      </c>
      <c r="C67" s="229" t="s">
        <v>2548</v>
      </c>
    </row>
    <row r="68" spans="2:10">
      <c r="B68" t="s">
        <v>863</v>
      </c>
      <c r="C68" s="229" t="s">
        <v>2550</v>
      </c>
    </row>
    <row r="69" spans="2:10">
      <c r="B69" t="s">
        <v>2006</v>
      </c>
      <c r="C69" s="229" t="s">
        <v>2547</v>
      </c>
    </row>
    <row r="72" spans="2:10">
      <c r="B72" s="37" t="s">
        <v>2577</v>
      </c>
    </row>
    <row r="74" spans="2:10" ht="35" thickBot="1">
      <c r="B74" s="238" t="s">
        <v>2565</v>
      </c>
      <c r="C74" s="240" t="s">
        <v>1925</v>
      </c>
      <c r="D74" s="238" t="s">
        <v>2078</v>
      </c>
      <c r="E74" s="238" t="s">
        <v>839</v>
      </c>
      <c r="F74" s="238" t="s">
        <v>2077</v>
      </c>
      <c r="G74" s="238" t="s">
        <v>2015</v>
      </c>
      <c r="H74" s="238" t="s">
        <v>2014</v>
      </c>
      <c r="I74" s="238" t="s">
        <v>863</v>
      </c>
      <c r="J74" s="238" t="s">
        <v>2006</v>
      </c>
    </row>
    <row r="75" spans="2:10">
      <c r="B75" s="225" t="s">
        <v>2552</v>
      </c>
      <c r="C75" s="237">
        <f t="shared" ref="C75:J90" si="29">C5-C42</f>
        <v>2.5328373563023803</v>
      </c>
      <c r="D75" s="236">
        <f t="shared" si="29"/>
        <v>-0.70338301030557204</v>
      </c>
      <c r="E75" s="236">
        <f t="shared" si="29"/>
        <v>-1.0195073511851582</v>
      </c>
      <c r="F75" s="236">
        <f t="shared" si="29"/>
        <v>2.3392671653255093E-2</v>
      </c>
      <c r="G75" s="236">
        <f t="shared" si="29"/>
        <v>0.30389242071894884</v>
      </c>
      <c r="H75" s="236">
        <f t="shared" si="29"/>
        <v>0.30775780742580139</v>
      </c>
      <c r="I75" s="236">
        <f t="shared" si="29"/>
        <v>-0.32387044468553938</v>
      </c>
      <c r="J75" s="236">
        <f t="shared" si="29"/>
        <v>0.54038132426724417</v>
      </c>
    </row>
    <row r="76" spans="2:10">
      <c r="B76" t="s">
        <v>2075</v>
      </c>
      <c r="C76" s="230">
        <f t="shared" si="29"/>
        <v>8.804197456087981E-2</v>
      </c>
      <c r="D76" s="7">
        <f t="shared" si="29"/>
        <v>2.3600000000000001E-3</v>
      </c>
      <c r="E76" s="7">
        <f t="shared" si="29"/>
        <v>2.3600000000000001E-3</v>
      </c>
      <c r="F76" s="7">
        <f t="shared" si="29"/>
        <v>8.0999999999999996E-3</v>
      </c>
      <c r="G76" s="7">
        <f t="shared" si="29"/>
        <v>2.3600000000000001E-3</v>
      </c>
      <c r="H76" s="7">
        <f t="shared" si="29"/>
        <v>7.1059999999999998E-2</v>
      </c>
      <c r="I76" s="7">
        <f t="shared" si="29"/>
        <v>7.6260000000000008E-2</v>
      </c>
      <c r="J76" s="7">
        <f t="shared" si="29"/>
        <v>2.3600000000000001E-3</v>
      </c>
    </row>
    <row r="77" spans="2:10">
      <c r="B77" t="s">
        <v>2076</v>
      </c>
      <c r="C77" s="230">
        <f t="shared" si="29"/>
        <v>-3.2601434208400022</v>
      </c>
      <c r="D77" s="7">
        <f t="shared" si="29"/>
        <v>0</v>
      </c>
      <c r="E77" s="7">
        <f t="shared" si="29"/>
        <v>0</v>
      </c>
      <c r="F77" s="7">
        <f t="shared" si="29"/>
        <v>0</v>
      </c>
      <c r="G77" s="7">
        <f t="shared" si="29"/>
        <v>0</v>
      </c>
      <c r="H77" s="7">
        <f t="shared" si="29"/>
        <v>0</v>
      </c>
      <c r="I77" s="7">
        <f t="shared" si="29"/>
        <v>0</v>
      </c>
      <c r="J77" s="7">
        <f t="shared" si="29"/>
        <v>0</v>
      </c>
    </row>
    <row r="78" spans="2:10">
      <c r="B78" t="s">
        <v>2074</v>
      </c>
      <c r="C78" s="230">
        <f t="shared" si="29"/>
        <v>3.1238085766880004</v>
      </c>
      <c r="D78" s="7">
        <f t="shared" si="29"/>
        <v>2.3600000000000001E-3</v>
      </c>
      <c r="E78" s="7">
        <f t="shared" si="29"/>
        <v>2.3600000000000001E-3</v>
      </c>
      <c r="F78" s="7">
        <f t="shared" si="29"/>
        <v>5.9000000000000007E-3</v>
      </c>
      <c r="G78" s="7">
        <f t="shared" si="29"/>
        <v>2.3600000000000001E-3</v>
      </c>
      <c r="H78" s="7">
        <f t="shared" si="29"/>
        <v>2.3600000000000001E-3</v>
      </c>
      <c r="I78" s="7">
        <f t="shared" si="29"/>
        <v>-0.29160449339999994</v>
      </c>
      <c r="J78" s="7">
        <f t="shared" si="29"/>
        <v>2.3600000000000001E-3</v>
      </c>
    </row>
    <row r="79" spans="2:10">
      <c r="B79" t="s">
        <v>2073</v>
      </c>
      <c r="C79" s="230">
        <f t="shared" si="29"/>
        <v>-1.5502635703487009</v>
      </c>
      <c r="D79" s="7">
        <f t="shared" si="29"/>
        <v>-1.1694226712326041</v>
      </c>
      <c r="E79" s="7">
        <f t="shared" si="29"/>
        <v>-1.0264554150434968</v>
      </c>
      <c r="F79" s="7">
        <f t="shared" si="29"/>
        <v>-0.19596513648487957</v>
      </c>
      <c r="G79" s="7">
        <f t="shared" si="29"/>
        <v>0.82307972782286942</v>
      </c>
      <c r="H79" s="7">
        <f t="shared" si="29"/>
        <v>0.64443382500249413</v>
      </c>
      <c r="I79" s="7">
        <f t="shared" si="29"/>
        <v>-0.37447684672262938</v>
      </c>
      <c r="J79" s="7">
        <f t="shared" si="29"/>
        <v>0.50226263323675902</v>
      </c>
    </row>
    <row r="80" spans="2:10">
      <c r="B80" t="s">
        <v>2071</v>
      </c>
      <c r="C80" s="230">
        <f t="shared" si="29"/>
        <v>0</v>
      </c>
      <c r="D80" s="7">
        <f t="shared" si="29"/>
        <v>0</v>
      </c>
      <c r="E80" s="7">
        <f t="shared" si="29"/>
        <v>0</v>
      </c>
      <c r="F80" s="7">
        <f t="shared" si="29"/>
        <v>0</v>
      </c>
      <c r="G80" s="7">
        <f t="shared" si="29"/>
        <v>-0.18644760206642008</v>
      </c>
      <c r="H80" s="7">
        <f t="shared" si="29"/>
        <v>-0.3222899839673099</v>
      </c>
      <c r="I80" s="7">
        <f t="shared" si="29"/>
        <v>0.79243999999999992</v>
      </c>
      <c r="J80" s="7">
        <f t="shared" si="29"/>
        <v>0</v>
      </c>
    </row>
    <row r="81" spans="2:13">
      <c r="B81" t="s">
        <v>2072</v>
      </c>
      <c r="C81" s="230">
        <f t="shared" si="29"/>
        <v>0.13349</v>
      </c>
      <c r="D81" s="7">
        <f t="shared" si="29"/>
        <v>1.372E-2</v>
      </c>
      <c r="E81" s="7">
        <f t="shared" si="29"/>
        <v>1.372E-2</v>
      </c>
      <c r="F81" s="7">
        <f t="shared" si="29"/>
        <v>-0.12235870030497153</v>
      </c>
      <c r="G81" s="7">
        <f t="shared" si="29"/>
        <v>1.372E-2</v>
      </c>
      <c r="H81" s="7">
        <f t="shared" si="29"/>
        <v>2.5219999999999999E-2</v>
      </c>
      <c r="I81" s="7">
        <f t="shared" si="29"/>
        <v>-0.90176103805142027</v>
      </c>
      <c r="J81" s="7">
        <f t="shared" si="29"/>
        <v>8.5495685167552153</v>
      </c>
    </row>
    <row r="82" spans="2:13">
      <c r="B82" t="s">
        <v>2083</v>
      </c>
      <c r="C82" s="230">
        <f t="shared" si="29"/>
        <v>1.3510383177666943</v>
      </c>
      <c r="D82" s="7">
        <f t="shared" si="29"/>
        <v>9.5993073514225491E-4</v>
      </c>
      <c r="E82" s="7">
        <f t="shared" si="29"/>
        <v>4.6159999999999757E-2</v>
      </c>
      <c r="F82" s="7">
        <f t="shared" si="29"/>
        <v>-9.0638215273493472E-2</v>
      </c>
      <c r="G82" s="7">
        <f t="shared" si="29"/>
        <v>-0.10467210887085043</v>
      </c>
      <c r="H82" s="7">
        <f t="shared" si="29"/>
        <v>-0.27410392304308839</v>
      </c>
      <c r="I82" s="7">
        <f t="shared" si="29"/>
        <v>-0.16852038493098931</v>
      </c>
      <c r="J82" s="7">
        <f t="shared" si="29"/>
        <v>7.8812754275229935E-2</v>
      </c>
    </row>
    <row r="83" spans="2:13">
      <c r="B83" t="s">
        <v>1168</v>
      </c>
      <c r="C83" s="230">
        <f t="shared" si="29"/>
        <v>0</v>
      </c>
      <c r="D83" s="7">
        <f t="shared" si="29"/>
        <v>1.0000000000000001E-5</v>
      </c>
      <c r="E83" s="7">
        <f t="shared" si="29"/>
        <v>0</v>
      </c>
      <c r="F83" s="7">
        <f t="shared" si="29"/>
        <v>0</v>
      </c>
      <c r="G83" s="7">
        <f t="shared" si="29"/>
        <v>0</v>
      </c>
      <c r="H83" s="7">
        <f t="shared" si="29"/>
        <v>1.0000000000000001E-5</v>
      </c>
      <c r="I83" s="7">
        <f t="shared" si="29"/>
        <v>1.2E-4</v>
      </c>
      <c r="J83" s="7">
        <f t="shared" si="29"/>
        <v>0</v>
      </c>
    </row>
    <row r="84" spans="2:13">
      <c r="B84" s="226" t="s">
        <v>860</v>
      </c>
      <c r="C84" s="242">
        <f t="shared" si="29"/>
        <v>2.646865478475501</v>
      </c>
      <c r="D84" s="231">
        <f t="shared" si="29"/>
        <v>0.44662973019189067</v>
      </c>
      <c r="E84" s="231">
        <f t="shared" si="29"/>
        <v>-5.7651936141658311E-2</v>
      </c>
      <c r="F84" s="231">
        <f t="shared" si="29"/>
        <v>0.41835472371659677</v>
      </c>
      <c r="G84" s="231">
        <f t="shared" si="29"/>
        <v>-0.24650759616665141</v>
      </c>
      <c r="H84" s="231">
        <f t="shared" si="29"/>
        <v>0.16106788943370276</v>
      </c>
      <c r="I84" s="231">
        <f t="shared" si="29"/>
        <v>0.54367231841949604</v>
      </c>
      <c r="J84" s="231">
        <f t="shared" si="29"/>
        <v>-8.5949825799999697</v>
      </c>
    </row>
    <row r="85" spans="2:13">
      <c r="B85" s="226" t="s">
        <v>2561</v>
      </c>
      <c r="C85" s="232">
        <f t="shared" si="29"/>
        <v>0</v>
      </c>
      <c r="D85" s="233">
        <f t="shared" si="29"/>
        <v>0</v>
      </c>
      <c r="E85" s="233">
        <f t="shared" si="29"/>
        <v>1.0399999999996012</v>
      </c>
      <c r="F85" s="233">
        <f t="shared" si="29"/>
        <v>-0.23280952988329773</v>
      </c>
      <c r="G85" s="233">
        <f t="shared" si="29"/>
        <v>0.67400000000000004</v>
      </c>
      <c r="H85" s="233">
        <f t="shared" si="29"/>
        <v>0</v>
      </c>
      <c r="I85" s="233">
        <f t="shared" si="29"/>
        <v>-5.6136054456519702E-2</v>
      </c>
      <c r="J85" s="233">
        <f t="shared" si="29"/>
        <v>0</v>
      </c>
      <c r="M85" s="7"/>
    </row>
    <row r="86" spans="2:13">
      <c r="B86" t="s">
        <v>2075</v>
      </c>
      <c r="C86" s="230">
        <f t="shared" si="29"/>
        <v>0</v>
      </c>
      <c r="D86" s="7">
        <f t="shared" si="29"/>
        <v>0</v>
      </c>
      <c r="E86" s="7">
        <f t="shared" si="29"/>
        <v>0</v>
      </c>
      <c r="F86" s="7">
        <f t="shared" si="29"/>
        <v>0</v>
      </c>
      <c r="G86" s="7">
        <f t="shared" si="29"/>
        <v>0</v>
      </c>
      <c r="H86" s="7">
        <f t="shared" si="29"/>
        <v>0</v>
      </c>
      <c r="I86" s="7">
        <f t="shared" si="29"/>
        <v>-2.1767047595999998</v>
      </c>
      <c r="J86" s="7">
        <f t="shared" si="29"/>
        <v>0</v>
      </c>
    </row>
    <row r="87" spans="2:13">
      <c r="B87" t="s">
        <v>2074</v>
      </c>
      <c r="C87" s="230">
        <f t="shared" si="29"/>
        <v>0</v>
      </c>
      <c r="D87" s="7">
        <f t="shared" si="29"/>
        <v>0</v>
      </c>
      <c r="E87" s="7">
        <f t="shared" si="29"/>
        <v>0</v>
      </c>
      <c r="F87" s="7">
        <f t="shared" si="29"/>
        <v>0</v>
      </c>
      <c r="G87" s="7">
        <f t="shared" si="29"/>
        <v>0</v>
      </c>
      <c r="H87" s="7">
        <f t="shared" si="29"/>
        <v>0</v>
      </c>
      <c r="I87" s="7">
        <f t="shared" si="29"/>
        <v>-0.14585345819999998</v>
      </c>
      <c r="J87" s="7">
        <f t="shared" si="29"/>
        <v>0</v>
      </c>
    </row>
    <row r="88" spans="2:13">
      <c r="B88" t="s">
        <v>2073</v>
      </c>
      <c r="C88" s="230">
        <f t="shared" si="29"/>
        <v>0</v>
      </c>
      <c r="D88" s="7">
        <f t="shared" si="29"/>
        <v>0</v>
      </c>
      <c r="E88" s="7">
        <f t="shared" si="29"/>
        <v>1.0399999999996012</v>
      </c>
      <c r="F88" s="7">
        <f t="shared" si="29"/>
        <v>0.5048476188046962</v>
      </c>
      <c r="G88" s="7">
        <f t="shared" si="29"/>
        <v>0</v>
      </c>
      <c r="H88" s="7">
        <f t="shared" si="29"/>
        <v>0</v>
      </c>
      <c r="I88" s="7">
        <f t="shared" si="29"/>
        <v>-8.5500001946480704E-7</v>
      </c>
      <c r="J88" s="7">
        <f t="shared" si="29"/>
        <v>0</v>
      </c>
    </row>
    <row r="89" spans="2:13">
      <c r="B89" t="s">
        <v>2072</v>
      </c>
      <c r="C89" s="230">
        <f t="shared" si="29"/>
        <v>0</v>
      </c>
      <c r="D89" s="7">
        <f t="shared" si="29"/>
        <v>0</v>
      </c>
      <c r="E89" s="7">
        <f t="shared" si="29"/>
        <v>0</v>
      </c>
      <c r="F89" s="7">
        <f t="shared" si="29"/>
        <v>-0.73765714868801524</v>
      </c>
      <c r="G89" s="7">
        <f t="shared" si="29"/>
        <v>0.67400000000000004</v>
      </c>
      <c r="H89" s="7">
        <f t="shared" si="29"/>
        <v>0</v>
      </c>
      <c r="I89" s="7">
        <f t="shared" si="29"/>
        <v>2.2664230183434988</v>
      </c>
      <c r="J89" s="7">
        <f t="shared" si="29"/>
        <v>0</v>
      </c>
    </row>
    <row r="90" spans="2:13">
      <c r="B90" t="s">
        <v>2071</v>
      </c>
      <c r="C90" s="230">
        <f t="shared" si="29"/>
        <v>0</v>
      </c>
      <c r="D90" s="7">
        <f t="shared" si="29"/>
        <v>0</v>
      </c>
      <c r="E90" s="7">
        <f t="shared" si="29"/>
        <v>0</v>
      </c>
      <c r="F90" s="7">
        <f t="shared" si="29"/>
        <v>0</v>
      </c>
      <c r="G90" s="7">
        <f t="shared" si="29"/>
        <v>0</v>
      </c>
      <c r="H90" s="7">
        <f t="shared" si="29"/>
        <v>0</v>
      </c>
      <c r="I90" s="7">
        <f t="shared" si="29"/>
        <v>0</v>
      </c>
      <c r="J90" s="7">
        <f t="shared" si="29"/>
        <v>0</v>
      </c>
    </row>
    <row r="91" spans="2:13">
      <c r="B91" t="s">
        <v>1168</v>
      </c>
      <c r="C91" s="230">
        <f t="shared" ref="C91:J92" si="30">C21-C58</f>
        <v>0</v>
      </c>
      <c r="D91" s="7">
        <f t="shared" si="30"/>
        <v>0</v>
      </c>
      <c r="E91" s="7">
        <f t="shared" si="30"/>
        <v>0</v>
      </c>
      <c r="F91" s="7">
        <f t="shared" si="30"/>
        <v>0</v>
      </c>
      <c r="G91" s="7">
        <f t="shared" si="30"/>
        <v>0</v>
      </c>
      <c r="H91" s="7">
        <f t="shared" si="30"/>
        <v>0</v>
      </c>
      <c r="I91" s="7">
        <f t="shared" si="30"/>
        <v>0</v>
      </c>
      <c r="J91" s="7">
        <f t="shared" si="30"/>
        <v>0</v>
      </c>
    </row>
    <row r="92" spans="2:13">
      <c r="B92" t="s">
        <v>2531</v>
      </c>
      <c r="C92" s="230">
        <f t="shared" si="30"/>
        <v>0</v>
      </c>
      <c r="D92" s="7">
        <f t="shared" si="30"/>
        <v>0</v>
      </c>
      <c r="E92" s="7">
        <f t="shared" si="30"/>
        <v>0</v>
      </c>
      <c r="F92" s="7">
        <f t="shared" si="30"/>
        <v>0</v>
      </c>
      <c r="G92" s="7">
        <f t="shared" si="30"/>
        <v>0</v>
      </c>
      <c r="H92" s="7">
        <f t="shared" si="30"/>
        <v>0</v>
      </c>
      <c r="I92" s="7">
        <f t="shared" si="30"/>
        <v>0</v>
      </c>
      <c r="J92" s="7">
        <f t="shared" si="30"/>
        <v>0</v>
      </c>
    </row>
    <row r="95" spans="2:13">
      <c r="B95" s="241" t="s">
        <v>2553</v>
      </c>
      <c r="C95" s="226"/>
      <c r="D95" s="226"/>
      <c r="E95" s="226"/>
      <c r="F95" s="226"/>
      <c r="G95" s="226"/>
      <c r="H95" s="226"/>
      <c r="I95" s="226"/>
    </row>
    <row r="96" spans="2:13">
      <c r="B96" t="s">
        <v>2566</v>
      </c>
    </row>
    <row r="97" spans="2:2">
      <c r="B97" t="s">
        <v>2567</v>
      </c>
    </row>
    <row r="98" spans="2:2">
      <c r="B98" t="s">
        <v>2572</v>
      </c>
    </row>
    <row r="100" spans="2:2">
      <c r="B100" s="81" t="s">
        <v>2570</v>
      </c>
    </row>
    <row r="101" spans="2:2">
      <c r="B101" s="81" t="s">
        <v>2573</v>
      </c>
    </row>
    <row r="102" spans="2:2">
      <c r="B102" s="81" t="s">
        <v>2571</v>
      </c>
    </row>
  </sheetData>
  <conditionalFormatting sqref="C75:I92">
    <cfRule type="colorScale" priority="2">
      <colorScale>
        <cfvo type="min"/>
        <cfvo type="percentile" val="50"/>
        <cfvo type="max"/>
        <color rgb="FFF8696B"/>
        <color rgb="FFFCFCFF"/>
        <color rgb="FF5A8AC6"/>
      </colorScale>
    </cfRule>
  </conditionalFormatting>
  <conditionalFormatting sqref="J75:J92">
    <cfRule type="colorScale" priority="1">
      <colorScale>
        <cfvo type="min"/>
        <cfvo type="percentile" val="50"/>
        <cfvo type="max"/>
        <color rgb="FFF8696B"/>
        <color rgb="FFFCFCFF"/>
        <color rgb="FF5A8AC6"/>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4BB0E-9132-6A48-AD0C-2646DE651568}">
  <sheetPr>
    <tabColor theme="9" tint="-0.499984740745262"/>
  </sheetPr>
  <dimension ref="B2:AD102"/>
  <sheetViews>
    <sheetView workbookViewId="0">
      <selection activeCell="G41" sqref="G41"/>
    </sheetView>
  </sheetViews>
  <sheetFormatPr baseColWidth="10" defaultRowHeight="16"/>
  <cols>
    <col min="1" max="1" width="3.5" customWidth="1"/>
    <col min="2" max="2" width="29.83203125" customWidth="1"/>
    <col min="6" max="6" width="10.83203125" customWidth="1"/>
    <col min="8" max="9" width="10.83203125" customWidth="1"/>
    <col min="13" max="13" width="29.33203125" customWidth="1"/>
    <col min="14" max="14" width="29.83203125" customWidth="1"/>
  </cols>
  <sheetData>
    <row r="2" spans="2:30">
      <c r="B2" s="37" t="s">
        <v>2576</v>
      </c>
      <c r="M2" s="37" t="s">
        <v>2560</v>
      </c>
    </row>
    <row r="3" spans="2:30">
      <c r="C3" s="7"/>
      <c r="D3" s="7"/>
      <c r="E3" s="7"/>
      <c r="F3" s="7"/>
      <c r="G3" s="7"/>
      <c r="H3" s="7"/>
      <c r="I3" s="7"/>
      <c r="J3" s="7"/>
      <c r="K3" s="7"/>
    </row>
    <row r="4" spans="2:30" ht="44" thickBot="1">
      <c r="B4" s="238" t="s">
        <v>2565</v>
      </c>
      <c r="C4" s="240" t="s">
        <v>1925</v>
      </c>
      <c r="D4" s="238" t="s">
        <v>2078</v>
      </c>
      <c r="E4" s="238" t="s">
        <v>839</v>
      </c>
      <c r="F4" s="238" t="s">
        <v>2077</v>
      </c>
      <c r="G4" s="238" t="s">
        <v>2015</v>
      </c>
      <c r="H4" s="238" t="s">
        <v>2014</v>
      </c>
      <c r="I4" s="238" t="s">
        <v>863</v>
      </c>
      <c r="J4" s="238" t="s">
        <v>2006</v>
      </c>
      <c r="M4" s="224" t="s">
        <v>2529</v>
      </c>
      <c r="N4" s="224" t="s">
        <v>2530</v>
      </c>
      <c r="O4" s="228" t="s">
        <v>2094</v>
      </c>
      <c r="P4" s="224" t="s">
        <v>2078</v>
      </c>
      <c r="Q4" s="224" t="s">
        <v>839</v>
      </c>
      <c r="R4" s="224" t="s">
        <v>2093</v>
      </c>
      <c r="S4" s="224" t="s">
        <v>2092</v>
      </c>
      <c r="T4" s="224" t="s">
        <v>2091</v>
      </c>
      <c r="U4" s="224" t="s">
        <v>2090</v>
      </c>
      <c r="V4" s="224" t="s">
        <v>2089</v>
      </c>
      <c r="W4" s="224" t="s">
        <v>2015</v>
      </c>
      <c r="X4" s="224" t="s">
        <v>2088</v>
      </c>
      <c r="Y4" s="224" t="s">
        <v>2087</v>
      </c>
      <c r="Z4" s="224" t="s">
        <v>2026</v>
      </c>
      <c r="AA4" s="224" t="s">
        <v>2086</v>
      </c>
      <c r="AB4" s="224" t="s">
        <v>2085</v>
      </c>
      <c r="AC4" s="224" t="s">
        <v>2084</v>
      </c>
      <c r="AD4" s="224" t="s">
        <v>2006</v>
      </c>
    </row>
    <row r="5" spans="2:30">
      <c r="B5" s="225" t="s">
        <v>2564</v>
      </c>
      <c r="C5" s="237">
        <f t="shared" ref="C5:C14" si="0">SUMIF($M$5:$M$18,$B5,O$5:O$18)</f>
        <v>31.700000000000003</v>
      </c>
      <c r="D5" s="236">
        <f t="shared" ref="D5:D14" si="1">SUMIF($M$5:$M$18,$B5,P$5:P$18)</f>
        <v>12.6</v>
      </c>
      <c r="E5" s="236">
        <f t="shared" ref="E5:E14" si="2">SUMIF($M$5:$M$18,$B5,Q$5:Q$18)</f>
        <v>32</v>
      </c>
      <c r="F5" s="236">
        <f t="shared" ref="F5:F14" si="3">SUMIF($M$5:$M$18,$B5,S$5:S$18)+SUMIF($M$5:$M$18,$B5,T$5:T$18)+SUMIF($M$5:$M$18,$B5,U$5:U$18)+SUMIF($M$5:$M$18,$B5,R$5:R$18)</f>
        <v>261</v>
      </c>
      <c r="G5" s="236">
        <f t="shared" ref="G5:G14" si="4">SUMIF($M$5:$M$18,$B5,W$5:W$18)</f>
        <v>23</v>
      </c>
      <c r="H5" s="236">
        <f t="shared" ref="H5:H14" si="5">SUMIF($M$5:$M$18,$B5,V$5:V$18)</f>
        <v>80.900000000000006</v>
      </c>
      <c r="I5" s="236">
        <f t="shared" ref="I5:I14" si="6">SUMIF($M$5:$M$18,$B5,Y$5:Y$18)+SUMIF($M$5:$M$18,$B5,Z$5:Z$18)+SUMIF($M$5:$M$18,$B5,AA$5:AA$18)+SUMIF($M$5:$M$18,$B5,AB$5:AB$18)+SUMIF($M$5:$M$18,$B5,AC$5:AC$18)+SUMIF($M$5:$M$18,$B5,X$5:X$18)</f>
        <v>111.86481757577459</v>
      </c>
      <c r="J5" s="236">
        <f>SUMIF($M$5:$M$18,$B5,AD$5:AD$18)</f>
        <v>146</v>
      </c>
      <c r="K5" s="7"/>
      <c r="M5" s="245" t="s">
        <v>2564</v>
      </c>
      <c r="N5" s="225" t="s">
        <v>2082</v>
      </c>
      <c r="O5" s="235">
        <v>31.700000000000003</v>
      </c>
      <c r="P5" s="225">
        <v>12.6</v>
      </c>
      <c r="Q5" s="236">
        <v>32</v>
      </c>
      <c r="R5" s="225">
        <v>170.20000000000002</v>
      </c>
      <c r="S5" s="225">
        <v>27.700000000000003</v>
      </c>
      <c r="T5" s="225">
        <v>45.300000000000004</v>
      </c>
      <c r="U5" s="225">
        <v>17.8</v>
      </c>
      <c r="V5" s="225">
        <v>80.900000000000006</v>
      </c>
      <c r="W5" s="225">
        <v>23</v>
      </c>
      <c r="X5" s="225">
        <v>22.1</v>
      </c>
      <c r="Y5" s="236">
        <v>4</v>
      </c>
      <c r="Z5" s="225">
        <v>17.100000000000023</v>
      </c>
      <c r="AA5" s="236">
        <v>12.164817575774581</v>
      </c>
      <c r="AB5" s="225">
        <v>26.9</v>
      </c>
      <c r="AC5" s="225">
        <v>29.6</v>
      </c>
      <c r="AD5" s="225">
        <v>146</v>
      </c>
    </row>
    <row r="6" spans="2:30">
      <c r="B6" t="s">
        <v>2075</v>
      </c>
      <c r="C6" s="230">
        <f t="shared" si="0"/>
        <v>0.3</v>
      </c>
      <c r="D6" s="7">
        <f t="shared" si="1"/>
        <v>0</v>
      </c>
      <c r="E6" s="7">
        <f t="shared" si="2"/>
        <v>0</v>
      </c>
      <c r="F6" s="7">
        <f t="shared" si="3"/>
        <v>0</v>
      </c>
      <c r="G6" s="7">
        <f t="shared" si="4"/>
        <v>0</v>
      </c>
      <c r="H6" s="7">
        <f t="shared" si="5"/>
        <v>0.9</v>
      </c>
      <c r="I6" s="7">
        <f t="shared" si="6"/>
        <v>9.9999999999999922E-2</v>
      </c>
      <c r="J6" s="7">
        <f t="shared" ref="J6:J14" si="7">SUMIF($M$5:$M$18,$B6,AD$5:AD$18)</f>
        <v>0</v>
      </c>
      <c r="M6" s="133" t="s">
        <v>2075</v>
      </c>
      <c r="N6" t="s">
        <v>20</v>
      </c>
      <c r="O6" s="230">
        <v>0.3</v>
      </c>
      <c r="P6" s="7">
        <v>0</v>
      </c>
      <c r="Q6" s="7">
        <v>0</v>
      </c>
      <c r="R6" s="7">
        <v>0</v>
      </c>
      <c r="S6" s="7">
        <v>0</v>
      </c>
      <c r="T6" s="7">
        <v>0</v>
      </c>
      <c r="U6" s="7">
        <v>0</v>
      </c>
      <c r="V6" s="7">
        <v>0.9</v>
      </c>
      <c r="W6" s="7">
        <v>0</v>
      </c>
      <c r="X6" s="7">
        <v>0.1</v>
      </c>
      <c r="Y6" s="7">
        <v>0</v>
      </c>
      <c r="Z6" s="7">
        <v>-0.10000000000000009</v>
      </c>
      <c r="AA6" s="7">
        <v>0.1</v>
      </c>
      <c r="AB6" s="7">
        <v>0</v>
      </c>
      <c r="AC6" s="7">
        <v>0</v>
      </c>
      <c r="AD6" s="7">
        <v>0</v>
      </c>
    </row>
    <row r="7" spans="2:30">
      <c r="B7" t="s">
        <v>2076</v>
      </c>
      <c r="C7" s="230">
        <f t="shared" si="0"/>
        <v>5.8000000000000007</v>
      </c>
      <c r="D7" s="7">
        <f t="shared" si="1"/>
        <v>0</v>
      </c>
      <c r="E7" s="7">
        <f t="shared" si="2"/>
        <v>0</v>
      </c>
      <c r="F7" s="7">
        <f t="shared" si="3"/>
        <v>0</v>
      </c>
      <c r="G7" s="7">
        <f t="shared" si="4"/>
        <v>0</v>
      </c>
      <c r="H7" s="7">
        <f t="shared" si="5"/>
        <v>0</v>
      </c>
      <c r="I7" s="7">
        <f t="shared" si="6"/>
        <v>0</v>
      </c>
      <c r="J7" s="7">
        <f t="shared" si="7"/>
        <v>0</v>
      </c>
      <c r="M7" s="246" t="s">
        <v>2076</v>
      </c>
      <c r="N7" t="s">
        <v>2044</v>
      </c>
      <c r="O7" s="230">
        <v>4.7</v>
      </c>
      <c r="P7" s="7">
        <v>0</v>
      </c>
      <c r="Q7" s="7">
        <v>0</v>
      </c>
      <c r="R7" s="7">
        <v>0</v>
      </c>
      <c r="S7" s="7">
        <v>0</v>
      </c>
      <c r="T7" s="7">
        <v>0</v>
      </c>
      <c r="U7" s="7">
        <v>0</v>
      </c>
      <c r="V7" s="7">
        <v>0</v>
      </c>
      <c r="W7" s="7">
        <v>0</v>
      </c>
      <c r="X7" s="7">
        <v>0</v>
      </c>
      <c r="Y7" s="7">
        <v>0</v>
      </c>
      <c r="Z7" s="7">
        <v>0</v>
      </c>
      <c r="AA7" s="7">
        <v>0</v>
      </c>
      <c r="AB7" s="7">
        <v>0</v>
      </c>
      <c r="AC7" s="7">
        <v>0</v>
      </c>
      <c r="AD7" s="7">
        <v>0</v>
      </c>
    </row>
    <row r="8" spans="2:30">
      <c r="B8" t="s">
        <v>2074</v>
      </c>
      <c r="C8" s="230">
        <f t="shared" si="0"/>
        <v>5.6</v>
      </c>
      <c r="D8" s="7">
        <f t="shared" si="1"/>
        <v>0</v>
      </c>
      <c r="E8" s="7">
        <f t="shared" si="2"/>
        <v>0</v>
      </c>
      <c r="F8" s="7">
        <f t="shared" si="3"/>
        <v>0</v>
      </c>
      <c r="G8" s="7">
        <f t="shared" si="4"/>
        <v>0</v>
      </c>
      <c r="H8" s="7">
        <f t="shared" si="5"/>
        <v>0</v>
      </c>
      <c r="I8" s="7">
        <f t="shared" si="6"/>
        <v>1.8000000000000007</v>
      </c>
      <c r="J8" s="7">
        <f t="shared" si="7"/>
        <v>0</v>
      </c>
      <c r="M8" s="246" t="s">
        <v>2076</v>
      </c>
      <c r="N8" t="s">
        <v>2045</v>
      </c>
      <c r="O8" s="230">
        <v>1.1000000000000001</v>
      </c>
      <c r="P8" s="7">
        <v>0</v>
      </c>
      <c r="Q8" s="7">
        <v>0</v>
      </c>
      <c r="R8" s="7">
        <v>0</v>
      </c>
      <c r="S8" s="7">
        <v>0</v>
      </c>
      <c r="T8" s="7">
        <v>0</v>
      </c>
      <c r="U8" s="7">
        <v>0</v>
      </c>
      <c r="V8" s="7">
        <v>0</v>
      </c>
      <c r="W8" s="7">
        <v>0</v>
      </c>
      <c r="X8" s="7">
        <v>0</v>
      </c>
      <c r="Y8" s="7">
        <v>0</v>
      </c>
      <c r="Z8" s="7">
        <v>0</v>
      </c>
      <c r="AA8" s="7">
        <v>0</v>
      </c>
      <c r="AB8" s="7">
        <v>0</v>
      </c>
      <c r="AC8" s="7">
        <v>0</v>
      </c>
      <c r="AD8" s="7">
        <v>0</v>
      </c>
    </row>
    <row r="9" spans="2:30">
      <c r="B9" t="s">
        <v>2073</v>
      </c>
      <c r="C9" s="230">
        <f t="shared" si="0"/>
        <v>9.9</v>
      </c>
      <c r="D9" s="7">
        <f t="shared" si="1"/>
        <v>2.8</v>
      </c>
      <c r="E9" s="7">
        <f t="shared" si="2"/>
        <v>22.6</v>
      </c>
      <c r="F9" s="7">
        <f t="shared" si="3"/>
        <v>45.599999999999994</v>
      </c>
      <c r="G9" s="7">
        <f t="shared" si="4"/>
        <v>8.1304347826086953</v>
      </c>
      <c r="H9" s="7">
        <f t="shared" si="5"/>
        <v>42.23043478260869</v>
      </c>
      <c r="I9" s="7">
        <f t="shared" si="6"/>
        <v>65.239130434782595</v>
      </c>
      <c r="J9" s="7">
        <f t="shared" si="7"/>
        <v>23.1</v>
      </c>
      <c r="M9" s="133" t="s">
        <v>2074</v>
      </c>
      <c r="N9" t="s">
        <v>2081</v>
      </c>
      <c r="O9" s="230">
        <v>5.6</v>
      </c>
      <c r="P9" s="7">
        <v>0</v>
      </c>
      <c r="Q9" s="7">
        <v>0</v>
      </c>
      <c r="R9" s="7">
        <v>0</v>
      </c>
      <c r="S9" s="7">
        <v>0</v>
      </c>
      <c r="T9" s="7">
        <v>0</v>
      </c>
      <c r="U9" s="7">
        <v>0</v>
      </c>
      <c r="V9" s="7">
        <v>0</v>
      </c>
      <c r="W9" s="7">
        <v>0</v>
      </c>
      <c r="X9" s="7">
        <v>1</v>
      </c>
      <c r="Y9" s="7">
        <v>0</v>
      </c>
      <c r="Z9" s="7">
        <v>0.80000000000000071</v>
      </c>
      <c r="AA9" s="7">
        <v>0</v>
      </c>
      <c r="AB9" s="7">
        <v>0</v>
      </c>
      <c r="AC9" s="7">
        <v>0</v>
      </c>
      <c r="AD9" s="7">
        <v>0</v>
      </c>
    </row>
    <row r="10" spans="2:30">
      <c r="B10" t="s">
        <v>2071</v>
      </c>
      <c r="C10" s="230">
        <f t="shared" si="0"/>
        <v>0</v>
      </c>
      <c r="D10" s="7">
        <f t="shared" si="1"/>
        <v>0</v>
      </c>
      <c r="E10" s="7">
        <f t="shared" si="2"/>
        <v>0</v>
      </c>
      <c r="F10" s="7">
        <f t="shared" si="3"/>
        <v>0</v>
      </c>
      <c r="G10" s="7">
        <f t="shared" si="4"/>
        <v>1.3304347826086957</v>
      </c>
      <c r="H10" s="7">
        <f t="shared" si="5"/>
        <v>1.3304347826086957</v>
      </c>
      <c r="I10" s="7">
        <f t="shared" si="6"/>
        <v>0.93913043478260838</v>
      </c>
      <c r="J10" s="7">
        <f t="shared" si="7"/>
        <v>0</v>
      </c>
      <c r="M10" s="246" t="s">
        <v>2073</v>
      </c>
      <c r="N10" t="s">
        <v>24</v>
      </c>
      <c r="O10" s="230">
        <v>9.9</v>
      </c>
      <c r="P10" s="7">
        <v>2.8</v>
      </c>
      <c r="Q10" s="7">
        <v>22.6</v>
      </c>
      <c r="R10" s="7">
        <v>22.7</v>
      </c>
      <c r="S10" s="7">
        <v>5.2</v>
      </c>
      <c r="T10" s="7">
        <v>10.8</v>
      </c>
      <c r="U10" s="7">
        <v>6.8999999999999995</v>
      </c>
      <c r="V10" s="7">
        <v>41.8</v>
      </c>
      <c r="W10" s="7">
        <v>7.7</v>
      </c>
      <c r="X10" s="7">
        <v>16.5</v>
      </c>
      <c r="Y10" s="7">
        <v>2.5</v>
      </c>
      <c r="Z10" s="7">
        <v>5.7999999999999829</v>
      </c>
      <c r="AA10" s="7">
        <v>6</v>
      </c>
      <c r="AB10" s="7">
        <v>12.4</v>
      </c>
      <c r="AC10" s="7">
        <v>21.8</v>
      </c>
      <c r="AD10" s="7">
        <v>23.1</v>
      </c>
    </row>
    <row r="11" spans="2:30">
      <c r="B11" t="s">
        <v>2072</v>
      </c>
      <c r="C11" s="230">
        <f t="shared" si="0"/>
        <v>0.1</v>
      </c>
      <c r="D11" s="7">
        <f t="shared" si="1"/>
        <v>0.1</v>
      </c>
      <c r="E11" s="7">
        <f t="shared" si="2"/>
        <v>0</v>
      </c>
      <c r="F11" s="7">
        <f t="shared" si="3"/>
        <v>106.2</v>
      </c>
      <c r="G11" s="7">
        <f t="shared" si="4"/>
        <v>0.1</v>
      </c>
      <c r="H11" s="7">
        <f t="shared" si="5"/>
        <v>0.1</v>
      </c>
      <c r="I11" s="7">
        <f t="shared" si="6"/>
        <v>0.86481757577459684</v>
      </c>
      <c r="J11" s="7">
        <f t="shared" si="7"/>
        <v>99.5</v>
      </c>
      <c r="M11" s="246" t="s">
        <v>2073</v>
      </c>
      <c r="N11" t="s">
        <v>35</v>
      </c>
      <c r="O11" s="230">
        <v>0</v>
      </c>
      <c r="P11" s="7">
        <v>0</v>
      </c>
      <c r="Q11" s="7">
        <v>0</v>
      </c>
      <c r="R11" s="7">
        <v>0</v>
      </c>
      <c r="S11" s="7">
        <v>0</v>
      </c>
      <c r="T11" s="7">
        <v>0</v>
      </c>
      <c r="U11" s="7">
        <v>0</v>
      </c>
      <c r="V11" s="7">
        <v>0.43043478260869572</v>
      </c>
      <c r="W11" s="7">
        <v>0.43043478260869572</v>
      </c>
      <c r="X11" s="7">
        <v>0</v>
      </c>
      <c r="Y11" s="7">
        <v>0</v>
      </c>
      <c r="Z11" s="7">
        <v>0.23913043478260865</v>
      </c>
      <c r="AA11" s="7">
        <v>0</v>
      </c>
      <c r="AB11" s="7">
        <v>0</v>
      </c>
      <c r="AC11" s="7">
        <v>0</v>
      </c>
      <c r="AD11" s="7">
        <v>0</v>
      </c>
    </row>
    <row r="12" spans="2:30" ht="17" customHeight="1">
      <c r="B12" t="s">
        <v>2083</v>
      </c>
      <c r="C12" s="230">
        <f t="shared" si="0"/>
        <v>1.6</v>
      </c>
      <c r="D12" s="7">
        <f t="shared" si="1"/>
        <v>0</v>
      </c>
      <c r="E12" s="7">
        <f t="shared" si="2"/>
        <v>6.4</v>
      </c>
      <c r="F12" s="7">
        <f t="shared" si="3"/>
        <v>65.599999999999994</v>
      </c>
      <c r="G12" s="7">
        <f t="shared" si="4"/>
        <v>5.7</v>
      </c>
      <c r="H12" s="7">
        <f t="shared" si="5"/>
        <v>12.2</v>
      </c>
      <c r="I12" s="7">
        <f t="shared" si="6"/>
        <v>2.5000000000000142</v>
      </c>
      <c r="J12" s="7">
        <f t="shared" si="7"/>
        <v>13.3</v>
      </c>
      <c r="M12" s="133" t="s">
        <v>2071</v>
      </c>
      <c r="N12" t="s">
        <v>2079</v>
      </c>
      <c r="O12" s="230">
        <v>0</v>
      </c>
      <c r="P12" s="7">
        <v>0</v>
      </c>
      <c r="Q12" s="7">
        <v>0</v>
      </c>
      <c r="R12" s="7">
        <v>0</v>
      </c>
      <c r="S12" s="7">
        <v>0</v>
      </c>
      <c r="T12" s="7">
        <v>0</v>
      </c>
      <c r="U12" s="7">
        <v>0</v>
      </c>
      <c r="V12" s="7">
        <v>1.3304347826086957</v>
      </c>
      <c r="W12" s="7">
        <v>1.3304347826086957</v>
      </c>
      <c r="X12" s="7">
        <v>0</v>
      </c>
      <c r="Y12" s="7">
        <v>0</v>
      </c>
      <c r="Z12" s="7">
        <v>0.73913043478260843</v>
      </c>
      <c r="AA12" s="7">
        <v>0.2</v>
      </c>
      <c r="AB12" s="7">
        <v>0</v>
      </c>
      <c r="AC12" s="7">
        <v>0</v>
      </c>
      <c r="AD12" s="7">
        <v>0</v>
      </c>
    </row>
    <row r="13" spans="2:30" ht="17" customHeight="1">
      <c r="B13" t="s">
        <v>1168</v>
      </c>
      <c r="C13" s="230">
        <f t="shared" si="0"/>
        <v>0</v>
      </c>
      <c r="D13" s="7">
        <f t="shared" si="1"/>
        <v>0</v>
      </c>
      <c r="E13" s="7">
        <f t="shared" si="2"/>
        <v>0</v>
      </c>
      <c r="F13" s="7">
        <f t="shared" si="3"/>
        <v>0</v>
      </c>
      <c r="G13" s="7">
        <f t="shared" si="4"/>
        <v>0</v>
      </c>
      <c r="H13" s="7">
        <f t="shared" si="5"/>
        <v>0</v>
      </c>
      <c r="I13" s="7">
        <f t="shared" si="6"/>
        <v>0</v>
      </c>
      <c r="J13" s="7">
        <f t="shared" si="7"/>
        <v>0</v>
      </c>
      <c r="M13" s="133" t="s">
        <v>2072</v>
      </c>
      <c r="N13" t="s">
        <v>22</v>
      </c>
      <c r="O13" s="230">
        <v>0.1</v>
      </c>
      <c r="P13" s="7">
        <v>0.1</v>
      </c>
      <c r="Q13" s="7">
        <v>0</v>
      </c>
      <c r="R13" s="7">
        <v>99.3</v>
      </c>
      <c r="S13" s="7">
        <v>1.3</v>
      </c>
      <c r="T13" s="7">
        <v>5.6000000000000005</v>
      </c>
      <c r="U13" s="7">
        <v>0</v>
      </c>
      <c r="V13" s="7">
        <v>0.1</v>
      </c>
      <c r="W13" s="7">
        <v>0.1</v>
      </c>
      <c r="X13" s="7">
        <v>0.3</v>
      </c>
      <c r="Y13" s="7">
        <v>0</v>
      </c>
      <c r="Z13" s="7">
        <v>0.20000000000001705</v>
      </c>
      <c r="AA13" s="7">
        <v>6.4817575774579694E-2</v>
      </c>
      <c r="AB13" s="7">
        <v>0.30000000000000004</v>
      </c>
      <c r="AC13" s="7">
        <v>0</v>
      </c>
      <c r="AD13" s="7">
        <v>99.5</v>
      </c>
    </row>
    <row r="14" spans="2:30">
      <c r="B14" s="226" t="s">
        <v>860</v>
      </c>
      <c r="C14" s="230">
        <f t="shared" si="0"/>
        <v>8.4</v>
      </c>
      <c r="D14" s="7">
        <f t="shared" si="1"/>
        <v>9.6999999999999993</v>
      </c>
      <c r="E14" s="7">
        <f t="shared" si="2"/>
        <v>3</v>
      </c>
      <c r="F14" s="7">
        <f t="shared" si="3"/>
        <v>43</v>
      </c>
      <c r="G14" s="7">
        <f t="shared" si="4"/>
        <v>7.7</v>
      </c>
      <c r="H14" s="7">
        <f t="shared" si="5"/>
        <v>24.1</v>
      </c>
      <c r="I14" s="7">
        <f t="shared" si="6"/>
        <v>40.300000000000011</v>
      </c>
      <c r="J14" s="7">
        <f t="shared" si="7"/>
        <v>10.1</v>
      </c>
      <c r="M14" s="133" t="s">
        <v>2083</v>
      </c>
      <c r="N14" t="s">
        <v>30</v>
      </c>
      <c r="O14" s="230">
        <v>1.6</v>
      </c>
      <c r="P14" s="7">
        <v>0</v>
      </c>
      <c r="Q14" s="7">
        <v>6.4</v>
      </c>
      <c r="R14" s="7">
        <v>34.799999999999997</v>
      </c>
      <c r="S14" s="7">
        <v>11.3</v>
      </c>
      <c r="T14" s="7">
        <v>13.799999999999999</v>
      </c>
      <c r="U14" s="7">
        <v>5.7</v>
      </c>
      <c r="V14" s="7">
        <v>12.2</v>
      </c>
      <c r="W14" s="7">
        <v>5.7</v>
      </c>
      <c r="X14" s="7">
        <v>0.1</v>
      </c>
      <c r="Y14" s="7">
        <v>0.3</v>
      </c>
      <c r="Z14" s="7">
        <v>0.50000000000001421</v>
      </c>
      <c r="AA14" s="7">
        <v>1.5</v>
      </c>
      <c r="AB14" s="7">
        <v>0.1</v>
      </c>
      <c r="AC14" s="7">
        <v>0</v>
      </c>
      <c r="AD14" s="7">
        <v>13.3</v>
      </c>
    </row>
    <row r="15" spans="2:30">
      <c r="B15" s="227" t="s">
        <v>2561</v>
      </c>
      <c r="C15" s="232">
        <f t="shared" ref="C15:E22" si="8">SUMIF($M$19:$M$27,$B15,O$19:O$27)</f>
        <v>0</v>
      </c>
      <c r="D15" s="233">
        <f t="shared" si="8"/>
        <v>0</v>
      </c>
      <c r="E15" s="233">
        <f t="shared" si="8"/>
        <v>63.9</v>
      </c>
      <c r="F15" s="233">
        <f>SUMIF($M$19:$M$27,$B15,S$19:S$27)+SUMIF($M$19:$M$27,$B15,T$19:T$27)+SUMIF($M$19:$M$27,$B15,U$19:U$27)+SUMIF($M$19:$M$27,$B15,R$19:R$27)</f>
        <v>406.70000000000005</v>
      </c>
      <c r="G15" s="233">
        <f t="shared" ref="G15:H22" si="9">SUMIF($M$19:$M$27,$B15,W$19:W$27)</f>
        <v>0.7</v>
      </c>
      <c r="H15" s="233">
        <f t="shared" si="9"/>
        <v>0</v>
      </c>
      <c r="I15" s="233">
        <f t="shared" ref="I15:I22" si="10">SUMIF($M$19:$M$27,$B15,AC$19:AC$27)+SUMIF($M$19:$M$27,$B15,AB$19:AB$27)+SUMIF($M$19:$M$27,$B15,AA$19:AA$27)+SUMIF($M$19:$M$27,$B15,Y$19:Y$27)+SUMIF($M$19:$M$27,$B15,Z$19:Z$27)+SUMIF($M$19:$M$27,$B15,X$19:X$27)</f>
        <v>21.900000000000045</v>
      </c>
      <c r="J15" s="233">
        <f>SUMIF($M$19:$M$27,$B15,AD$19:AD$27)</f>
        <v>0</v>
      </c>
      <c r="M15" s="133" t="s">
        <v>1168</v>
      </c>
      <c r="N15" t="s">
        <v>1077</v>
      </c>
      <c r="O15" s="230">
        <v>0</v>
      </c>
      <c r="P15" s="7">
        <v>0</v>
      </c>
      <c r="Q15" s="7">
        <v>0</v>
      </c>
      <c r="R15" s="7">
        <v>0</v>
      </c>
      <c r="S15" s="7">
        <v>0</v>
      </c>
      <c r="T15" s="7">
        <v>0</v>
      </c>
      <c r="U15" s="7">
        <v>0</v>
      </c>
      <c r="V15" s="7">
        <v>0</v>
      </c>
      <c r="W15" s="7">
        <v>0</v>
      </c>
      <c r="X15" s="7">
        <v>0</v>
      </c>
      <c r="Y15" s="7">
        <v>0</v>
      </c>
      <c r="Z15" s="7">
        <v>0</v>
      </c>
      <c r="AA15" s="7">
        <v>0</v>
      </c>
      <c r="AB15" s="7">
        <v>0</v>
      </c>
      <c r="AC15" s="7">
        <v>0</v>
      </c>
      <c r="AD15" s="7">
        <v>0</v>
      </c>
    </row>
    <row r="16" spans="2:30">
      <c r="B16" t="s">
        <v>2075</v>
      </c>
      <c r="C16" s="230">
        <f t="shared" si="8"/>
        <v>0</v>
      </c>
      <c r="D16" s="7">
        <f t="shared" si="8"/>
        <v>0</v>
      </c>
      <c r="E16" s="7">
        <f t="shared" si="8"/>
        <v>0</v>
      </c>
      <c r="F16" s="7">
        <f t="shared" ref="F16:F22" si="11">SUMIF($M$19:$M$27,$B16,S$19:S$27)+SUMIF($M$19:$M$27,$B16,T$19:T$27)+SUMIF($M$19:$M$27,$B16,U$19:U$27)+SUMIF($M$19:$M$27,$B16,R$19:R$27)</f>
        <v>0</v>
      </c>
      <c r="G16" s="7">
        <f t="shared" si="9"/>
        <v>0</v>
      </c>
      <c r="H16" s="7">
        <f t="shared" si="9"/>
        <v>0</v>
      </c>
      <c r="I16" s="7">
        <f t="shared" si="10"/>
        <v>2.6</v>
      </c>
      <c r="J16" s="7">
        <f t="shared" ref="J16:J22" si="12">SUMIF($M$19:$M$27,$B16,AD$19:AD$27)</f>
        <v>0</v>
      </c>
      <c r="M16" s="133" t="s">
        <v>860</v>
      </c>
      <c r="N16" t="s">
        <v>26</v>
      </c>
      <c r="O16" s="230">
        <v>8.4</v>
      </c>
      <c r="P16" s="7">
        <v>9.6999999999999993</v>
      </c>
      <c r="Q16" s="7">
        <v>3</v>
      </c>
      <c r="R16" s="7">
        <v>13.4</v>
      </c>
      <c r="S16" s="7">
        <v>9.3000000000000007</v>
      </c>
      <c r="T16" s="7">
        <v>15.100000000000001</v>
      </c>
      <c r="U16" s="7">
        <v>5.2</v>
      </c>
      <c r="V16" s="7">
        <v>24.1</v>
      </c>
      <c r="W16" s="7">
        <v>7.7</v>
      </c>
      <c r="X16" s="7">
        <v>4.0999999999999996</v>
      </c>
      <c r="Y16" s="7">
        <v>1.2</v>
      </c>
      <c r="Z16" s="7">
        <v>8.8000000000000114</v>
      </c>
      <c r="AA16" s="7">
        <v>4.3</v>
      </c>
      <c r="AB16" s="7">
        <v>14.1</v>
      </c>
      <c r="AC16" s="7">
        <v>7.8</v>
      </c>
      <c r="AD16" s="7">
        <v>10.1</v>
      </c>
    </row>
    <row r="17" spans="2:30">
      <c r="B17" t="s">
        <v>2074</v>
      </c>
      <c r="C17" s="230">
        <f t="shared" si="8"/>
        <v>0</v>
      </c>
      <c r="D17" s="7">
        <f t="shared" si="8"/>
        <v>0</v>
      </c>
      <c r="E17" s="7">
        <f t="shared" si="8"/>
        <v>0</v>
      </c>
      <c r="F17" s="7">
        <f t="shared" si="11"/>
        <v>0</v>
      </c>
      <c r="G17" s="7">
        <f t="shared" si="9"/>
        <v>0</v>
      </c>
      <c r="H17" s="7">
        <f t="shared" si="9"/>
        <v>0</v>
      </c>
      <c r="I17" s="7">
        <f t="shared" si="10"/>
        <v>2.5999999999999996</v>
      </c>
      <c r="J17" s="7">
        <f t="shared" si="12"/>
        <v>0</v>
      </c>
      <c r="M17" s="133" t="s">
        <v>2080</v>
      </c>
      <c r="N17" t="s">
        <v>34</v>
      </c>
      <c r="O17" s="230">
        <v>0</v>
      </c>
      <c r="P17" s="7">
        <v>0</v>
      </c>
      <c r="Q17" s="7">
        <v>0</v>
      </c>
      <c r="R17" s="7">
        <v>0</v>
      </c>
      <c r="S17" s="7">
        <v>0</v>
      </c>
      <c r="T17" s="7">
        <v>0</v>
      </c>
      <c r="U17" s="7">
        <v>0</v>
      </c>
      <c r="V17" s="7">
        <v>0</v>
      </c>
      <c r="W17" s="7">
        <v>0</v>
      </c>
      <c r="X17" s="7">
        <v>0</v>
      </c>
      <c r="Y17" s="7">
        <v>0</v>
      </c>
      <c r="Z17" s="7">
        <v>0</v>
      </c>
      <c r="AA17" s="7">
        <v>0</v>
      </c>
      <c r="AB17" s="7">
        <v>0</v>
      </c>
      <c r="AC17" s="7">
        <v>0</v>
      </c>
      <c r="AD17" s="7">
        <v>0</v>
      </c>
    </row>
    <row r="18" spans="2:30">
      <c r="B18" t="s">
        <v>2073</v>
      </c>
      <c r="C18" s="230">
        <f t="shared" si="8"/>
        <v>0</v>
      </c>
      <c r="D18" s="7">
        <f t="shared" si="8"/>
        <v>0</v>
      </c>
      <c r="E18" s="7">
        <f t="shared" si="8"/>
        <v>63.9</v>
      </c>
      <c r="F18" s="7">
        <f t="shared" si="11"/>
        <v>46.7</v>
      </c>
      <c r="G18" s="7">
        <f t="shared" si="9"/>
        <v>0</v>
      </c>
      <c r="H18" s="7">
        <f t="shared" si="9"/>
        <v>0</v>
      </c>
      <c r="I18" s="7">
        <f t="shared" si="10"/>
        <v>0</v>
      </c>
      <c r="J18" s="7">
        <f t="shared" si="12"/>
        <v>0</v>
      </c>
      <c r="M18" s="247" t="s">
        <v>2080</v>
      </c>
      <c r="N18" s="244" t="s">
        <v>863</v>
      </c>
      <c r="O18" s="230">
        <v>0</v>
      </c>
      <c r="P18" s="231">
        <v>0</v>
      </c>
      <c r="Q18" s="231">
        <v>0</v>
      </c>
      <c r="R18" s="231">
        <v>0</v>
      </c>
      <c r="S18" s="231">
        <v>0.6</v>
      </c>
      <c r="T18" s="231">
        <v>0</v>
      </c>
      <c r="U18" s="231">
        <v>0</v>
      </c>
      <c r="V18" s="231">
        <v>0</v>
      </c>
      <c r="W18" s="231">
        <v>0</v>
      </c>
      <c r="X18" s="231">
        <v>0</v>
      </c>
      <c r="Y18" s="231">
        <v>0</v>
      </c>
      <c r="Z18" s="231">
        <v>9.9999999999999978E-2</v>
      </c>
      <c r="AA18" s="231">
        <v>0</v>
      </c>
      <c r="AB18" s="231">
        <v>0</v>
      </c>
      <c r="AC18" s="231">
        <v>0</v>
      </c>
      <c r="AD18" s="231">
        <v>0</v>
      </c>
    </row>
    <row r="19" spans="2:30">
      <c r="B19" t="s">
        <v>2072</v>
      </c>
      <c r="C19" s="230">
        <f t="shared" si="8"/>
        <v>0</v>
      </c>
      <c r="D19" s="7">
        <f t="shared" si="8"/>
        <v>0</v>
      </c>
      <c r="E19" s="7">
        <f t="shared" si="8"/>
        <v>0</v>
      </c>
      <c r="F19" s="7">
        <f t="shared" si="11"/>
        <v>360</v>
      </c>
      <c r="G19" s="7">
        <f t="shared" si="9"/>
        <v>0.7</v>
      </c>
      <c r="H19" s="7">
        <f t="shared" si="9"/>
        <v>0</v>
      </c>
      <c r="I19" s="7">
        <f t="shared" si="10"/>
        <v>19.300000000000011</v>
      </c>
      <c r="J19" s="7">
        <f t="shared" si="12"/>
        <v>0</v>
      </c>
      <c r="M19" s="248" t="s">
        <v>2561</v>
      </c>
      <c r="N19" s="116" t="s">
        <v>2095</v>
      </c>
      <c r="O19" s="232">
        <v>0</v>
      </c>
      <c r="P19" s="233">
        <v>0</v>
      </c>
      <c r="Q19" s="233">
        <v>63.9</v>
      </c>
      <c r="R19" s="233">
        <v>359.1</v>
      </c>
      <c r="S19" s="233">
        <v>14</v>
      </c>
      <c r="T19" s="233">
        <v>31.1</v>
      </c>
      <c r="U19" s="233">
        <v>2.5</v>
      </c>
      <c r="V19" s="233">
        <v>0.4</v>
      </c>
      <c r="W19" s="233">
        <v>0.7</v>
      </c>
      <c r="X19" s="233">
        <v>0</v>
      </c>
      <c r="Y19" s="233">
        <v>0</v>
      </c>
      <c r="Z19" s="233">
        <v>2.2000000000000455</v>
      </c>
      <c r="AA19" s="233">
        <v>4.5</v>
      </c>
      <c r="AB19" s="233">
        <v>15.2</v>
      </c>
      <c r="AC19" s="233">
        <v>0</v>
      </c>
      <c r="AD19" s="233">
        <v>0</v>
      </c>
    </row>
    <row r="20" spans="2:30">
      <c r="B20" t="s">
        <v>2071</v>
      </c>
      <c r="C20" s="230">
        <f t="shared" si="8"/>
        <v>0</v>
      </c>
      <c r="D20" s="7">
        <f t="shared" si="8"/>
        <v>0</v>
      </c>
      <c r="E20" s="7">
        <f t="shared" si="8"/>
        <v>0</v>
      </c>
      <c r="F20" s="7">
        <f t="shared" si="11"/>
        <v>0</v>
      </c>
      <c r="G20" s="7">
        <f t="shared" si="9"/>
        <v>0</v>
      </c>
      <c r="H20" s="7">
        <f t="shared" si="9"/>
        <v>0</v>
      </c>
      <c r="I20" s="7">
        <f t="shared" si="10"/>
        <v>0</v>
      </c>
      <c r="J20" s="7">
        <f t="shared" si="12"/>
        <v>0</v>
      </c>
      <c r="M20" s="249" t="s">
        <v>2075</v>
      </c>
      <c r="N20" t="s">
        <v>19</v>
      </c>
      <c r="O20" s="230">
        <v>0</v>
      </c>
      <c r="P20" s="7">
        <v>0</v>
      </c>
      <c r="Q20" s="7">
        <v>0</v>
      </c>
      <c r="R20" s="7">
        <v>0</v>
      </c>
      <c r="S20" s="7">
        <v>0</v>
      </c>
      <c r="T20" s="7">
        <v>0</v>
      </c>
      <c r="U20" s="7">
        <v>0</v>
      </c>
      <c r="V20" s="7">
        <v>0.4</v>
      </c>
      <c r="W20" s="7">
        <v>0</v>
      </c>
      <c r="X20" s="7">
        <v>0</v>
      </c>
      <c r="Y20" s="7">
        <v>0</v>
      </c>
      <c r="Z20" s="7">
        <v>-0.10000000000000009</v>
      </c>
      <c r="AA20" s="7">
        <v>0</v>
      </c>
      <c r="AB20" s="7">
        <v>2.7</v>
      </c>
      <c r="AC20" s="7">
        <v>0</v>
      </c>
      <c r="AD20" s="7">
        <v>0</v>
      </c>
    </row>
    <row r="21" spans="2:30">
      <c r="B21" t="s">
        <v>1168</v>
      </c>
      <c r="C21" s="230">
        <f t="shared" si="8"/>
        <v>0</v>
      </c>
      <c r="D21" s="7">
        <f t="shared" si="8"/>
        <v>0</v>
      </c>
      <c r="E21" s="7">
        <f t="shared" si="8"/>
        <v>0</v>
      </c>
      <c r="F21" s="7">
        <f t="shared" si="11"/>
        <v>0</v>
      </c>
      <c r="G21" s="7">
        <f t="shared" si="9"/>
        <v>0</v>
      </c>
      <c r="H21" s="7">
        <f t="shared" si="9"/>
        <v>0</v>
      </c>
      <c r="I21" s="7">
        <f t="shared" si="10"/>
        <v>0</v>
      </c>
      <c r="J21" s="7">
        <f t="shared" si="12"/>
        <v>0</v>
      </c>
      <c r="M21" s="249" t="s">
        <v>2074</v>
      </c>
      <c r="N21" t="s">
        <v>2081</v>
      </c>
      <c r="O21" s="230">
        <v>0</v>
      </c>
      <c r="P21" s="7">
        <v>0</v>
      </c>
      <c r="Q21" s="7">
        <v>0</v>
      </c>
      <c r="R21" s="7">
        <v>0</v>
      </c>
      <c r="S21" s="7">
        <v>0</v>
      </c>
      <c r="T21" s="7">
        <v>0</v>
      </c>
      <c r="U21" s="7">
        <v>0</v>
      </c>
      <c r="V21" s="7">
        <v>0.2</v>
      </c>
      <c r="W21" s="7">
        <v>0</v>
      </c>
      <c r="X21" s="7">
        <v>0</v>
      </c>
      <c r="Y21" s="7">
        <v>0</v>
      </c>
      <c r="Z21" s="7">
        <v>-0.10000000000000053</v>
      </c>
      <c r="AA21" s="7">
        <v>0</v>
      </c>
      <c r="AB21" s="7">
        <v>2.7</v>
      </c>
      <c r="AC21" s="7">
        <v>0</v>
      </c>
      <c r="AD21" s="7">
        <v>0</v>
      </c>
    </row>
    <row r="22" spans="2:30">
      <c r="B22" t="s">
        <v>2531</v>
      </c>
      <c r="C22" s="230">
        <f t="shared" si="8"/>
        <v>0</v>
      </c>
      <c r="D22" s="7">
        <f t="shared" si="8"/>
        <v>0</v>
      </c>
      <c r="E22" s="7">
        <f t="shared" si="8"/>
        <v>0</v>
      </c>
      <c r="F22" s="7">
        <f t="shared" si="11"/>
        <v>0</v>
      </c>
      <c r="G22" s="7">
        <f t="shared" si="9"/>
        <v>0</v>
      </c>
      <c r="H22" s="7">
        <f t="shared" si="9"/>
        <v>0</v>
      </c>
      <c r="I22" s="7">
        <f t="shared" si="10"/>
        <v>0</v>
      </c>
      <c r="J22" s="7">
        <f t="shared" si="12"/>
        <v>0</v>
      </c>
      <c r="M22" s="250" t="s">
        <v>2073</v>
      </c>
      <c r="N22" t="s">
        <v>24</v>
      </c>
      <c r="O22" s="230">
        <v>0</v>
      </c>
      <c r="P22" s="7">
        <v>0</v>
      </c>
      <c r="Q22" s="7">
        <v>63.9</v>
      </c>
      <c r="R22" s="7">
        <v>16.3</v>
      </c>
      <c r="S22" s="7">
        <v>0</v>
      </c>
      <c r="T22" s="7">
        <v>30.400000000000002</v>
      </c>
      <c r="U22" s="7">
        <v>0</v>
      </c>
      <c r="V22" s="7">
        <v>0</v>
      </c>
      <c r="W22" s="7">
        <v>0</v>
      </c>
      <c r="X22" s="7">
        <v>0</v>
      </c>
      <c r="Y22" s="7">
        <v>0</v>
      </c>
      <c r="Z22" s="7">
        <v>0</v>
      </c>
      <c r="AA22" s="7">
        <v>0</v>
      </c>
      <c r="AB22" s="7">
        <v>0</v>
      </c>
      <c r="AC22" s="7">
        <v>0</v>
      </c>
      <c r="AD22" s="7">
        <v>0</v>
      </c>
    </row>
    <row r="23" spans="2:30">
      <c r="M23" s="250" t="s">
        <v>2073</v>
      </c>
      <c r="N23" t="s">
        <v>35</v>
      </c>
      <c r="O23" s="234">
        <v>0</v>
      </c>
      <c r="P23" s="118">
        <v>0</v>
      </c>
      <c r="Q23" s="118">
        <v>0</v>
      </c>
      <c r="R23" s="118">
        <v>0</v>
      </c>
      <c r="S23" s="118">
        <v>0</v>
      </c>
      <c r="T23" s="118">
        <v>0</v>
      </c>
      <c r="U23" s="118">
        <v>0</v>
      </c>
      <c r="V23" s="118">
        <v>0</v>
      </c>
      <c r="W23" s="118">
        <v>0</v>
      </c>
      <c r="X23" s="118">
        <v>0</v>
      </c>
      <c r="Y23" s="118">
        <v>0</v>
      </c>
      <c r="Z23" s="118">
        <v>0</v>
      </c>
      <c r="AA23" s="118">
        <v>0</v>
      </c>
      <c r="AB23" s="118">
        <v>0</v>
      </c>
      <c r="AC23" s="118">
        <v>0</v>
      </c>
      <c r="AD23" s="118">
        <v>0</v>
      </c>
    </row>
    <row r="24" spans="2:30">
      <c r="M24" s="249" t="s">
        <v>2072</v>
      </c>
      <c r="N24" t="s">
        <v>22</v>
      </c>
      <c r="O24" s="230">
        <v>0</v>
      </c>
      <c r="P24" s="7">
        <v>0</v>
      </c>
      <c r="Q24" s="7">
        <v>0</v>
      </c>
      <c r="R24" s="7">
        <v>342.8</v>
      </c>
      <c r="S24" s="7">
        <v>14</v>
      </c>
      <c r="T24" s="7">
        <v>0.7</v>
      </c>
      <c r="U24" s="7">
        <v>2.5</v>
      </c>
      <c r="V24" s="7">
        <v>0</v>
      </c>
      <c r="W24" s="7">
        <v>0.7</v>
      </c>
      <c r="X24" s="7">
        <v>0</v>
      </c>
      <c r="Y24" s="7">
        <v>0</v>
      </c>
      <c r="Z24" s="7">
        <v>2.3000000000000114</v>
      </c>
      <c r="AA24" s="7">
        <v>4.5</v>
      </c>
      <c r="AB24" s="7">
        <v>12.5</v>
      </c>
      <c r="AC24" s="7">
        <v>0</v>
      </c>
      <c r="AD24" s="7">
        <v>0</v>
      </c>
    </row>
    <row r="25" spans="2:30">
      <c r="M25" s="249" t="s">
        <v>2071</v>
      </c>
      <c r="N25" t="s">
        <v>2080</v>
      </c>
      <c r="O25" s="234">
        <v>0</v>
      </c>
      <c r="P25" s="118">
        <v>0</v>
      </c>
      <c r="Q25" s="118">
        <v>0</v>
      </c>
      <c r="R25" s="118">
        <v>0</v>
      </c>
      <c r="S25" s="118">
        <v>0</v>
      </c>
      <c r="T25" s="118">
        <v>0</v>
      </c>
      <c r="U25" s="118">
        <v>0</v>
      </c>
      <c r="V25" s="118">
        <v>0</v>
      </c>
      <c r="W25" s="118">
        <v>0</v>
      </c>
      <c r="X25" s="118">
        <v>0</v>
      </c>
      <c r="Y25" s="118">
        <v>0</v>
      </c>
      <c r="Z25" s="118">
        <v>0</v>
      </c>
      <c r="AA25" s="118">
        <v>0</v>
      </c>
      <c r="AB25" s="118">
        <v>0</v>
      </c>
      <c r="AC25" s="118">
        <v>0</v>
      </c>
      <c r="AD25" s="118">
        <v>0</v>
      </c>
    </row>
    <row r="26" spans="2:30">
      <c r="I26" s="7"/>
      <c r="M26" s="249" t="s">
        <v>1168</v>
      </c>
      <c r="N26" t="s">
        <v>1077</v>
      </c>
      <c r="O26" s="230">
        <v>0</v>
      </c>
      <c r="P26" s="7">
        <v>0</v>
      </c>
      <c r="Q26" s="7">
        <v>0</v>
      </c>
      <c r="R26" s="7">
        <v>0</v>
      </c>
      <c r="S26" s="7">
        <v>0</v>
      </c>
      <c r="T26" s="7">
        <v>0</v>
      </c>
      <c r="U26" s="7">
        <v>0</v>
      </c>
      <c r="V26" s="7">
        <v>0</v>
      </c>
      <c r="W26" s="7">
        <v>0</v>
      </c>
      <c r="X26" s="7">
        <v>0</v>
      </c>
      <c r="Y26" s="7">
        <v>0</v>
      </c>
      <c r="Z26" s="7">
        <v>0</v>
      </c>
      <c r="AA26" s="7">
        <v>0</v>
      </c>
      <c r="AB26" s="7">
        <v>0</v>
      </c>
      <c r="AC26" s="7">
        <v>0</v>
      </c>
      <c r="AD26" s="7">
        <v>0</v>
      </c>
    </row>
    <row r="27" spans="2:30">
      <c r="M27" s="249" t="s">
        <v>2531</v>
      </c>
      <c r="N27" t="s">
        <v>2080</v>
      </c>
      <c r="O27" s="234">
        <v>0</v>
      </c>
      <c r="P27" s="118">
        <v>0</v>
      </c>
      <c r="Q27" s="118">
        <v>0</v>
      </c>
      <c r="R27" s="118">
        <v>0</v>
      </c>
      <c r="S27" s="118">
        <v>0</v>
      </c>
      <c r="T27" s="118">
        <v>0</v>
      </c>
      <c r="U27" s="118">
        <v>0</v>
      </c>
      <c r="V27" s="118">
        <v>0</v>
      </c>
      <c r="W27" s="118">
        <v>0</v>
      </c>
      <c r="X27" s="118">
        <v>0</v>
      </c>
      <c r="Y27" s="118">
        <v>0</v>
      </c>
      <c r="Z27" s="118">
        <v>0</v>
      </c>
      <c r="AA27" s="118">
        <v>0</v>
      </c>
      <c r="AB27" s="118">
        <v>0</v>
      </c>
      <c r="AC27" s="118">
        <v>0</v>
      </c>
      <c r="AD27" s="118">
        <v>0</v>
      </c>
    </row>
    <row r="28" spans="2:30">
      <c r="O28" s="7"/>
      <c r="P28" s="7"/>
      <c r="Q28" s="7"/>
      <c r="R28" s="7"/>
      <c r="S28" s="7"/>
      <c r="T28" s="7"/>
      <c r="U28" s="7"/>
      <c r="V28" s="7"/>
      <c r="W28" s="7"/>
      <c r="X28" s="7"/>
      <c r="Y28" s="7"/>
      <c r="Z28" s="7"/>
      <c r="AA28" s="7"/>
      <c r="AB28" s="7"/>
      <c r="AC28" s="7"/>
    </row>
    <row r="29" spans="2:30">
      <c r="B29" s="241" t="s">
        <v>2562</v>
      </c>
      <c r="C29" s="226"/>
      <c r="D29" s="226"/>
      <c r="E29" s="226"/>
      <c r="F29" s="226"/>
      <c r="G29" s="226"/>
      <c r="H29" s="226"/>
      <c r="I29" s="226"/>
      <c r="J29" s="226"/>
      <c r="M29" s="241" t="s">
        <v>2553</v>
      </c>
      <c r="N29" s="226"/>
      <c r="O29" s="231"/>
      <c r="P29" s="231"/>
      <c r="Q29" s="231"/>
      <c r="R29" s="231"/>
      <c r="S29" s="231"/>
      <c r="T29" s="231"/>
      <c r="U29" s="231"/>
      <c r="V29" s="231"/>
      <c r="W29" s="231"/>
      <c r="X29" s="231"/>
      <c r="Y29" s="231"/>
      <c r="Z29" s="231"/>
      <c r="AA29" s="231"/>
      <c r="AB29" s="231"/>
      <c r="AC29" s="231"/>
    </row>
    <row r="30" spans="2:30">
      <c r="B30" t="s">
        <v>1925</v>
      </c>
      <c r="C30" s="239" t="s">
        <v>2094</v>
      </c>
      <c r="M30" t="s">
        <v>2554</v>
      </c>
      <c r="O30" s="7"/>
      <c r="P30" s="7"/>
      <c r="Q30" s="7"/>
      <c r="R30" s="7"/>
      <c r="S30" s="7"/>
      <c r="T30" s="7"/>
      <c r="U30" s="7"/>
      <c r="V30" s="7"/>
      <c r="W30" s="7"/>
      <c r="X30" s="7"/>
      <c r="Y30" s="7"/>
      <c r="Z30" s="7"/>
      <c r="AA30" s="7"/>
      <c r="AB30" s="7"/>
      <c r="AC30" s="7"/>
    </row>
    <row r="31" spans="2:30">
      <c r="B31" t="s">
        <v>2078</v>
      </c>
      <c r="C31" s="229" t="s">
        <v>2078</v>
      </c>
      <c r="M31" s="81" t="s">
        <v>2555</v>
      </c>
      <c r="O31" s="7"/>
      <c r="P31" s="7"/>
      <c r="Q31" s="7"/>
      <c r="R31" s="7"/>
      <c r="S31" s="7"/>
      <c r="T31" s="7"/>
      <c r="U31" s="7"/>
      <c r="V31" s="7"/>
      <c r="W31" s="7"/>
      <c r="X31" s="7"/>
      <c r="Y31" s="7"/>
      <c r="Z31" s="7"/>
      <c r="AA31" s="7"/>
      <c r="AB31" s="7"/>
      <c r="AC31" s="7"/>
    </row>
    <row r="32" spans="2:30">
      <c r="B32" t="s">
        <v>839</v>
      </c>
      <c r="C32" s="229" t="s">
        <v>839</v>
      </c>
      <c r="M32" t="s">
        <v>2557</v>
      </c>
      <c r="O32" s="7"/>
      <c r="P32" s="7"/>
      <c r="Q32" s="7"/>
      <c r="R32" s="7"/>
      <c r="S32" s="7"/>
      <c r="T32" s="7"/>
      <c r="U32" s="7"/>
      <c r="V32" s="7"/>
      <c r="W32" s="7"/>
      <c r="X32" s="7"/>
      <c r="Y32" s="7"/>
      <c r="Z32" s="7"/>
      <c r="AA32" s="7"/>
      <c r="AB32" s="7"/>
      <c r="AC32" s="7"/>
    </row>
    <row r="33" spans="2:29">
      <c r="B33" t="s">
        <v>2077</v>
      </c>
      <c r="C33" s="229" t="s">
        <v>2093</v>
      </c>
      <c r="D33" t="s">
        <v>2092</v>
      </c>
      <c r="E33" t="s">
        <v>2091</v>
      </c>
      <c r="F33" t="s">
        <v>2090</v>
      </c>
      <c r="M33" t="s">
        <v>2558</v>
      </c>
      <c r="O33" s="7"/>
      <c r="P33" s="7"/>
      <c r="Q33" s="7"/>
      <c r="R33" s="7"/>
      <c r="S33" s="7"/>
      <c r="T33" s="7"/>
      <c r="U33" s="7"/>
      <c r="V33" s="7"/>
      <c r="W33" s="7"/>
      <c r="X33" s="7"/>
      <c r="Y33" s="7"/>
      <c r="Z33" s="7"/>
      <c r="AA33" s="7"/>
      <c r="AB33" s="7"/>
      <c r="AC33" s="7"/>
    </row>
    <row r="34" spans="2:29">
      <c r="B34" t="s">
        <v>2015</v>
      </c>
      <c r="C34" s="229" t="s">
        <v>2015</v>
      </c>
      <c r="M34" t="s">
        <v>2559</v>
      </c>
      <c r="O34" s="7"/>
      <c r="P34" s="7"/>
      <c r="Q34" s="7"/>
      <c r="R34" s="7"/>
      <c r="S34" s="7"/>
      <c r="T34" s="7"/>
      <c r="U34" s="7"/>
      <c r="V34" s="7"/>
      <c r="W34" s="7"/>
      <c r="X34" s="7"/>
      <c r="Y34" s="7"/>
      <c r="Z34" s="7"/>
      <c r="AA34" s="7"/>
      <c r="AB34" s="7"/>
      <c r="AC34" s="7"/>
    </row>
    <row r="35" spans="2:29">
      <c r="B35" t="s">
        <v>2014</v>
      </c>
      <c r="C35" s="229" t="s">
        <v>2089</v>
      </c>
    </row>
    <row r="36" spans="2:29">
      <c r="B36" t="s">
        <v>863</v>
      </c>
      <c r="C36" s="229" t="s">
        <v>2088</v>
      </c>
      <c r="D36" t="s">
        <v>2087</v>
      </c>
      <c r="E36" t="s">
        <v>2026</v>
      </c>
      <c r="F36" t="s">
        <v>2086</v>
      </c>
      <c r="G36" t="s">
        <v>2085</v>
      </c>
      <c r="H36" t="s">
        <v>2084</v>
      </c>
    </row>
    <row r="39" spans="2:29">
      <c r="B39" s="37" t="s">
        <v>2575</v>
      </c>
      <c r="M39" s="37" t="s">
        <v>2574</v>
      </c>
    </row>
    <row r="40" spans="2:29">
      <c r="E40" s="7"/>
    </row>
    <row r="41" spans="2:29" ht="35" thickBot="1">
      <c r="B41" s="238" t="s">
        <v>2565</v>
      </c>
      <c r="C41" s="240" t="s">
        <v>1925</v>
      </c>
      <c r="D41" s="238" t="s">
        <v>2078</v>
      </c>
      <c r="E41" s="238" t="s">
        <v>839</v>
      </c>
      <c r="F41" s="238" t="s">
        <v>2077</v>
      </c>
      <c r="G41" s="238" t="s">
        <v>2015</v>
      </c>
      <c r="H41" s="238" t="s">
        <v>2014</v>
      </c>
      <c r="I41" s="238" t="s">
        <v>863</v>
      </c>
      <c r="J41" s="238" t="s">
        <v>2006</v>
      </c>
      <c r="M41" s="224" t="s">
        <v>2529</v>
      </c>
      <c r="N41" s="224" t="s">
        <v>2532</v>
      </c>
      <c r="O41" s="228" t="s">
        <v>2542</v>
      </c>
      <c r="P41" s="224" t="s">
        <v>2543</v>
      </c>
      <c r="Q41" s="224" t="s">
        <v>2544</v>
      </c>
      <c r="R41" s="224" t="s">
        <v>2545</v>
      </c>
      <c r="S41" s="224" t="s">
        <v>2546</v>
      </c>
      <c r="T41" s="224" t="s">
        <v>2547</v>
      </c>
      <c r="U41" s="224" t="s">
        <v>2548</v>
      </c>
      <c r="V41" s="224" t="s">
        <v>2549</v>
      </c>
      <c r="W41" s="224" t="s">
        <v>2550</v>
      </c>
      <c r="X41" s="243" t="s">
        <v>2551</v>
      </c>
    </row>
    <row r="42" spans="2:29">
      <c r="B42" s="225" t="s">
        <v>2564</v>
      </c>
      <c r="C42" s="237">
        <f t="shared" ref="C42:C51" si="13">SUMIF($M$42:$M$51,$B42,O$42:O$51)</f>
        <v>47.614247199143726</v>
      </c>
      <c r="D42" s="236">
        <f t="shared" ref="D42:D51" si="14">SUMIF($M$42:$M$51,$B42,Q$42:Q$51)+SUMIF($M$42:$M$51,$B42,P$42:P$51)</f>
        <v>12.585311460000042</v>
      </c>
      <c r="E42" s="236">
        <f t="shared" ref="E42:E51" si="15">SUMIF($M$42:$M$51,$B42,S$42:S$51)</f>
        <v>31.09999999999998</v>
      </c>
      <c r="F42" s="236">
        <f t="shared" ref="F42:F51" si="16">SUMIF($M$42:$M$51,$B42,R$42:R$51)</f>
        <v>256.4984393836267</v>
      </c>
      <c r="G42" s="236">
        <f t="shared" ref="G42:G51" si="17">SUMIF($M$42:$M$51,$B42,V$42:V$51)</f>
        <v>21.755010595271671</v>
      </c>
      <c r="H42" s="236">
        <f t="shared" ref="H42:H51" si="18">SUMIF($M$42:$M$51,$B42,U$42:U$51)</f>
        <v>80.0748619179234</v>
      </c>
      <c r="I42" s="236">
        <f t="shared" ref="I42:I51" si="19">SUMIF($M$42:$M$51,$B42,W$42:W$51)</f>
        <v>119.2782294005532</v>
      </c>
      <c r="J42" s="236">
        <f>SUMIF($M$42:$M$51,$B42,T$42:T$51)</f>
        <v>160.50386689999991</v>
      </c>
      <c r="L42" s="7"/>
      <c r="M42" s="245" t="s">
        <v>2564</v>
      </c>
      <c r="N42" s="225"/>
      <c r="O42" s="237">
        <f>SUM(O43:O51)</f>
        <v>47.614247199143726</v>
      </c>
      <c r="P42" s="236">
        <f>SUM(P43:P51)</f>
        <v>6.4075000000000335</v>
      </c>
      <c r="Q42" s="236">
        <f t="shared" ref="Q42:X42" si="20">SUM(Q43:Q51)</f>
        <v>6.1778114600000098</v>
      </c>
      <c r="R42" s="236">
        <f t="shared" si="20"/>
        <v>256.4984393836267</v>
      </c>
      <c r="S42" s="236">
        <f t="shared" si="20"/>
        <v>31.09999999999998</v>
      </c>
      <c r="T42" s="236">
        <f t="shared" si="20"/>
        <v>160.50386689999991</v>
      </c>
      <c r="U42" s="236">
        <f t="shared" si="20"/>
        <v>80.0748619179234</v>
      </c>
      <c r="V42" s="236">
        <f t="shared" si="20"/>
        <v>21.755010595271671</v>
      </c>
      <c r="W42" s="236">
        <f t="shared" si="20"/>
        <v>119.2782294005532</v>
      </c>
      <c r="X42" s="236">
        <f t="shared" si="20"/>
        <v>14.4675288</v>
      </c>
    </row>
    <row r="43" spans="2:29">
      <c r="B43" t="s">
        <v>2075</v>
      </c>
      <c r="C43" s="230">
        <f t="shared" si="13"/>
        <v>0</v>
      </c>
      <c r="D43" s="7">
        <f t="shared" si="14"/>
        <v>0</v>
      </c>
      <c r="E43" s="7">
        <f t="shared" si="15"/>
        <v>0</v>
      </c>
      <c r="F43" s="7">
        <f t="shared" si="16"/>
        <v>0</v>
      </c>
      <c r="G43" s="7">
        <f t="shared" si="17"/>
        <v>0</v>
      </c>
      <c r="H43" s="7">
        <f t="shared" si="18"/>
        <v>1.2931350479999999</v>
      </c>
      <c r="I43" s="7">
        <f t="shared" si="19"/>
        <v>0.90367891199999906</v>
      </c>
      <c r="J43" s="7">
        <f t="shared" ref="J43:J51" si="21">SUMIF($M$42:$M$51,$B43,T$42:T$51)</f>
        <v>0</v>
      </c>
      <c r="M43" s="133" t="s">
        <v>2075</v>
      </c>
      <c r="N43" t="s">
        <v>2533</v>
      </c>
      <c r="O43" s="230">
        <f>INDEX('Datadump ETM 2019'!$B$2:$DO$901,MATCH(_xlfn.CONCAT("industry_final_demand_for_",O$41,"_",$N43),'Datadump ETM 2019'!$A$2:$A$901,0),MATCH(_xlfn.CONCAT("input_of_",$N43," (MJ)"),'Datadump ETM 2019'!$B$1:$DO$1,0))/1000000000</f>
        <v>0</v>
      </c>
      <c r="P43" s="118">
        <v>0</v>
      </c>
      <c r="Q43" s="7">
        <f>INDEX('Datadump ETM 2019'!$B$2:$DO$901,MATCH(_xlfn.CONCAT("industry_final_demand_for_",Q$41,"_",$N43),'Datadump ETM 2019'!$A$2:$A$901,0),MATCH(_xlfn.CONCAT("input_of_",$N43," (MJ)"),'Datadump ETM 2019'!$B$1:$DO$1,0))/1000000000</f>
        <v>0</v>
      </c>
      <c r="R43" s="7">
        <f>INDEX('Datadump ETM 2019'!$B$2:$DO$901,MATCH(_xlfn.CONCAT("industry_final_demand_for_",R$41,"_",$N43),'Datadump ETM 2019'!$A$2:$A$901,0),MATCH(_xlfn.CONCAT("input_of_",$N43," (MJ)"),'Datadump ETM 2019'!$B$1:$DO$1,0))/1000000000</f>
        <v>0</v>
      </c>
      <c r="S43" s="7">
        <f>INDEX('Datadump ETM 2019'!$B$2:$DO$901,MATCH(_xlfn.CONCAT("industry_final_demand_for_",S$41,"_",$N43),'Datadump ETM 2019'!$A$2:$A$901,0),MATCH(_xlfn.CONCAT("input_of_",$N43," (MJ)"),'Datadump ETM 2019'!$B$1:$DO$1,0))/1000000000</f>
        <v>0</v>
      </c>
      <c r="T43" s="7">
        <f>INDEX('Datadump ETM 2019'!$B$2:$DO$901,MATCH(_xlfn.CONCAT("industry_final_demand_for_",T$41,"_",$N43),'Datadump ETM 2019'!$A$2:$A$901,0),MATCH(_xlfn.CONCAT("input_of_",$N43," (MJ)"),'Datadump ETM 2019'!$B$1:$DO$1,0))/1000000000</f>
        <v>0</v>
      </c>
      <c r="U43" s="7">
        <f>INDEX('Datadump ETM 2019'!$B$2:$DO$901,MATCH(_xlfn.CONCAT("industry_final_demand_for_",U$41,"_",$N43),'Datadump ETM 2019'!$A$2:$A$901,0),MATCH(_xlfn.CONCAT("input_of_",$N43," (MJ)"),'Datadump ETM 2019'!$B$1:$DO$1,0))/1000000000</f>
        <v>1.2931350479999999</v>
      </c>
      <c r="V43" s="7">
        <f>INDEX('Datadump ETM 2019'!$B$2:$DO$901,MATCH(_xlfn.CONCAT("industry_final_demand_for_",V$41,"_",$N43),'Datadump ETM 2019'!$A$2:$A$901,0),MATCH(_xlfn.CONCAT("input_of_",$N43," (MJ)"),'Datadump ETM 2019'!$B$1:$DO$1,0))/1000000000</f>
        <v>0</v>
      </c>
      <c r="W43" s="7">
        <f>INDEX('Datadump ETM 2019'!$B$2:$DO$901,MATCH(_xlfn.CONCAT("industry_final_demand_for_",W$41,"_",$N43),'Datadump ETM 2019'!$A$2:$A$901,0),MATCH(_xlfn.CONCAT("input_of_",$N43," (MJ)"),'Datadump ETM 2019'!$B$1:$DO$1,0))/1000000000</f>
        <v>0.90367891199999906</v>
      </c>
      <c r="X43" s="118">
        <v>0</v>
      </c>
    </row>
    <row r="44" spans="2:29">
      <c r="B44" t="s">
        <v>2076</v>
      </c>
      <c r="C44" s="230">
        <f t="shared" si="13"/>
        <v>27.060083890000101</v>
      </c>
      <c r="D44" s="7">
        <f t="shared" si="14"/>
        <v>0</v>
      </c>
      <c r="E44" s="7">
        <f t="shared" si="15"/>
        <v>0</v>
      </c>
      <c r="F44" s="7">
        <f t="shared" si="16"/>
        <v>0</v>
      </c>
      <c r="G44" s="7">
        <f t="shared" si="17"/>
        <v>0</v>
      </c>
      <c r="H44" s="7">
        <f t="shared" si="18"/>
        <v>0</v>
      </c>
      <c r="I44" s="7">
        <f t="shared" si="19"/>
        <v>0</v>
      </c>
      <c r="J44" s="7">
        <f t="shared" si="21"/>
        <v>0</v>
      </c>
      <c r="M44" s="133" t="s">
        <v>2076</v>
      </c>
      <c r="N44" t="s">
        <v>2534</v>
      </c>
      <c r="O44" s="230">
        <f>INDEX('Datadump ETM 2019'!$B$2:$DO$901,MATCH(_xlfn.CONCAT("industry_final_demand_for_",O$41,"_",$N44),'Datadump ETM 2019'!$A$2:$A$901,0),MATCH(_xlfn.CONCAT("input_of_",$N44," (MJ)"),'Datadump ETM 2019'!$B$1:$DO$1,0))/1000000000</f>
        <v>27.060083890000101</v>
      </c>
      <c r="P44" s="118">
        <v>0</v>
      </c>
      <c r="Q44" s="118">
        <v>0</v>
      </c>
      <c r="R44" s="118">
        <v>0</v>
      </c>
      <c r="S44" s="118">
        <v>0</v>
      </c>
      <c r="T44" s="118">
        <v>0</v>
      </c>
      <c r="U44" s="118">
        <v>0</v>
      </c>
      <c r="V44" s="118">
        <v>0</v>
      </c>
      <c r="W44" s="118">
        <v>0</v>
      </c>
      <c r="X44" s="118">
        <v>0</v>
      </c>
    </row>
    <row r="45" spans="2:29">
      <c r="B45" t="s">
        <v>2074</v>
      </c>
      <c r="C45" s="230">
        <f t="shared" si="13"/>
        <v>3.9314052000000099E-2</v>
      </c>
      <c r="D45" s="7">
        <f t="shared" si="14"/>
        <v>0</v>
      </c>
      <c r="E45" s="7">
        <f t="shared" si="15"/>
        <v>0</v>
      </c>
      <c r="F45" s="7">
        <f t="shared" si="16"/>
        <v>0</v>
      </c>
      <c r="G45" s="7">
        <f t="shared" si="17"/>
        <v>0</v>
      </c>
      <c r="H45" s="7">
        <f t="shared" si="18"/>
        <v>0</v>
      </c>
      <c r="I45" s="7">
        <f t="shared" si="19"/>
        <v>1.070941572</v>
      </c>
      <c r="J45" s="7">
        <f t="shared" si="21"/>
        <v>0</v>
      </c>
      <c r="M45" s="133" t="s">
        <v>2074</v>
      </c>
      <c r="N45" t="s">
        <v>2100</v>
      </c>
      <c r="O45" s="230">
        <f>INDEX('Datadump ETM 2019'!$B$2:$DO$901,MATCH(_xlfn.CONCAT("industry_final_demand_for_",O$41,"_",$N45),'Datadump ETM 2019'!$A$2:$A$901,0),MATCH(_xlfn.CONCAT("input_of_",$N45," (MJ)"),'Datadump ETM 2019'!$B$1:$DO$1,0))/1000000000</f>
        <v>3.9314052000000099E-2</v>
      </c>
      <c r="P45" s="118">
        <v>0</v>
      </c>
      <c r="Q45" s="118">
        <v>0</v>
      </c>
      <c r="R45" s="118">
        <v>0</v>
      </c>
      <c r="S45" s="118">
        <v>0</v>
      </c>
      <c r="T45" s="118">
        <v>0</v>
      </c>
      <c r="U45" s="118">
        <v>0</v>
      </c>
      <c r="V45" s="118">
        <v>0</v>
      </c>
      <c r="W45" s="7">
        <f>INDEX('Datadump ETM 2019'!$B$2:$DO$901,MATCH(_xlfn.CONCAT("industry_final_demand_for_",W$41,"_",$N45),'Datadump ETM 2019'!$A$2:$A$901,0),MATCH(_xlfn.CONCAT("input_of_",$N45," (MJ)"),'Datadump ETM 2019'!$B$1:$DO$1,0))/1000000000</f>
        <v>1.070941572</v>
      </c>
      <c r="X45" s="118">
        <v>0</v>
      </c>
    </row>
    <row r="46" spans="2:29">
      <c r="B46" t="s">
        <v>2073</v>
      </c>
      <c r="C46" s="230">
        <f t="shared" si="13"/>
        <v>11.318417453143601</v>
      </c>
      <c r="D46" s="7">
        <f t="shared" si="14"/>
        <v>2.8686697560000045</v>
      </c>
      <c r="E46" s="7">
        <f t="shared" si="15"/>
        <v>22.6</v>
      </c>
      <c r="F46" s="7">
        <f t="shared" si="16"/>
        <v>52.574027686551695</v>
      </c>
      <c r="G46" s="7">
        <f t="shared" si="17"/>
        <v>12.253612279271699</v>
      </c>
      <c r="H46" s="7">
        <f t="shared" si="18"/>
        <v>54.412206259923401</v>
      </c>
      <c r="I46" s="7">
        <f t="shared" si="19"/>
        <v>67.637241392760203</v>
      </c>
      <c r="J46" s="7">
        <f t="shared" si="21"/>
        <v>40.0016920300001</v>
      </c>
      <c r="M46" s="133" t="s">
        <v>2073</v>
      </c>
      <c r="N46" t="s">
        <v>2535</v>
      </c>
      <c r="O46" s="230">
        <f>INDEX('Datadump ETM 2019'!$B$2:$DO$901,MATCH(_xlfn.CONCAT("industry_final_demand_for_",O$41,"_",$N46),'Datadump ETM 2019'!$A$2:$A$901,0),MATCH(_xlfn.CONCAT("input_of_",$N46," (MJ)"),'Datadump ETM 2019'!$B$1:$DO$1,0))/1000000000</f>
        <v>11.318417453143601</v>
      </c>
      <c r="P46" s="7">
        <f>INDEX('Datadump ETM 2019'!$B$2:$DO$901,MATCH(_xlfn.CONCAT("industry_final_demand_for_",P$41,"_",$N46),'Datadump ETM 2019'!$A$2:$A$901,0),MATCH(_xlfn.CONCAT("input_of_",$N46," (MJ)"),'Datadump ETM 2019'!$B$1:$DO$1,0))/1000000000</f>
        <v>0.61000000000000409</v>
      </c>
      <c r="Q46" s="7">
        <f>INDEX('Datadump ETM 2019'!$B$2:$DO$901,MATCH(_xlfn.CONCAT("industry_final_demand_for_",Q$41,"_",$N46),'Datadump ETM 2019'!$A$2:$A$901,0),MATCH(_xlfn.CONCAT("input_of_",$N46," (MJ)"),'Datadump ETM 2019'!$B$1:$DO$1,0))/1000000000</f>
        <v>2.2586697560000002</v>
      </c>
      <c r="R46" s="7">
        <f>INDEX('Datadump ETM 2019'!$B$2:$DO$901,MATCH(_xlfn.CONCAT("industry_final_demand_for_",R$41,"_",$N46),'Datadump ETM 2019'!$A$2:$A$901,0),MATCH(_xlfn.CONCAT("input_of_",$N46," (MJ)"),'Datadump ETM 2019'!$B$1:$DO$1,0))/1000000000</f>
        <v>52.574027686551695</v>
      </c>
      <c r="S46" s="7">
        <f>INDEX('Datadump ETM 2019'!$B$2:$DO$901,MATCH(_xlfn.CONCAT("industry_final_demand_for_",S$41,"_",$N46),'Datadump ETM 2019'!$A$2:$A$901,0),MATCH(_xlfn.CONCAT("input_of_",$N46," (MJ)"),'Datadump ETM 2019'!$B$1:$DO$1,0))/1000000000</f>
        <v>22.6</v>
      </c>
      <c r="T46" s="7">
        <f>INDEX('Datadump ETM 2019'!$B$2:$DO$901,MATCH(_xlfn.CONCAT("industry_final_demand_for_",T$41,"_",$N46),'Datadump ETM 2019'!$A$2:$A$901,0),MATCH(_xlfn.CONCAT("input_of_",$N46," (MJ)"),'Datadump ETM 2019'!$B$1:$DO$1,0))/1000000000</f>
        <v>40.0016920300001</v>
      </c>
      <c r="U46" s="7">
        <f>INDEX('Datadump ETM 2019'!$B$2:$DO$901,MATCH(_xlfn.CONCAT("industry_final_demand_for_",U$41,"_",$N46),'Datadump ETM 2019'!$A$2:$A$901,0),MATCH(_xlfn.CONCAT("input_of_",$N46," (MJ)"),'Datadump ETM 2019'!$B$1:$DO$1,0))/1000000000</f>
        <v>54.412206259923401</v>
      </c>
      <c r="V46" s="7">
        <f>INDEX('Datadump ETM 2019'!$B$2:$DO$901,MATCH(_xlfn.CONCAT("industry_final_demand_for_",V$41,"_",$N46),'Datadump ETM 2019'!$A$2:$A$901,0),MATCH(_xlfn.CONCAT("input_of_",$N46," (MJ)"),'Datadump ETM 2019'!$B$1:$DO$1,0))/1000000000</f>
        <v>12.253612279271699</v>
      </c>
      <c r="W46" s="7">
        <f>INDEX('Datadump ETM 2019'!$B$2:$DO$901,MATCH(_xlfn.CONCAT("industry_final_demand_for_",W$41,"_",$N46),'Datadump ETM 2019'!$A$2:$A$901,0),MATCH(_xlfn.CONCAT("input_of_",$N46," (MJ)"),'Datadump ETM 2019'!$B$1:$DO$1,0))/1000000000</f>
        <v>67.637241392760203</v>
      </c>
      <c r="X46" s="118">
        <v>0</v>
      </c>
    </row>
    <row r="47" spans="2:29">
      <c r="B47" t="s">
        <v>2071</v>
      </c>
      <c r="C47" s="230">
        <f t="shared" si="13"/>
        <v>0</v>
      </c>
      <c r="D47" s="7">
        <f t="shared" si="14"/>
        <v>0</v>
      </c>
      <c r="E47" s="7">
        <f t="shared" si="15"/>
        <v>0</v>
      </c>
      <c r="F47" s="7">
        <f t="shared" si="16"/>
        <v>0</v>
      </c>
      <c r="G47" s="7">
        <f t="shared" si="17"/>
        <v>0</v>
      </c>
      <c r="H47" s="7">
        <f t="shared" si="18"/>
        <v>0</v>
      </c>
      <c r="I47" s="7">
        <f t="shared" si="19"/>
        <v>3.2658811318182996</v>
      </c>
      <c r="J47" s="7">
        <f t="shared" si="21"/>
        <v>0</v>
      </c>
      <c r="M47" s="133" t="s">
        <v>2071</v>
      </c>
      <c r="N47" t="s">
        <v>2536</v>
      </c>
      <c r="O47" s="230">
        <f>INDEX('Datadump ETM 2019'!$B$2:$DO$901,MATCH(_xlfn.CONCAT("industry_final_demand_for_",O$41,"_",$N47),'Datadump ETM 2019'!$A$2:$A$901,0),MATCH(_xlfn.CONCAT("input_of_",$N47," (MJ)"),'Datadump ETM 2019'!$B$1:$DO$1,0))/1000000000</f>
        <v>0</v>
      </c>
      <c r="P47" s="118">
        <v>0</v>
      </c>
      <c r="Q47" s="118">
        <v>0</v>
      </c>
      <c r="R47" s="7">
        <f>INDEX('Datadump ETM 2019'!$B$2:$DO$901,MATCH(_xlfn.CONCAT("industry_final_demand_for_",R$41,"_",$N47),'Datadump ETM 2019'!$A$2:$A$901,0),MATCH(_xlfn.CONCAT("input_of_",$N47," (MJ)"),'Datadump ETM 2019'!$B$1:$DO$1,0))/1000000000</f>
        <v>0</v>
      </c>
      <c r="S47" s="7">
        <f>INDEX('Datadump ETM 2019'!$B$2:$DO$901,MATCH(_xlfn.CONCAT("industry_final_demand_for_",S$41,"_",$N47),'Datadump ETM 2019'!$A$2:$A$901,0),MATCH(_xlfn.CONCAT("input_of_",$N47," (MJ)"),'Datadump ETM 2019'!$B$1:$DO$1,0))/1000000000</f>
        <v>0</v>
      </c>
      <c r="T47" s="7">
        <f>INDEX('Datadump ETM 2019'!$B$2:$DO$901,MATCH(_xlfn.CONCAT("industry_final_demand_for_",T$41,"_",$N47),'Datadump ETM 2019'!$A$2:$A$901,0),MATCH(_xlfn.CONCAT("input_of_",$N47," (MJ)"),'Datadump ETM 2019'!$B$1:$DO$1,0))/1000000000</f>
        <v>0</v>
      </c>
      <c r="U47" s="7">
        <f>INDEX('Datadump ETM 2019'!$B$2:$DO$901,MATCH(_xlfn.CONCAT("industry_final_demand_for_",U$41,"_",$N47),'Datadump ETM 2019'!$A$2:$A$901,0),MATCH(_xlfn.CONCAT("input_of_",$N47," (MJ)"),'Datadump ETM 2019'!$B$1:$DO$1,0))/1000000000</f>
        <v>0</v>
      </c>
      <c r="V47" s="7">
        <f>INDEX('Datadump ETM 2019'!$B$2:$DO$901,MATCH(_xlfn.CONCAT("industry_final_demand_for_",V$41,"_",$N47),'Datadump ETM 2019'!$A$2:$A$901,0),MATCH(_xlfn.CONCAT("input_of_",$N47," (MJ)"),'Datadump ETM 2019'!$B$1:$DO$1,0))/1000000000</f>
        <v>0</v>
      </c>
      <c r="W47" s="7">
        <f>INDEX('Datadump ETM 2019'!$B$2:$DO$901,MATCH(_xlfn.CONCAT("industry_final_demand_for_",W$41,"_",$N47),'Datadump ETM 2019'!$A$2:$A$901,0),MATCH(_xlfn.CONCAT("input_of_",$N47," (MJ)"),'Datadump ETM 2019'!$B$1:$DO$1,0))/1000000000</f>
        <v>3.2658811318182996</v>
      </c>
      <c r="X47" s="118">
        <v>0</v>
      </c>
    </row>
    <row r="48" spans="2:29">
      <c r="B48" t="s">
        <v>2072</v>
      </c>
      <c r="C48" s="230">
        <f t="shared" si="13"/>
        <v>0</v>
      </c>
      <c r="D48" s="7">
        <f t="shared" si="14"/>
        <v>0</v>
      </c>
      <c r="E48" s="7">
        <f t="shared" si="15"/>
        <v>0</v>
      </c>
      <c r="F48" s="7">
        <f t="shared" si="16"/>
        <v>106.454200957075</v>
      </c>
      <c r="G48" s="7">
        <f t="shared" si="17"/>
        <v>0</v>
      </c>
      <c r="H48" s="7">
        <f t="shared" si="18"/>
        <v>0</v>
      </c>
      <c r="I48" s="7">
        <f t="shared" si="19"/>
        <v>1.1740028999749301</v>
      </c>
      <c r="J48" s="7">
        <f t="shared" si="21"/>
        <v>100.1491771</v>
      </c>
      <c r="M48" s="133" t="s">
        <v>2072</v>
      </c>
      <c r="N48" t="s">
        <v>2537</v>
      </c>
      <c r="O48" s="230">
        <f>INDEX('Datadump ETM 2019'!$B$2:$DO$901,MATCH(_xlfn.CONCAT("industry_final_demand_for_",O$41,"_",$N48),'Datadump ETM 2019'!$A$2:$A$901,0),MATCH(_xlfn.CONCAT("input_of_",$N48," (MJ)"),'Datadump ETM 2019'!$B$1:$DO$1,0))/1000000000</f>
        <v>0</v>
      </c>
      <c r="P48" s="118">
        <v>0</v>
      </c>
      <c r="Q48" s="7">
        <f>INDEX('Datadump ETM 2019'!$B$2:$DO$901,MATCH(_xlfn.CONCAT("industry_final_demand_for_",Q$41,"_",$N48),'Datadump ETM 2019'!$A$2:$A$901,0),MATCH(_xlfn.CONCAT("input_of_",$N48," (MJ)"),'Datadump ETM 2019'!$B$1:$DO$1,0))/1000000000</f>
        <v>0</v>
      </c>
      <c r="R48" s="7">
        <f>INDEX('Datadump ETM 2019'!$B$2:$DO$901,MATCH(_xlfn.CONCAT("industry_final_demand_for_",R$41,"_",$N48),'Datadump ETM 2019'!$A$2:$A$901,0),MATCH(_xlfn.CONCAT("input_of_",$N48," (MJ)"),'Datadump ETM 2019'!$B$1:$DO$1,0))/1000000000</f>
        <v>106.454200957075</v>
      </c>
      <c r="S48" s="7">
        <f>INDEX('Datadump ETM 2019'!$B$2:$DO$901,MATCH(_xlfn.CONCAT("industry_final_demand_for_",S$41,"_",$N48),'Datadump ETM 2019'!$A$2:$A$901,0),MATCH(_xlfn.CONCAT("input_of_",$N48," (MJ)"),'Datadump ETM 2019'!$B$1:$DO$1,0))/1000000000</f>
        <v>0</v>
      </c>
      <c r="T48" s="7">
        <f>INDEX('Datadump ETM 2019'!$B$2:$DO$901,MATCH(_xlfn.CONCAT("industry_final_demand_for_",T$41,"_",$N48),'Datadump ETM 2019'!$A$2:$A$901,0),MATCH(_xlfn.CONCAT("input_of_",$N48," (MJ)"),'Datadump ETM 2019'!$B$1:$DO$1,0))/1000000000</f>
        <v>100.1491771</v>
      </c>
      <c r="U48" s="7">
        <f>INDEX('Datadump ETM 2019'!$B$2:$DO$901,MATCH(_xlfn.CONCAT("industry_final_demand_for_",U$41,"_",$N48),'Datadump ETM 2019'!$A$2:$A$901,0),MATCH(_xlfn.CONCAT("input_of_",$N48," (MJ)"),'Datadump ETM 2019'!$B$1:$DO$1,0))/1000000000</f>
        <v>0</v>
      </c>
      <c r="V48" s="7">
        <f>INDEX('Datadump ETM 2019'!$B$2:$DO$901,MATCH(_xlfn.CONCAT("industry_final_demand_for_",V$41,"_",$N48),'Datadump ETM 2019'!$A$2:$A$901,0),MATCH(_xlfn.CONCAT("input_of_",$N48," (MJ)"),'Datadump ETM 2019'!$B$1:$DO$1,0))/1000000000</f>
        <v>0</v>
      </c>
      <c r="W48" s="7">
        <f>INDEX('Datadump ETM 2019'!$B$2:$DO$901,MATCH(_xlfn.CONCAT("industry_final_demand_for_",W$41,"_",$N48),'Datadump ETM 2019'!$A$2:$A$901,0),MATCH(_xlfn.CONCAT("input_of_",$N48," (MJ)"),'Datadump ETM 2019'!$B$1:$DO$1,0))/1000000000</f>
        <v>1.1740028999749301</v>
      </c>
      <c r="X48" s="118">
        <v>0</v>
      </c>
    </row>
    <row r="49" spans="2:29">
      <c r="B49" t="s">
        <v>2083</v>
      </c>
      <c r="C49" s="230">
        <f t="shared" si="13"/>
        <v>9.8808480000000497E-3</v>
      </c>
      <c r="D49" s="7">
        <f t="shared" si="14"/>
        <v>4.1867999999995697E-5</v>
      </c>
      <c r="E49" s="7">
        <f t="shared" si="15"/>
        <v>5.4999999999999796</v>
      </c>
      <c r="F49" s="7">
        <f t="shared" si="16"/>
        <v>54.58953975</v>
      </c>
      <c r="G49" s="7">
        <f t="shared" si="17"/>
        <v>1.82670083999998</v>
      </c>
      <c r="H49" s="7">
        <f t="shared" si="18"/>
        <v>0.41156243999999703</v>
      </c>
      <c r="I49" s="7">
        <f t="shared" si="19"/>
        <v>2.9586440879999598</v>
      </c>
      <c r="J49" s="7">
        <f t="shared" si="21"/>
        <v>10.312130269999901</v>
      </c>
      <c r="M49" s="133" t="s">
        <v>2083</v>
      </c>
      <c r="N49" t="s">
        <v>2538</v>
      </c>
      <c r="O49" s="230">
        <f>INDEX('Datadump ETM 2019'!$B$2:$DO$901,MATCH(_xlfn.CONCAT("industry_final_demand_for_",O$41,"_",$N49),'Datadump ETM 2019'!$A$2:$A$901,0),MATCH(_xlfn.CONCAT("input_of_",$N49," (MJ)"),'Datadump ETM 2019'!$B$1:$DO$1,0))/1000000000</f>
        <v>9.8808480000000497E-3</v>
      </c>
      <c r="P49" s="118">
        <v>0</v>
      </c>
      <c r="Q49" s="7">
        <f>INDEX('Datadump ETM 2019'!$B$2:$DO$901,MATCH(_xlfn.CONCAT("industry_final_demand_for_",Q$41,"_",$N49),'Datadump ETM 2019'!$A$2:$A$901,0),MATCH(_xlfn.CONCAT("input_of_",$N49," (MJ)"),'Datadump ETM 2019'!$B$1:$DO$1,0))/1000000000</f>
        <v>4.1867999999995697E-5</v>
      </c>
      <c r="R49" s="7">
        <f>INDEX('Datadump ETM 2019'!$B$2:$DO$901,MATCH(_xlfn.CONCAT("industry_final_demand_for_",R$41,"_",$N49),'Datadump ETM 2019'!$A$2:$A$901,0),MATCH(_xlfn.CONCAT("input_of_",$N49," (MJ)"),'Datadump ETM 2019'!$B$1:$DO$1,0))/1000000000</f>
        <v>54.58953975</v>
      </c>
      <c r="S49" s="7">
        <f>INDEX('Datadump ETM 2019'!$B$2:$DO$901,MATCH(_xlfn.CONCAT("industry_final_demand_for_",S$41,"_",$N49),'Datadump ETM 2019'!$A$2:$A$901,0),MATCH(_xlfn.CONCAT("input_of_",$N49," (MJ)"),'Datadump ETM 2019'!$B$1:$DO$1,0))/1000000000</f>
        <v>5.4999999999999796</v>
      </c>
      <c r="T49" s="7">
        <f>INDEX('Datadump ETM 2019'!$B$2:$DO$901,MATCH(_xlfn.CONCAT("industry_final_demand_for_",T$41,"_",$N49),'Datadump ETM 2019'!$A$2:$A$901,0),MATCH(_xlfn.CONCAT("input_of_",$N49," (MJ)"),'Datadump ETM 2019'!$B$1:$DO$1,0))/1000000000</f>
        <v>10.312130269999901</v>
      </c>
      <c r="U49" s="7">
        <f>INDEX('Datadump ETM 2019'!$B$2:$DO$901,MATCH(_xlfn.CONCAT("industry_final_demand_for_",U$41,"_",$N49),'Datadump ETM 2019'!$A$2:$A$901,0),MATCH(_xlfn.CONCAT("input_of_",$N49," (MJ)"),'Datadump ETM 2019'!$B$1:$DO$1,0))/1000000000</f>
        <v>0.41156243999999703</v>
      </c>
      <c r="V49" s="7">
        <f>INDEX('Datadump ETM 2019'!$B$2:$DO$901,MATCH(_xlfn.CONCAT("industry_final_demand_for_",V$41,"_",$N49),'Datadump ETM 2019'!$A$2:$A$901,0),MATCH(_xlfn.CONCAT("input_of_",$N49," (MJ)"),'Datadump ETM 2019'!$B$1:$DO$1,0))/1000000000</f>
        <v>1.82670083999998</v>
      </c>
      <c r="W49" s="7">
        <f>INDEX('Datadump ETM 2019'!$B$2:$DO$901,MATCH(_xlfn.CONCAT("industry_final_demand_for_",W$41,"_",$N49),'Datadump ETM 2019'!$A$2:$A$901,0),MATCH(_xlfn.CONCAT("input_of_",$N49," (MJ)"),'Datadump ETM 2019'!$B$1:$DO$1,0))/1000000000</f>
        <v>2.9586440879999598</v>
      </c>
      <c r="X49" s="118">
        <v>0</v>
      </c>
    </row>
    <row r="50" spans="2:29">
      <c r="B50" t="s">
        <v>1168</v>
      </c>
      <c r="C50" s="230">
        <f t="shared" si="13"/>
        <v>0</v>
      </c>
      <c r="D50" s="7">
        <f t="shared" si="14"/>
        <v>0</v>
      </c>
      <c r="E50" s="7">
        <f t="shared" si="15"/>
        <v>0</v>
      </c>
      <c r="F50" s="7">
        <f t="shared" si="16"/>
        <v>0</v>
      </c>
      <c r="G50" s="7">
        <f t="shared" si="17"/>
        <v>0</v>
      </c>
      <c r="H50" s="7">
        <f t="shared" si="18"/>
        <v>0</v>
      </c>
      <c r="I50" s="7">
        <f t="shared" si="19"/>
        <v>0</v>
      </c>
      <c r="J50" s="7">
        <f t="shared" si="21"/>
        <v>0</v>
      </c>
      <c r="M50" s="133" t="s">
        <v>1168</v>
      </c>
      <c r="N50" t="s">
        <v>2539</v>
      </c>
      <c r="O50" s="230">
        <f>INDEX('Datadump ETM 2019'!$B$2:$DO$901,MATCH(_xlfn.CONCAT("industry_final_demand_for_",O$41,"_",$N50),'Datadump ETM 2019'!$A$2:$A$901,0),MATCH(_xlfn.CONCAT("input_of_",$N50," (MJ)"),'Datadump ETM 2019'!$B$1:$DO$1,0))/1000000000</f>
        <v>0</v>
      </c>
      <c r="P50" s="118">
        <v>0</v>
      </c>
      <c r="Q50" s="118">
        <v>0</v>
      </c>
      <c r="R50" s="7">
        <f>INDEX('Datadump ETM 2019'!$B$2:$DO$901,MATCH(_xlfn.CONCAT("industry_final_demand_for_",R$41,"_",$N50),'Datadump ETM 2019'!$A$2:$A$901,0),MATCH(_xlfn.CONCAT("input_of_",$N50," (MJ)"),'Datadump ETM 2019'!$B$1:$DO$1,0))/1000000000</f>
        <v>0</v>
      </c>
      <c r="S50" s="7">
        <f>INDEX('Datadump ETM 2019'!$B$2:$DO$901,MATCH(_xlfn.CONCAT("industry_final_demand_for_",S$41,"_",$N50),'Datadump ETM 2019'!$A$2:$A$901,0),MATCH(_xlfn.CONCAT("input_of_",$N50," (MJ)"),'Datadump ETM 2019'!$B$1:$DO$1,0))/1000000000</f>
        <v>0</v>
      </c>
      <c r="T50" s="7">
        <f>INDEX('Datadump ETM 2019'!$B$2:$DO$901,MATCH(_xlfn.CONCAT("industry_final_demand_for_",T$41,"_",$N50),'Datadump ETM 2019'!$A$2:$A$901,0),MATCH(_xlfn.CONCAT("input_of_",$N50," (MJ)"),'Datadump ETM 2019'!$B$1:$DO$1,0))/1000000000</f>
        <v>0</v>
      </c>
      <c r="U50" s="7">
        <f>INDEX('Datadump ETM 2019'!$B$2:$DO$901,MATCH(_xlfn.CONCAT("industry_final_demand_for_",U$41,"_",$N50),'Datadump ETM 2019'!$A$2:$A$901,0),MATCH(_xlfn.CONCAT("input_of_",$N50," (MJ)"),'Datadump ETM 2019'!$B$1:$DO$1,0))/1000000000</f>
        <v>0</v>
      </c>
      <c r="V50" s="7">
        <f>INDEX('Datadump ETM 2019'!$B$2:$DO$901,MATCH(_xlfn.CONCAT("industry_final_demand_for_",V$41,"_",$N50),'Datadump ETM 2019'!$A$2:$A$901,0),MATCH(_xlfn.CONCAT("input_of_",$N50," (MJ)"),'Datadump ETM 2019'!$B$1:$DO$1,0))/1000000000</f>
        <v>0</v>
      </c>
      <c r="W50" s="7">
        <f>INDEX('Datadump ETM 2019'!$B$2:$DO$901,MATCH(_xlfn.CONCAT("industry_final_demand_for_",W$41,"_",$N50),'Datadump ETM 2019'!$A$2:$A$901,0),MATCH(_xlfn.CONCAT("input_of_",$N50," (MJ)"),'Datadump ETM 2019'!$B$1:$DO$1,0))/1000000000</f>
        <v>0</v>
      </c>
      <c r="X50" s="118">
        <v>0</v>
      </c>
    </row>
    <row r="51" spans="2:29">
      <c r="B51" s="226" t="s">
        <v>860</v>
      </c>
      <c r="C51" s="242">
        <f t="shared" si="13"/>
        <v>9.1865509560000191</v>
      </c>
      <c r="D51" s="231">
        <f t="shared" si="14"/>
        <v>9.7165998360000394</v>
      </c>
      <c r="E51" s="231">
        <f t="shared" si="15"/>
        <v>3</v>
      </c>
      <c r="F51" s="231">
        <f t="shared" si="16"/>
        <v>42.880670989999999</v>
      </c>
      <c r="G51" s="231">
        <f t="shared" si="17"/>
        <v>7.6746974759999906</v>
      </c>
      <c r="H51" s="231">
        <f t="shared" si="18"/>
        <v>23.957958170000001</v>
      </c>
      <c r="I51" s="231">
        <f t="shared" si="19"/>
        <v>42.267839403999801</v>
      </c>
      <c r="J51" s="7">
        <f t="shared" si="21"/>
        <v>10.040867499999901</v>
      </c>
      <c r="M51" s="247" t="s">
        <v>860</v>
      </c>
      <c r="N51" s="226" t="s">
        <v>2540</v>
      </c>
      <c r="O51" s="230">
        <f>INDEX('Datadump ETM 2019'!$B$2:$DO$901,MATCH(_xlfn.CONCAT("industry_final_demand_for_",O$41,"_",$N51),'Datadump ETM 2019'!$A$2:$A$901,0),MATCH(_xlfn.CONCAT("input_of_",$N51," (MJ)"),'Datadump ETM 2019'!$B$1:$DO$1,0))/1000000000</f>
        <v>9.1865509560000191</v>
      </c>
      <c r="P51" s="231">
        <f>INDEX('Datadump ETM 2019'!$B$2:$DO$901,MATCH(_xlfn.CONCAT("industry_final_demand_for_",P$41,"_",$N51),'Datadump ETM 2019'!$A$2:$A$901,0),MATCH(_xlfn.CONCAT("input_of_",$N51," (MJ)"),'Datadump ETM 2019'!$B$1:$DO$1,0))/1000000000</f>
        <v>5.7975000000000296</v>
      </c>
      <c r="Q51" s="231">
        <f>INDEX('Datadump ETM 2019'!$B$2:$DO$901,MATCH(_xlfn.CONCAT("industry_final_demand_for_",Q$41,"_",$N51),'Datadump ETM 2019'!$A$2:$A$901,0),MATCH(_xlfn.CONCAT("input_of_",$N51," (MJ)"),'Datadump ETM 2019'!$B$1:$DO$1,0))/1000000000</f>
        <v>3.9190998360000102</v>
      </c>
      <c r="R51" s="231">
        <f>INDEX('Datadump ETM 2019'!$B$2:$DO$901,MATCH(_xlfn.CONCAT("industry_final_demand_for_",R$41,"_",$N51),'Datadump ETM 2019'!$A$2:$A$901,0),MATCH(_xlfn.CONCAT("input_of_",$N51," (MJ)"),'Datadump ETM 2019'!$B$1:$DO$1,0))/1000000000</f>
        <v>42.880670989999999</v>
      </c>
      <c r="S51" s="231">
        <f>INDEX('Datadump ETM 2019'!$B$2:$DO$901,MATCH(_xlfn.CONCAT("industry_final_demand_for_",S$41,"_",$N51),'Datadump ETM 2019'!$A$2:$A$901,0),MATCH(_xlfn.CONCAT("input_of_",$N51," (MJ)"),'Datadump ETM 2019'!$B$1:$DO$1,0))/1000000000</f>
        <v>3</v>
      </c>
      <c r="T51" s="231">
        <f>INDEX('Datadump ETM 2019'!$B$2:$DO$901,MATCH(_xlfn.CONCAT("industry_final_demand_for_",T$41,"_",$N51),'Datadump ETM 2019'!$A$2:$A$901,0),MATCH(_xlfn.CONCAT("input_of_",$N51," (MJ)"),'Datadump ETM 2019'!$B$1:$DO$1,0))/1000000000</f>
        <v>10.040867499999901</v>
      </c>
      <c r="U51" s="231">
        <f>INDEX('Datadump ETM 2019'!$B$2:$DO$901,MATCH(_xlfn.CONCAT("industry_final_demand_for_",U$41,"_",$N51),'Datadump ETM 2019'!$A$2:$A$901,0),MATCH(_xlfn.CONCAT("input_of_",$N51," (MJ)"),'Datadump ETM 2019'!$B$1:$DO$1,0))/1000000000</f>
        <v>23.957958170000001</v>
      </c>
      <c r="V51" s="231">
        <f>INDEX('Datadump ETM 2019'!$B$2:$DO$901,MATCH(_xlfn.CONCAT("industry_final_demand_for_",V$41,"_",$N51),'Datadump ETM 2019'!$A$2:$A$901,0),MATCH(_xlfn.CONCAT("input_of_",$N51," (MJ)"),'Datadump ETM 2019'!$B$1:$DO$1,0))/1000000000</f>
        <v>7.6746974759999906</v>
      </c>
      <c r="W51" s="231">
        <f>INDEX('Datadump ETM 2019'!$B$2:$DO$901,MATCH(_xlfn.CONCAT("industry_final_demand_for_",W$41,"_",$N51),'Datadump ETM 2019'!$A$2:$A$901,0),MATCH(_xlfn.CONCAT("input_of_",$N51," (MJ)"),'Datadump ETM 2019'!$B$1:$DO$1,0))/1000000000</f>
        <v>42.267839403999801</v>
      </c>
      <c r="X51" s="231">
        <f>INDEX('Datadump ETM 2019'!$B$2:$DO$901,MATCH(_xlfn.CONCAT("industry_final_demand_for_",X$41,"_",$N51),'Datadump ETM 2019'!$A$2:$A$901,0),MATCH(_xlfn.CONCAT("input_of_",$N51," (MJ)"),'Datadump ETM 2019'!$B$1:$DO$1,0))/1000000000</f>
        <v>14.4675288</v>
      </c>
    </row>
    <row r="52" spans="2:29">
      <c r="B52" s="226" t="s">
        <v>2561</v>
      </c>
      <c r="C52" s="232">
        <f t="shared" ref="C52:C59" si="22">SUMIF($M$52:$M$59,$B52,O$52:O$59)</f>
        <v>0</v>
      </c>
      <c r="D52" s="233">
        <f t="shared" ref="D52:D59" si="23">SUMIF($M$52:$M$59,$B52,Q$52:Q$59)+SUMIF($M$52:$M$59,$B52,P$52:P$59)</f>
        <v>0</v>
      </c>
      <c r="E52" s="233">
        <f t="shared" ref="E52:E59" si="24">SUMIF($M$52:$M$59,$B52,S$52:S$59)</f>
        <v>63.9</v>
      </c>
      <c r="F52" s="233">
        <f t="shared" ref="F52:F59" si="25">SUMIF($M$52:$M$59,$B52,R$52:R$59)</f>
        <v>414.55453805972991</v>
      </c>
      <c r="G52" s="233">
        <f t="shared" ref="G52:G59" si="26">SUMIF($M$52:$M$59,$B52,V$52:V$59)</f>
        <v>0</v>
      </c>
      <c r="H52" s="233">
        <f t="shared" ref="H52:H59" si="27">SUMIF($M$52:$M$59,$B52,U$52:U$59)</f>
        <v>0</v>
      </c>
      <c r="I52" s="233">
        <f t="shared" ref="I52:I59" si="28">SUMIF($M$52:$M$59,$B52,W$52:W$59)</f>
        <v>19.327511636270021</v>
      </c>
      <c r="J52" s="233">
        <f>SUMIF($M$52:$M$59,$B52,T$52:T$59)</f>
        <v>0</v>
      </c>
      <c r="M52" s="251" t="s">
        <v>2561</v>
      </c>
      <c r="N52" s="116"/>
      <c r="O52" s="232">
        <f>SUM(O53:O59)</f>
        <v>0</v>
      </c>
      <c r="P52" s="233">
        <f>SUM(P53:P59)</f>
        <v>0</v>
      </c>
      <c r="Q52" s="233">
        <f t="shared" ref="Q52:X52" si="29">SUM(Q53:Q59)</f>
        <v>0</v>
      </c>
      <c r="R52" s="233">
        <f t="shared" si="29"/>
        <v>414.55453805972991</v>
      </c>
      <c r="S52" s="233">
        <f t="shared" si="29"/>
        <v>63.9</v>
      </c>
      <c r="T52" s="233">
        <f t="shared" si="29"/>
        <v>0</v>
      </c>
      <c r="U52" s="233">
        <f t="shared" si="29"/>
        <v>0</v>
      </c>
      <c r="V52" s="233">
        <f t="shared" si="29"/>
        <v>0</v>
      </c>
      <c r="W52" s="233">
        <f t="shared" si="29"/>
        <v>19.327511636270021</v>
      </c>
      <c r="X52" s="233">
        <f t="shared" si="29"/>
        <v>0</v>
      </c>
    </row>
    <row r="53" spans="2:29">
      <c r="B53" t="s">
        <v>2075</v>
      </c>
      <c r="C53" s="230">
        <f t="shared" si="22"/>
        <v>0</v>
      </c>
      <c r="D53" s="7">
        <f t="shared" si="23"/>
        <v>0</v>
      </c>
      <c r="E53" s="7">
        <f t="shared" si="24"/>
        <v>0</v>
      </c>
      <c r="F53" s="7">
        <f t="shared" si="25"/>
        <v>0</v>
      </c>
      <c r="G53" s="7">
        <f t="shared" si="26"/>
        <v>0</v>
      </c>
      <c r="H53" s="7">
        <f t="shared" si="27"/>
        <v>0</v>
      </c>
      <c r="I53" s="7">
        <f t="shared" si="28"/>
        <v>2.2912681680000002</v>
      </c>
      <c r="J53">
        <f t="shared" ref="J53:J59" si="30">SUMIF($M$52:$M$59,$B53,T$52:T$59)</f>
        <v>0</v>
      </c>
      <c r="M53" s="249" t="s">
        <v>2075</v>
      </c>
      <c r="N53" t="s">
        <v>2533</v>
      </c>
      <c r="O53" s="234">
        <v>0</v>
      </c>
      <c r="P53" s="118">
        <v>0</v>
      </c>
      <c r="Q53" s="118">
        <v>0</v>
      </c>
      <c r="R53" s="7">
        <f>INDEX('Datadump ETM 2019'!$B$2:$DO$901,MATCH(_xlfn.CONCAT("industry_final_demand_for_",R$41,"_",$N53,"_non_energetic"),'Datadump ETM 2019'!$A$2:$A$901,0),MATCH(_xlfn.CONCAT("input_of_",$N53," (MJ)"),'Datadump ETM 2019'!$B$1:$DO$1,0))/1000000000</f>
        <v>0</v>
      </c>
      <c r="S53" s="7">
        <f>INDEX('Datadump ETM 2019'!$B$2:$DO$901,MATCH(_xlfn.CONCAT("industry_final_demand_for_",S$41,"_",$N53,"_non_energetic"),'Datadump ETM 2019'!$A$2:$A$901,0),MATCH(_xlfn.CONCAT("input_of_",$N53," (MJ)"),'Datadump ETM 2019'!$B$1:$DO$1,0))/1000000000</f>
        <v>0</v>
      </c>
      <c r="T53" s="7">
        <f>INDEX('Datadump ETM 2019'!$B$2:$DO$901,MATCH(_xlfn.CONCAT("industry_final_demand_for_",T$41,"_",$N53,"_non_energetic"),'Datadump ETM 2019'!$A$2:$A$901,0),MATCH(_xlfn.CONCAT("input_of_",$N53," (MJ)"),'Datadump ETM 2019'!$B$1:$DO$1,0))/1000000000</f>
        <v>0</v>
      </c>
      <c r="U53" s="118">
        <v>0</v>
      </c>
      <c r="V53" s="118">
        <v>0</v>
      </c>
      <c r="W53" s="7">
        <f>INDEX('Datadump ETM 2019'!$B$2:$DO$901,MATCH(_xlfn.CONCAT("industry_final_demand_for_",W$41,"_",$N53,"_non_energetic"),'Datadump ETM 2019'!$A$2:$A$901,0),MATCH(_xlfn.CONCAT("input_of_",$N53," (MJ)"),'Datadump ETM 2019'!$B$1:$DO$1,0))/1000000000</f>
        <v>2.2912681680000002</v>
      </c>
      <c r="X53" s="118">
        <v>0</v>
      </c>
    </row>
    <row r="54" spans="2:29">
      <c r="B54" t="s">
        <v>2074</v>
      </c>
      <c r="C54" s="230">
        <f t="shared" si="22"/>
        <v>0</v>
      </c>
      <c r="D54" s="7">
        <f t="shared" si="23"/>
        <v>0</v>
      </c>
      <c r="E54" s="7">
        <f t="shared" si="24"/>
        <v>0</v>
      </c>
      <c r="F54" s="7">
        <f t="shared" si="25"/>
        <v>0</v>
      </c>
      <c r="G54" s="7">
        <f t="shared" si="26"/>
        <v>0</v>
      </c>
      <c r="H54" s="7">
        <f t="shared" si="27"/>
        <v>0</v>
      </c>
      <c r="I54" s="7">
        <f t="shared" si="28"/>
        <v>0.153529956</v>
      </c>
      <c r="J54">
        <f t="shared" si="30"/>
        <v>0</v>
      </c>
      <c r="M54" s="249" t="s">
        <v>2074</v>
      </c>
      <c r="N54" t="s">
        <v>2100</v>
      </c>
      <c r="O54" s="234">
        <v>0</v>
      </c>
      <c r="P54" s="118">
        <v>0</v>
      </c>
      <c r="Q54" s="118">
        <v>0</v>
      </c>
      <c r="R54" s="118">
        <v>0</v>
      </c>
      <c r="S54" s="118">
        <v>0</v>
      </c>
      <c r="T54" s="118">
        <v>0</v>
      </c>
      <c r="U54" s="118">
        <v>0</v>
      </c>
      <c r="V54" s="118">
        <v>0</v>
      </c>
      <c r="W54" s="7">
        <f>INDEX('Datadump ETM 2019'!$B$2:$DO$901,MATCH(_xlfn.CONCAT("industry_final_demand_for_",W$41,"_",$N54,"_non_energetic"),'Datadump ETM 2019'!$A$2:$A$901,0),MATCH(_xlfn.CONCAT("input_of_",$N54," (MJ)"),'Datadump ETM 2019'!$B$1:$DO$1,0))/1000000000</f>
        <v>0.153529956</v>
      </c>
      <c r="X54" s="118">
        <v>0</v>
      </c>
    </row>
    <row r="55" spans="2:29">
      <c r="B55" t="s">
        <v>2073</v>
      </c>
      <c r="C55" s="230">
        <f t="shared" si="22"/>
        <v>0</v>
      </c>
      <c r="D55" s="7">
        <f t="shared" si="23"/>
        <v>0</v>
      </c>
      <c r="E55" s="7">
        <f t="shared" si="24"/>
        <v>63.9</v>
      </c>
      <c r="F55" s="7">
        <f t="shared" si="25"/>
        <v>46.4237281999999</v>
      </c>
      <c r="G55" s="7">
        <f t="shared" si="26"/>
        <v>0</v>
      </c>
      <c r="H55" s="7">
        <f t="shared" si="27"/>
        <v>0</v>
      </c>
      <c r="I55" s="7">
        <f t="shared" si="28"/>
        <v>9.0000002048926998E-7</v>
      </c>
      <c r="J55">
        <f t="shared" si="30"/>
        <v>0</v>
      </c>
      <c r="M55" s="249" t="s">
        <v>2073</v>
      </c>
      <c r="N55" t="s">
        <v>2535</v>
      </c>
      <c r="O55" s="234">
        <v>0</v>
      </c>
      <c r="P55" s="118">
        <v>0</v>
      </c>
      <c r="Q55" s="118">
        <v>0</v>
      </c>
      <c r="R55" s="7">
        <f>INDEX('Datadump ETM 2019'!$B$2:$DO$901,MATCH(_xlfn.CONCAT("industry_final_demand_for_",R$41,"_",$N55,"_non_energetic"),'Datadump ETM 2019'!$A$2:$A$901,0),MATCH(_xlfn.CONCAT("input_of_",$N55," (MJ)"),'Datadump ETM 2019'!$B$1:$DO$1,0))/1000000000</f>
        <v>46.4237281999999</v>
      </c>
      <c r="S55" s="7">
        <f>INDEX('Datadump ETM 2019'!$B$2:$DO$901,MATCH(_xlfn.CONCAT("industry_final_demand_for_",S$41,"_",$N55,"_non_energetic"),'Datadump ETM 2019'!$A$2:$A$901,0),MATCH(_xlfn.CONCAT("input_of_",$N55," (MJ)"),'Datadump ETM 2019'!$B$1:$DO$1,0))/1000000000</f>
        <v>63.9</v>
      </c>
      <c r="T55" s="7">
        <f>INDEX('Datadump ETM 2019'!$B$2:$DO$901,MATCH(_xlfn.CONCAT("industry_final_demand_for_",T$41,"_",$N55,"_non_energetic"),'Datadump ETM 2019'!$A$2:$A$901,0),MATCH(_xlfn.CONCAT("input_of_",$N55," (MJ)"),'Datadump ETM 2019'!$B$1:$DO$1,0))/1000000000</f>
        <v>0</v>
      </c>
      <c r="U55" s="118">
        <v>0</v>
      </c>
      <c r="V55" s="118">
        <v>0</v>
      </c>
      <c r="W55" s="7">
        <f>INDEX('Datadump ETM 2019'!$B$2:$DO$901,MATCH(_xlfn.CONCAT("industry_final_demand_for_",W$41,"_",$N55,"_non_energetic"),'Datadump ETM 2019'!$A$2:$A$901,0),MATCH(_xlfn.CONCAT("input_of_",$N55," (MJ)"),'Datadump ETM 2019'!$B$1:$DO$1,0))/1000000000</f>
        <v>9.0000002048926998E-7</v>
      </c>
      <c r="X55" s="118">
        <v>0</v>
      </c>
    </row>
    <row r="56" spans="2:29">
      <c r="B56" t="s">
        <v>2072</v>
      </c>
      <c r="C56" s="230">
        <f t="shared" si="22"/>
        <v>0</v>
      </c>
      <c r="D56" s="7">
        <f t="shared" si="23"/>
        <v>0</v>
      </c>
      <c r="E56" s="7">
        <f t="shared" si="24"/>
        <v>0</v>
      </c>
      <c r="F56" s="7">
        <f t="shared" si="25"/>
        <v>368.13080985972999</v>
      </c>
      <c r="G56" s="7">
        <f t="shared" si="26"/>
        <v>0</v>
      </c>
      <c r="H56" s="7">
        <f t="shared" si="27"/>
        <v>0</v>
      </c>
      <c r="I56" s="7">
        <f t="shared" si="28"/>
        <v>16.882712612270002</v>
      </c>
      <c r="J56">
        <f t="shared" si="30"/>
        <v>0</v>
      </c>
      <c r="M56" s="249" t="s">
        <v>2072</v>
      </c>
      <c r="N56" t="s">
        <v>2537</v>
      </c>
      <c r="O56" s="234">
        <v>0</v>
      </c>
      <c r="P56" s="118">
        <v>0</v>
      </c>
      <c r="Q56" s="118">
        <v>0</v>
      </c>
      <c r="R56" s="7">
        <f>INDEX('Datadump ETM 2019'!$B$2:$DO$901,MATCH(_xlfn.CONCAT("industry_final_demand_for_",R$41,"_",$N56,"_non_energetic"),'Datadump ETM 2019'!$A$2:$A$901,0),MATCH(_xlfn.CONCAT("input_of_",$N56," (MJ)"),'Datadump ETM 2019'!$B$1:$DO$1,0))/1000000000</f>
        <v>368.13080985972999</v>
      </c>
      <c r="S56" s="7">
        <f>INDEX('Datadump ETM 2019'!$B$2:$DO$901,MATCH(_xlfn.CONCAT("industry_final_demand_for_",S$41,"_",$N56,"_non_energetic"),'Datadump ETM 2019'!$A$2:$A$901,0),MATCH(_xlfn.CONCAT("input_of_",$N56," (MJ)"),'Datadump ETM 2019'!$B$1:$DO$1,0))/1000000000</f>
        <v>0</v>
      </c>
      <c r="T56" s="118">
        <v>0</v>
      </c>
      <c r="U56" s="118">
        <v>0</v>
      </c>
      <c r="V56" s="118">
        <v>0</v>
      </c>
      <c r="W56" s="7">
        <f>INDEX('Datadump ETM 2019'!$B$2:$DO$901,MATCH(_xlfn.CONCAT("industry_final_demand_for_",W$41,"_",$N56,"_non_energetic"),'Datadump ETM 2019'!$A$2:$A$901,0),MATCH(_xlfn.CONCAT("input_of_",$N56," (MJ)"),'Datadump ETM 2019'!$B$1:$DO$1,0))/1000000000</f>
        <v>16.882712612270002</v>
      </c>
      <c r="X56" s="118">
        <v>0</v>
      </c>
    </row>
    <row r="57" spans="2:29">
      <c r="B57" t="s">
        <v>2071</v>
      </c>
      <c r="C57" s="230">
        <f t="shared" si="22"/>
        <v>0</v>
      </c>
      <c r="D57" s="7">
        <f t="shared" si="23"/>
        <v>0</v>
      </c>
      <c r="E57" s="7">
        <f t="shared" si="24"/>
        <v>0</v>
      </c>
      <c r="F57" s="7">
        <f t="shared" si="25"/>
        <v>0</v>
      </c>
      <c r="G57" s="7">
        <f t="shared" si="26"/>
        <v>0</v>
      </c>
      <c r="H57" s="7">
        <f t="shared" si="27"/>
        <v>0</v>
      </c>
      <c r="I57" s="7">
        <f t="shared" si="28"/>
        <v>0</v>
      </c>
      <c r="J57">
        <f t="shared" si="30"/>
        <v>0</v>
      </c>
      <c r="M57" s="249" t="s">
        <v>2071</v>
      </c>
      <c r="N57" t="s">
        <v>2536</v>
      </c>
      <c r="O57" s="234">
        <v>0</v>
      </c>
      <c r="P57" s="118">
        <v>0</v>
      </c>
      <c r="Q57" s="118">
        <v>0</v>
      </c>
      <c r="R57" s="7">
        <f>INDEX('Datadump ETM 2019'!$B$2:$DO$901,MATCH(_xlfn.CONCAT("industry_final_demand_for_",R$41,"_",$N57,"_non_energetic"),'Datadump ETM 2019'!$A$2:$A$901,0),MATCH(_xlfn.CONCAT("input_of_",$N57," (MJ)"),'Datadump ETM 2019'!$B$1:$DO$1,0))/1000000000</f>
        <v>0</v>
      </c>
      <c r="S57" s="7">
        <f>INDEX('Datadump ETM 2019'!$B$2:$DO$901,MATCH(_xlfn.CONCAT("industry_final_demand_for_",S$41,"_",$N57,"_non_energetic"),'Datadump ETM 2019'!$A$2:$A$901,0),MATCH(_xlfn.CONCAT("input_of_",$N57," (MJ)"),'Datadump ETM 2019'!$B$1:$DO$1,0))/1000000000</f>
        <v>0</v>
      </c>
      <c r="T57" s="7">
        <f>INDEX('Datadump ETM 2019'!$B$2:$DO$901,MATCH(_xlfn.CONCAT("industry_final_demand_for_",T$41,"_",$N57,"_non_energetic"),'Datadump ETM 2019'!$A$2:$A$901,0),MATCH(_xlfn.CONCAT("input_of_",$N57," (MJ)"),'Datadump ETM 2019'!$B$1:$DO$1,0))/1000000000</f>
        <v>0</v>
      </c>
      <c r="U57" s="118">
        <v>0</v>
      </c>
      <c r="V57" s="118">
        <v>0</v>
      </c>
      <c r="W57" s="7">
        <f>INDEX('Datadump ETM 2019'!$B$2:$DO$901,MATCH(_xlfn.CONCAT("industry_final_demand_for_",W$41,"_",$N57,"_non_energetic"),'Datadump ETM 2019'!$A$2:$A$901,0),MATCH(_xlfn.CONCAT("input_of_",$N57," (MJ)"),'Datadump ETM 2019'!$B$1:$DO$1,0))/1000000000</f>
        <v>0</v>
      </c>
      <c r="X57" s="118">
        <v>0</v>
      </c>
    </row>
    <row r="58" spans="2:29">
      <c r="B58" t="s">
        <v>1168</v>
      </c>
      <c r="C58" s="230">
        <f t="shared" si="22"/>
        <v>0</v>
      </c>
      <c r="D58" s="7">
        <f t="shared" si="23"/>
        <v>0</v>
      </c>
      <c r="E58" s="7">
        <f t="shared" si="24"/>
        <v>0</v>
      </c>
      <c r="F58" s="7">
        <f t="shared" si="25"/>
        <v>0</v>
      </c>
      <c r="G58" s="7">
        <f t="shared" si="26"/>
        <v>0</v>
      </c>
      <c r="H58" s="7">
        <f t="shared" si="27"/>
        <v>0</v>
      </c>
      <c r="I58" s="7">
        <f t="shared" si="28"/>
        <v>0</v>
      </c>
      <c r="J58">
        <f t="shared" si="30"/>
        <v>0</v>
      </c>
      <c r="M58" s="249" t="s">
        <v>1168</v>
      </c>
      <c r="N58" t="s">
        <v>2539</v>
      </c>
      <c r="O58" s="234">
        <v>0</v>
      </c>
      <c r="P58" s="118">
        <v>0</v>
      </c>
      <c r="Q58" s="118">
        <v>0</v>
      </c>
      <c r="R58" s="7">
        <f>INDEX('Datadump ETM 2019'!$B$2:$DO$901,MATCH(_xlfn.CONCAT("industry_final_demand_for_",R$41,"_",$N58,"_non_energetic"),'Datadump ETM 2019'!$A$2:$A$901,0),MATCH(_xlfn.CONCAT("input_of_",$N58," (MJ)"),'Datadump ETM 2019'!$B$1:$DO$1,0))/1000000000</f>
        <v>0</v>
      </c>
      <c r="S58" s="7">
        <f>INDEX('Datadump ETM 2019'!$B$2:$DO$901,MATCH(_xlfn.CONCAT("industry_final_demand_for_",S$41,"_",$N58,"_non_energetic"),'Datadump ETM 2019'!$A$2:$A$901,0),MATCH(_xlfn.CONCAT("input_of_",$N58," (MJ)"),'Datadump ETM 2019'!$B$1:$DO$1,0))/1000000000</f>
        <v>0</v>
      </c>
      <c r="T58" s="118">
        <v>0</v>
      </c>
      <c r="U58" s="118">
        <v>0</v>
      </c>
      <c r="V58" s="118">
        <v>0</v>
      </c>
      <c r="W58" s="118">
        <v>0</v>
      </c>
      <c r="X58" s="118">
        <v>0</v>
      </c>
    </row>
    <row r="59" spans="2:29">
      <c r="B59" t="s">
        <v>2531</v>
      </c>
      <c r="C59" s="230">
        <f t="shared" si="22"/>
        <v>0</v>
      </c>
      <c r="D59" s="7">
        <f t="shared" si="23"/>
        <v>0</v>
      </c>
      <c r="E59" s="7">
        <f t="shared" si="24"/>
        <v>0</v>
      </c>
      <c r="F59" s="7">
        <f t="shared" si="25"/>
        <v>0</v>
      </c>
      <c r="G59" s="7">
        <f t="shared" si="26"/>
        <v>0</v>
      </c>
      <c r="H59" s="7">
        <f t="shared" si="27"/>
        <v>0</v>
      </c>
      <c r="I59" s="7">
        <f t="shared" si="28"/>
        <v>0</v>
      </c>
      <c r="J59">
        <f t="shared" si="30"/>
        <v>0</v>
      </c>
      <c r="M59" s="249" t="s">
        <v>2531</v>
      </c>
      <c r="N59" t="s">
        <v>2541</v>
      </c>
      <c r="O59" s="234">
        <v>0</v>
      </c>
      <c r="P59" s="118">
        <v>0</v>
      </c>
      <c r="Q59" s="118">
        <v>0</v>
      </c>
      <c r="R59" s="118">
        <v>0</v>
      </c>
      <c r="S59" s="118">
        <v>0</v>
      </c>
      <c r="T59" s="118">
        <v>0</v>
      </c>
      <c r="U59" s="118">
        <v>0</v>
      </c>
      <c r="V59" s="118">
        <v>0</v>
      </c>
      <c r="W59" s="118">
        <v>0</v>
      </c>
      <c r="X59" s="118">
        <v>0</v>
      </c>
    </row>
    <row r="61" spans="2:29">
      <c r="B61" s="241" t="s">
        <v>2563</v>
      </c>
      <c r="C61" s="226"/>
      <c r="D61" s="226"/>
      <c r="E61" s="226"/>
      <c r="F61" s="226"/>
      <c r="G61" s="226"/>
      <c r="H61" s="226"/>
      <c r="I61" s="226"/>
      <c r="J61" s="226"/>
      <c r="M61" s="241" t="s">
        <v>2553</v>
      </c>
      <c r="N61" s="226"/>
      <c r="O61" s="226"/>
      <c r="P61" s="226"/>
      <c r="Q61" s="226"/>
      <c r="R61" s="226"/>
      <c r="S61" s="226"/>
      <c r="T61" s="226"/>
      <c r="U61" s="226"/>
      <c r="V61" s="226"/>
      <c r="W61" s="226"/>
      <c r="X61" s="226"/>
      <c r="Y61" s="226"/>
      <c r="Z61" s="226"/>
      <c r="AA61" s="226"/>
      <c r="AB61" s="226"/>
      <c r="AC61" s="226"/>
    </row>
    <row r="62" spans="2:29">
      <c r="B62" t="s">
        <v>1925</v>
      </c>
      <c r="C62" s="229" t="s">
        <v>2542</v>
      </c>
      <c r="M62" t="s">
        <v>2556</v>
      </c>
    </row>
    <row r="63" spans="2:29">
      <c r="B63" t="s">
        <v>2078</v>
      </c>
      <c r="C63" s="229" t="s">
        <v>2543</v>
      </c>
      <c r="D63" t="s">
        <v>2544</v>
      </c>
      <c r="M63" t="s">
        <v>2568</v>
      </c>
    </row>
    <row r="64" spans="2:29">
      <c r="B64" t="s">
        <v>839</v>
      </c>
      <c r="C64" s="229" t="s">
        <v>2546</v>
      </c>
      <c r="M64" s="81" t="s">
        <v>2569</v>
      </c>
    </row>
    <row r="65" spans="2:10">
      <c r="B65" t="s">
        <v>2077</v>
      </c>
      <c r="C65" s="229" t="s">
        <v>2545</v>
      </c>
    </row>
    <row r="66" spans="2:10">
      <c r="B66" t="s">
        <v>2015</v>
      </c>
      <c r="C66" s="229" t="s">
        <v>2549</v>
      </c>
    </row>
    <row r="67" spans="2:10">
      <c r="B67" t="s">
        <v>2014</v>
      </c>
      <c r="C67" s="229" t="s">
        <v>2548</v>
      </c>
    </row>
    <row r="68" spans="2:10">
      <c r="B68" t="s">
        <v>863</v>
      </c>
      <c r="C68" s="229" t="s">
        <v>2550</v>
      </c>
    </row>
    <row r="69" spans="2:10">
      <c r="B69" t="s">
        <v>2006</v>
      </c>
      <c r="C69" s="229" t="s">
        <v>2547</v>
      </c>
    </row>
    <row r="72" spans="2:10">
      <c r="B72" s="37" t="s">
        <v>2577</v>
      </c>
    </row>
    <row r="74" spans="2:10" ht="35" thickBot="1">
      <c r="B74" s="238" t="s">
        <v>2565</v>
      </c>
      <c r="C74" s="240" t="s">
        <v>1925</v>
      </c>
      <c r="D74" s="238" t="s">
        <v>2078</v>
      </c>
      <c r="E74" s="238" t="s">
        <v>839</v>
      </c>
      <c r="F74" s="238" t="s">
        <v>2077</v>
      </c>
      <c r="G74" s="238" t="s">
        <v>2015</v>
      </c>
      <c r="H74" s="238" t="s">
        <v>2014</v>
      </c>
      <c r="I74" s="238" t="s">
        <v>863</v>
      </c>
      <c r="J74" s="238" t="s">
        <v>2006</v>
      </c>
    </row>
    <row r="75" spans="2:10">
      <c r="B75" s="225" t="s">
        <v>2552</v>
      </c>
      <c r="C75" s="237">
        <f t="shared" ref="C75:J84" si="31">C5-C42</f>
        <v>-15.914247199143723</v>
      </c>
      <c r="D75" s="236">
        <f t="shared" si="31"/>
        <v>1.4688539999957229E-2</v>
      </c>
      <c r="E75" s="236">
        <f t="shared" si="31"/>
        <v>0.9000000000000199</v>
      </c>
      <c r="F75" s="236">
        <f t="shared" si="31"/>
        <v>4.5015606163732969</v>
      </c>
      <c r="G75" s="236">
        <f t="shared" si="31"/>
        <v>1.2449894047283294</v>
      </c>
      <c r="H75" s="236">
        <f t="shared" si="31"/>
        <v>0.82513808207660588</v>
      </c>
      <c r="I75" s="236">
        <f t="shared" si="31"/>
        <v>-7.4134118247786063</v>
      </c>
      <c r="J75" s="236">
        <f t="shared" si="31"/>
        <v>-14.503866899999906</v>
      </c>
    </row>
    <row r="76" spans="2:10">
      <c r="B76" t="s">
        <v>2075</v>
      </c>
      <c r="C76" s="230">
        <f t="shared" si="31"/>
        <v>0.3</v>
      </c>
      <c r="D76" s="7">
        <f t="shared" si="31"/>
        <v>0</v>
      </c>
      <c r="E76" s="7">
        <f t="shared" si="31"/>
        <v>0</v>
      </c>
      <c r="F76" s="7">
        <f t="shared" si="31"/>
        <v>0</v>
      </c>
      <c r="G76" s="7">
        <f t="shared" si="31"/>
        <v>0</v>
      </c>
      <c r="H76" s="7">
        <f t="shared" si="31"/>
        <v>-0.39313504799999988</v>
      </c>
      <c r="I76" s="7">
        <f t="shared" si="31"/>
        <v>-0.80367891199999919</v>
      </c>
      <c r="J76" s="7">
        <f t="shared" si="31"/>
        <v>0</v>
      </c>
    </row>
    <row r="77" spans="2:10">
      <c r="B77" t="s">
        <v>2076</v>
      </c>
      <c r="C77" s="230">
        <f t="shared" si="31"/>
        <v>-21.2600838900001</v>
      </c>
      <c r="D77" s="7">
        <f t="shared" si="31"/>
        <v>0</v>
      </c>
      <c r="E77" s="7">
        <f t="shared" si="31"/>
        <v>0</v>
      </c>
      <c r="F77" s="7">
        <f t="shared" si="31"/>
        <v>0</v>
      </c>
      <c r="G77" s="7">
        <f t="shared" si="31"/>
        <v>0</v>
      </c>
      <c r="H77" s="7">
        <f t="shared" si="31"/>
        <v>0</v>
      </c>
      <c r="I77" s="7">
        <f t="shared" si="31"/>
        <v>0</v>
      </c>
      <c r="J77" s="7">
        <f t="shared" si="31"/>
        <v>0</v>
      </c>
    </row>
    <row r="78" spans="2:10">
      <c r="B78" t="s">
        <v>2074</v>
      </c>
      <c r="C78" s="230">
        <f t="shared" si="31"/>
        <v>5.5606859479999997</v>
      </c>
      <c r="D78" s="7">
        <f t="shared" si="31"/>
        <v>0</v>
      </c>
      <c r="E78" s="7">
        <f t="shared" si="31"/>
        <v>0</v>
      </c>
      <c r="F78" s="7">
        <f t="shared" si="31"/>
        <v>0</v>
      </c>
      <c r="G78" s="7">
        <f t="shared" si="31"/>
        <v>0</v>
      </c>
      <c r="H78" s="7">
        <f t="shared" si="31"/>
        <v>0</v>
      </c>
      <c r="I78" s="7">
        <f t="shared" si="31"/>
        <v>0.72905842800000076</v>
      </c>
      <c r="J78" s="7">
        <f t="shared" si="31"/>
        <v>0</v>
      </c>
    </row>
    <row r="79" spans="2:10">
      <c r="B79" t="s">
        <v>2073</v>
      </c>
      <c r="C79" s="230">
        <f t="shared" si="31"/>
        <v>-1.4184174531436007</v>
      </c>
      <c r="D79" s="7">
        <f t="shared" si="31"/>
        <v>-6.8669756000004689E-2</v>
      </c>
      <c r="E79" s="7">
        <f t="shared" si="31"/>
        <v>0</v>
      </c>
      <c r="F79" s="7">
        <f t="shared" si="31"/>
        <v>-6.9740276865517004</v>
      </c>
      <c r="G79" s="7">
        <f t="shared" si="31"/>
        <v>-4.1231774966630041</v>
      </c>
      <c r="H79" s="7">
        <f t="shared" si="31"/>
        <v>-12.181771477314712</v>
      </c>
      <c r="I79" s="7">
        <f t="shared" si="31"/>
        <v>-2.3981109579776074</v>
      </c>
      <c r="J79" s="7">
        <f t="shared" si="31"/>
        <v>-16.901692030000099</v>
      </c>
    </row>
    <row r="80" spans="2:10">
      <c r="B80" t="s">
        <v>2071</v>
      </c>
      <c r="C80" s="230">
        <f t="shared" si="31"/>
        <v>0</v>
      </c>
      <c r="D80" s="7">
        <f t="shared" si="31"/>
        <v>0</v>
      </c>
      <c r="E80" s="7">
        <f t="shared" si="31"/>
        <v>0</v>
      </c>
      <c r="F80" s="7">
        <f t="shared" si="31"/>
        <v>0</v>
      </c>
      <c r="G80" s="7">
        <f t="shared" si="31"/>
        <v>1.3304347826086957</v>
      </c>
      <c r="H80" s="7">
        <f t="shared" si="31"/>
        <v>1.3304347826086957</v>
      </c>
      <c r="I80" s="7">
        <f t="shared" si="31"/>
        <v>-2.326750697035691</v>
      </c>
      <c r="J80" s="7">
        <f t="shared" si="31"/>
        <v>0</v>
      </c>
    </row>
    <row r="81" spans="2:10">
      <c r="B81" t="s">
        <v>2072</v>
      </c>
      <c r="C81" s="230">
        <f t="shared" si="31"/>
        <v>0.1</v>
      </c>
      <c r="D81" s="7">
        <f t="shared" si="31"/>
        <v>0.1</v>
      </c>
      <c r="E81" s="7">
        <f t="shared" si="31"/>
        <v>0</v>
      </c>
      <c r="F81" s="7">
        <f t="shared" si="31"/>
        <v>-0.25420095707499968</v>
      </c>
      <c r="G81" s="7">
        <f t="shared" si="31"/>
        <v>0.1</v>
      </c>
      <c r="H81" s="7">
        <f t="shared" si="31"/>
        <v>0.1</v>
      </c>
      <c r="I81" s="7">
        <f t="shared" si="31"/>
        <v>-0.30918532420033329</v>
      </c>
      <c r="J81" s="7">
        <f t="shared" si="31"/>
        <v>-0.64917710000000284</v>
      </c>
    </row>
    <row r="82" spans="2:10">
      <c r="B82" t="s">
        <v>2083</v>
      </c>
      <c r="C82" s="230">
        <f t="shared" si="31"/>
        <v>1.590119152</v>
      </c>
      <c r="D82" s="7">
        <f t="shared" si="31"/>
        <v>-4.1867999999995697E-5</v>
      </c>
      <c r="E82" s="7">
        <f t="shared" si="31"/>
        <v>0.90000000000002078</v>
      </c>
      <c r="F82" s="7">
        <f t="shared" si="31"/>
        <v>11.010460249999994</v>
      </c>
      <c r="G82" s="7">
        <f t="shared" si="31"/>
        <v>3.8732991600000202</v>
      </c>
      <c r="H82" s="7">
        <f t="shared" si="31"/>
        <v>11.788437560000002</v>
      </c>
      <c r="I82" s="7">
        <f t="shared" si="31"/>
        <v>-0.4586440879999456</v>
      </c>
      <c r="J82" s="7">
        <f t="shared" si="31"/>
        <v>2.9878697300000994</v>
      </c>
    </row>
    <row r="83" spans="2:10">
      <c r="B83" t="s">
        <v>1168</v>
      </c>
      <c r="C83" s="230">
        <f t="shared" si="31"/>
        <v>0</v>
      </c>
      <c r="D83" s="7">
        <f t="shared" si="31"/>
        <v>0</v>
      </c>
      <c r="E83" s="7">
        <f t="shared" si="31"/>
        <v>0</v>
      </c>
      <c r="F83" s="7">
        <f t="shared" si="31"/>
        <v>0</v>
      </c>
      <c r="G83" s="7">
        <f t="shared" si="31"/>
        <v>0</v>
      </c>
      <c r="H83" s="7">
        <f t="shared" si="31"/>
        <v>0</v>
      </c>
      <c r="I83" s="7">
        <f t="shared" si="31"/>
        <v>0</v>
      </c>
      <c r="J83" s="7">
        <f t="shared" si="31"/>
        <v>0</v>
      </c>
    </row>
    <row r="84" spans="2:10">
      <c r="B84" s="226" t="s">
        <v>860</v>
      </c>
      <c r="C84" s="242">
        <f t="shared" si="31"/>
        <v>-0.78655095600001879</v>
      </c>
      <c r="D84" s="231">
        <f t="shared" si="31"/>
        <v>-1.6599836000040114E-2</v>
      </c>
      <c r="E84" s="231">
        <f t="shared" si="31"/>
        <v>0</v>
      </c>
      <c r="F84" s="231">
        <f t="shared" si="31"/>
        <v>0.11932901000000129</v>
      </c>
      <c r="G84" s="231">
        <f t="shared" si="31"/>
        <v>2.5302524000009541E-2</v>
      </c>
      <c r="H84" s="231">
        <f t="shared" si="31"/>
        <v>0.14204183000000015</v>
      </c>
      <c r="I84" s="231">
        <f t="shared" si="31"/>
        <v>-1.9678394039997897</v>
      </c>
      <c r="J84" s="231">
        <f t="shared" si="31"/>
        <v>5.9132500000098176E-2</v>
      </c>
    </row>
    <row r="85" spans="2:10">
      <c r="B85" s="226" t="s">
        <v>2561</v>
      </c>
      <c r="C85" s="232">
        <f t="shared" ref="C85:J92" si="32">C15-C52</f>
        <v>0</v>
      </c>
      <c r="D85" s="233">
        <f t="shared" si="32"/>
        <v>0</v>
      </c>
      <c r="E85" s="233">
        <f t="shared" si="32"/>
        <v>0</v>
      </c>
      <c r="F85" s="233">
        <f t="shared" si="32"/>
        <v>-7.8545380597298617</v>
      </c>
      <c r="G85" s="233">
        <f t="shared" si="32"/>
        <v>0.7</v>
      </c>
      <c r="H85" s="233">
        <f t="shared" si="32"/>
        <v>0</v>
      </c>
      <c r="I85" s="233">
        <f t="shared" si="32"/>
        <v>2.5724883637300238</v>
      </c>
      <c r="J85" s="233">
        <f t="shared" si="32"/>
        <v>0</v>
      </c>
    </row>
    <row r="86" spans="2:10">
      <c r="B86" t="s">
        <v>2075</v>
      </c>
      <c r="C86" s="230">
        <f t="shared" si="32"/>
        <v>0</v>
      </c>
      <c r="D86" s="7">
        <f t="shared" si="32"/>
        <v>0</v>
      </c>
      <c r="E86" s="7">
        <f t="shared" si="32"/>
        <v>0</v>
      </c>
      <c r="F86" s="7">
        <f t="shared" si="32"/>
        <v>0</v>
      </c>
      <c r="G86" s="7">
        <f t="shared" si="32"/>
        <v>0</v>
      </c>
      <c r="H86" s="7">
        <f t="shared" si="32"/>
        <v>0</v>
      </c>
      <c r="I86" s="7">
        <f t="shared" si="32"/>
        <v>0.30873183199999987</v>
      </c>
      <c r="J86" s="7">
        <f t="shared" si="32"/>
        <v>0</v>
      </c>
    </row>
    <row r="87" spans="2:10">
      <c r="B87" t="s">
        <v>2074</v>
      </c>
      <c r="C87" s="230">
        <f t="shared" si="32"/>
        <v>0</v>
      </c>
      <c r="D87" s="7">
        <f t="shared" si="32"/>
        <v>0</v>
      </c>
      <c r="E87" s="7">
        <f t="shared" si="32"/>
        <v>0</v>
      </c>
      <c r="F87" s="7">
        <f t="shared" si="32"/>
        <v>0</v>
      </c>
      <c r="G87" s="7">
        <f t="shared" si="32"/>
        <v>0</v>
      </c>
      <c r="H87" s="7">
        <f t="shared" si="32"/>
        <v>0</v>
      </c>
      <c r="I87" s="7">
        <f t="shared" si="32"/>
        <v>2.4464700439999998</v>
      </c>
      <c r="J87" s="7">
        <f t="shared" si="32"/>
        <v>0</v>
      </c>
    </row>
    <row r="88" spans="2:10">
      <c r="B88" t="s">
        <v>2073</v>
      </c>
      <c r="C88" s="230">
        <f t="shared" si="32"/>
        <v>0</v>
      </c>
      <c r="D88" s="7">
        <f t="shared" si="32"/>
        <v>0</v>
      </c>
      <c r="E88" s="7">
        <f t="shared" si="32"/>
        <v>0</v>
      </c>
      <c r="F88" s="7">
        <f t="shared" si="32"/>
        <v>0.27627180000010298</v>
      </c>
      <c r="G88" s="7">
        <f t="shared" si="32"/>
        <v>0</v>
      </c>
      <c r="H88" s="7">
        <f t="shared" si="32"/>
        <v>0</v>
      </c>
      <c r="I88" s="7">
        <f t="shared" si="32"/>
        <v>-9.0000002048926998E-7</v>
      </c>
      <c r="J88" s="7">
        <f t="shared" si="32"/>
        <v>0</v>
      </c>
    </row>
    <row r="89" spans="2:10">
      <c r="B89" t="s">
        <v>2072</v>
      </c>
      <c r="C89" s="230">
        <f t="shared" si="32"/>
        <v>0</v>
      </c>
      <c r="D89" s="7">
        <f t="shared" si="32"/>
        <v>0</v>
      </c>
      <c r="E89" s="7">
        <f t="shared" si="32"/>
        <v>0</v>
      </c>
      <c r="F89" s="7">
        <f t="shared" si="32"/>
        <v>-8.1308098597299931</v>
      </c>
      <c r="G89" s="7">
        <f t="shared" si="32"/>
        <v>0.7</v>
      </c>
      <c r="H89" s="7">
        <f t="shared" si="32"/>
        <v>0</v>
      </c>
      <c r="I89" s="7">
        <f t="shared" si="32"/>
        <v>2.4172873877300098</v>
      </c>
      <c r="J89" s="7">
        <f t="shared" si="32"/>
        <v>0</v>
      </c>
    </row>
    <row r="90" spans="2:10">
      <c r="B90" t="s">
        <v>2071</v>
      </c>
      <c r="C90" s="230">
        <f t="shared" si="32"/>
        <v>0</v>
      </c>
      <c r="D90" s="7">
        <f t="shared" si="32"/>
        <v>0</v>
      </c>
      <c r="E90" s="7">
        <f t="shared" si="32"/>
        <v>0</v>
      </c>
      <c r="F90" s="7">
        <f t="shared" si="32"/>
        <v>0</v>
      </c>
      <c r="G90" s="7">
        <f t="shared" si="32"/>
        <v>0</v>
      </c>
      <c r="H90" s="7">
        <f t="shared" si="32"/>
        <v>0</v>
      </c>
      <c r="I90" s="7">
        <f t="shared" si="32"/>
        <v>0</v>
      </c>
      <c r="J90" s="7">
        <f t="shared" si="32"/>
        <v>0</v>
      </c>
    </row>
    <row r="91" spans="2:10">
      <c r="B91" t="s">
        <v>1168</v>
      </c>
      <c r="C91" s="230">
        <f t="shared" si="32"/>
        <v>0</v>
      </c>
      <c r="D91" s="7">
        <f t="shared" si="32"/>
        <v>0</v>
      </c>
      <c r="E91" s="7">
        <f t="shared" si="32"/>
        <v>0</v>
      </c>
      <c r="F91" s="7">
        <f t="shared" si="32"/>
        <v>0</v>
      </c>
      <c r="G91" s="7">
        <f t="shared" si="32"/>
        <v>0</v>
      </c>
      <c r="H91" s="7">
        <f t="shared" si="32"/>
        <v>0</v>
      </c>
      <c r="I91" s="7">
        <f t="shared" si="32"/>
        <v>0</v>
      </c>
      <c r="J91" s="7">
        <f t="shared" si="32"/>
        <v>0</v>
      </c>
    </row>
    <row r="92" spans="2:10">
      <c r="B92" t="s">
        <v>2531</v>
      </c>
      <c r="C92" s="230">
        <f t="shared" si="32"/>
        <v>0</v>
      </c>
      <c r="D92" s="7">
        <f t="shared" si="32"/>
        <v>0</v>
      </c>
      <c r="E92" s="7">
        <f t="shared" si="32"/>
        <v>0</v>
      </c>
      <c r="F92" s="7">
        <f t="shared" si="32"/>
        <v>0</v>
      </c>
      <c r="G92" s="7">
        <f t="shared" si="32"/>
        <v>0</v>
      </c>
      <c r="H92" s="7">
        <f t="shared" si="32"/>
        <v>0</v>
      </c>
      <c r="I92" s="7">
        <f t="shared" si="32"/>
        <v>0</v>
      </c>
      <c r="J92" s="7">
        <f t="shared" si="32"/>
        <v>0</v>
      </c>
    </row>
    <row r="95" spans="2:10">
      <c r="B95" s="241" t="s">
        <v>2553</v>
      </c>
      <c r="C95" s="226"/>
      <c r="D95" s="226"/>
      <c r="E95" s="226"/>
      <c r="F95" s="226"/>
      <c r="G95" s="226"/>
      <c r="H95" s="226"/>
      <c r="I95" s="226"/>
    </row>
    <row r="96" spans="2:10">
      <c r="B96" t="s">
        <v>2566</v>
      </c>
    </row>
    <row r="97" spans="2:2">
      <c r="B97" t="s">
        <v>2567</v>
      </c>
    </row>
    <row r="98" spans="2:2">
      <c r="B98" t="s">
        <v>2572</v>
      </c>
    </row>
    <row r="100" spans="2:2">
      <c r="B100" s="81" t="s">
        <v>2570</v>
      </c>
    </row>
    <row r="101" spans="2:2">
      <c r="B101" s="81" t="s">
        <v>2573</v>
      </c>
    </row>
    <row r="102" spans="2:2">
      <c r="B102" s="81" t="s">
        <v>2571</v>
      </c>
    </row>
  </sheetData>
  <conditionalFormatting sqref="C75:I92">
    <cfRule type="colorScale" priority="2">
      <colorScale>
        <cfvo type="min"/>
        <cfvo type="percentile" val="50"/>
        <cfvo type="max"/>
        <color rgb="FFF8696B"/>
        <color rgb="FFFCFCFF"/>
        <color rgb="FF5A8AC6"/>
      </colorScale>
    </cfRule>
  </conditionalFormatting>
  <conditionalFormatting sqref="J75:J92">
    <cfRule type="colorScale" priority="1">
      <colorScale>
        <cfvo type="min"/>
        <cfvo type="percentile" val="50"/>
        <cfvo type="max"/>
        <color rgb="FFF8696B"/>
        <color rgb="FFFCFCFF"/>
        <color rgb="FF5A8AC6"/>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04095-2907-A145-8738-064A8BD47F59}">
  <sheetPr>
    <tabColor theme="9"/>
  </sheetPr>
  <dimension ref="A1:Y128"/>
  <sheetViews>
    <sheetView topLeftCell="F1" workbookViewId="0">
      <selection activeCell="O31" sqref="O31"/>
    </sheetView>
  </sheetViews>
  <sheetFormatPr baseColWidth="10" defaultRowHeight="15"/>
  <cols>
    <col min="1" max="1" width="3.5" style="61" customWidth="1"/>
    <col min="2" max="2" width="19" style="61" customWidth="1"/>
    <col min="3" max="3" width="22.5" style="61" customWidth="1"/>
    <col min="4" max="4" width="29.5" style="61" bestFit="1" customWidth="1"/>
    <col min="5" max="5" width="32.1640625" style="61" bestFit="1" customWidth="1"/>
    <col min="6" max="6" width="74.1640625" style="65" bestFit="1" customWidth="1"/>
    <col min="7" max="7" width="12" style="65" customWidth="1"/>
    <col min="8" max="8" width="13.33203125" style="61" customWidth="1"/>
    <col min="9" max="9" width="10.83203125" style="61"/>
    <col min="10" max="10" width="11.83203125" style="61" bestFit="1" customWidth="1"/>
    <col min="11" max="11" width="107.1640625" style="61" customWidth="1"/>
    <col min="12" max="12" width="10.83203125" style="61"/>
    <col min="13" max="13" width="17.1640625" style="259" customWidth="1"/>
    <col min="14" max="14" width="43.5" style="259" customWidth="1"/>
    <col min="15" max="15" width="24.5" style="259" customWidth="1"/>
    <col min="16" max="16" width="23.33203125" style="259" bestFit="1" customWidth="1"/>
    <col min="17" max="17" width="15.6640625" style="259" bestFit="1" customWidth="1"/>
    <col min="18" max="18" width="15.1640625" style="259" customWidth="1"/>
    <col min="19" max="19" width="22.6640625" style="259" customWidth="1"/>
    <col min="20" max="16384" width="10.83203125" style="61"/>
  </cols>
  <sheetData>
    <row r="1" spans="1:25" ht="30">
      <c r="A1" s="278" t="s">
        <v>3</v>
      </c>
      <c r="B1" s="259"/>
      <c r="C1" s="259"/>
      <c r="D1" s="259"/>
      <c r="E1" s="259"/>
      <c r="F1" s="259"/>
      <c r="G1" s="260"/>
      <c r="H1" s="260"/>
      <c r="I1" s="259"/>
      <c r="J1" s="259"/>
      <c r="K1" s="259"/>
      <c r="M1" s="61"/>
      <c r="N1" s="61"/>
      <c r="O1" s="61"/>
      <c r="P1" s="61"/>
      <c r="Q1" s="61"/>
      <c r="R1" s="61"/>
      <c r="S1" s="61"/>
    </row>
    <row r="2" spans="1:25" ht="16">
      <c r="A2" s="259"/>
      <c r="B2" s="259"/>
      <c r="C2" s="259"/>
      <c r="D2" s="259"/>
      <c r="E2" s="259"/>
      <c r="F2" s="259"/>
      <c r="G2" s="260"/>
      <c r="H2" s="260"/>
      <c r="I2" s="259"/>
      <c r="J2" s="259"/>
      <c r="K2" s="259"/>
      <c r="M2" s="61"/>
      <c r="N2" s="61"/>
      <c r="O2" s="61"/>
      <c r="P2" s="61"/>
      <c r="Q2" s="61"/>
      <c r="R2" s="61"/>
      <c r="S2" s="61"/>
    </row>
    <row r="3" spans="1:25">
      <c r="A3" s="259"/>
      <c r="B3" s="261" t="s">
        <v>1075</v>
      </c>
      <c r="C3" s="262"/>
      <c r="D3" s="262"/>
      <c r="E3" s="262"/>
      <c r="F3" s="262"/>
      <c r="G3" s="262"/>
      <c r="H3" s="262"/>
      <c r="I3" s="262"/>
      <c r="J3" s="262"/>
      <c r="K3" s="262"/>
      <c r="M3" s="61"/>
      <c r="N3" s="61"/>
      <c r="O3" s="61"/>
      <c r="P3" s="61"/>
      <c r="Q3" s="61"/>
      <c r="R3" s="61"/>
      <c r="S3" s="61"/>
    </row>
    <row r="4" spans="1:25" ht="18">
      <c r="A4" s="259"/>
      <c r="B4" s="263"/>
      <c r="C4" s="264"/>
      <c r="D4" s="264" t="s">
        <v>1074</v>
      </c>
      <c r="E4" s="264" t="s">
        <v>1073</v>
      </c>
      <c r="F4" s="265" t="s">
        <v>1789</v>
      </c>
      <c r="G4" s="265" t="s">
        <v>1768</v>
      </c>
      <c r="H4" s="264" t="s">
        <v>1072</v>
      </c>
      <c r="I4" s="264" t="s">
        <v>1071</v>
      </c>
      <c r="J4" s="264" t="s">
        <v>1070</v>
      </c>
      <c r="K4" s="266" t="s">
        <v>1069</v>
      </c>
      <c r="M4" s="280" t="s">
        <v>1068</v>
      </c>
      <c r="N4" s="281"/>
      <c r="O4" s="282"/>
      <c r="P4" s="282"/>
      <c r="Q4" s="282"/>
      <c r="R4" s="282"/>
      <c r="S4" s="283"/>
      <c r="U4" s="102"/>
      <c r="V4"/>
      <c r="W4"/>
      <c r="X4"/>
      <c r="Y4"/>
    </row>
    <row r="5" spans="1:25" ht="16">
      <c r="A5" s="259"/>
      <c r="B5" s="259" t="s">
        <v>4</v>
      </c>
      <c r="C5" s="259" t="s">
        <v>1067</v>
      </c>
      <c r="D5" s="259" t="s">
        <v>1066</v>
      </c>
      <c r="E5" s="259" t="s">
        <v>1065</v>
      </c>
      <c r="F5" s="267" t="s">
        <v>1273</v>
      </c>
      <c r="G5" s="267">
        <v>17.3</v>
      </c>
      <c r="H5" s="268">
        <f>Tabel_1_Demografie!I5</f>
        <v>18.5</v>
      </c>
      <c r="I5" s="259" t="s">
        <v>1064</v>
      </c>
      <c r="J5" s="259"/>
      <c r="K5" s="259" t="s">
        <v>1767</v>
      </c>
      <c r="M5" s="284"/>
      <c r="N5" s="285"/>
      <c r="O5" s="285"/>
      <c r="P5" s="285"/>
      <c r="Q5" s="285"/>
      <c r="R5" s="285"/>
      <c r="S5" s="286"/>
      <c r="U5" s="103"/>
      <c r="V5"/>
      <c r="W5" s="104"/>
      <c r="X5"/>
      <c r="Y5"/>
    </row>
    <row r="6" spans="1:25" ht="16">
      <c r="A6" s="259"/>
      <c r="B6" s="259"/>
      <c r="C6" s="259"/>
      <c r="D6" s="259"/>
      <c r="E6" s="259" t="s">
        <v>1063</v>
      </c>
      <c r="F6" s="267" t="s">
        <v>1274</v>
      </c>
      <c r="G6" s="267">
        <v>7.89</v>
      </c>
      <c r="H6" s="269">
        <f>Tabel_32_GO_Factoren!I4*1000000</f>
        <v>8199999.9999999991</v>
      </c>
      <c r="I6" s="259" t="s">
        <v>1230</v>
      </c>
      <c r="J6" s="259"/>
      <c r="K6" s="259" t="s">
        <v>1062</v>
      </c>
      <c r="M6" s="284"/>
      <c r="N6" s="285"/>
      <c r="O6" s="285"/>
      <c r="P6" s="285"/>
      <c r="Q6" s="285"/>
      <c r="R6" s="285"/>
      <c r="S6" s="286"/>
      <c r="U6" s="103"/>
      <c r="V6"/>
      <c r="W6"/>
      <c r="X6"/>
      <c r="Y6"/>
    </row>
    <row r="7" spans="1:25" ht="15" customHeight="1">
      <c r="A7" s="259"/>
      <c r="B7" s="259"/>
      <c r="C7" s="259"/>
      <c r="D7" s="259"/>
      <c r="E7" s="259" t="s">
        <v>1060</v>
      </c>
      <c r="F7" s="267" t="s">
        <v>1232</v>
      </c>
      <c r="G7" s="267">
        <v>35.1</v>
      </c>
      <c r="H7" s="259">
        <f>100-SUM(H8:H11)</f>
        <v>35.199999999999989</v>
      </c>
      <c r="I7" s="259" t="s">
        <v>928</v>
      </c>
      <c r="J7" s="259"/>
      <c r="K7" s="311" t="s">
        <v>2690</v>
      </c>
      <c r="M7" s="287"/>
      <c r="N7" s="482"/>
      <c r="O7" s="482"/>
      <c r="P7" s="482"/>
      <c r="Q7" s="482"/>
      <c r="R7" s="482"/>
      <c r="S7" s="286"/>
      <c r="U7"/>
      <c r="V7"/>
      <c r="W7"/>
      <c r="X7"/>
      <c r="Y7"/>
    </row>
    <row r="8" spans="1:25" ht="16">
      <c r="A8" s="259"/>
      <c r="B8" s="259"/>
      <c r="C8" s="259"/>
      <c r="D8" s="259"/>
      <c r="E8" s="259" t="s">
        <v>1059</v>
      </c>
      <c r="F8" s="267" t="s">
        <v>1253</v>
      </c>
      <c r="G8" s="267">
        <v>12.9</v>
      </c>
      <c r="H8" s="259">
        <f t="shared" ref="H8:H10" si="0">G8</f>
        <v>12.9</v>
      </c>
      <c r="I8" s="259" t="s">
        <v>928</v>
      </c>
      <c r="J8" s="259"/>
      <c r="K8" s="311" t="s">
        <v>2690</v>
      </c>
      <c r="M8" s="287" t="s">
        <v>1104</v>
      </c>
      <c r="N8" s="482"/>
      <c r="O8" s="482"/>
      <c r="P8" s="482"/>
      <c r="Q8" s="482"/>
      <c r="R8" s="482"/>
      <c r="S8" s="286"/>
      <c r="U8"/>
      <c r="V8"/>
      <c r="W8"/>
      <c r="X8"/>
      <c r="Y8"/>
    </row>
    <row r="9" spans="1:25" ht="32">
      <c r="A9" s="259"/>
      <c r="B9" s="259"/>
      <c r="C9" s="259"/>
      <c r="D9" s="259"/>
      <c r="E9" s="259" t="s">
        <v>1058</v>
      </c>
      <c r="F9" s="267" t="s">
        <v>1254</v>
      </c>
      <c r="G9" s="267">
        <v>13</v>
      </c>
      <c r="H9" s="259">
        <f t="shared" si="0"/>
        <v>13</v>
      </c>
      <c r="I9" s="259" t="s">
        <v>928</v>
      </c>
      <c r="J9" s="259"/>
      <c r="K9" s="311" t="s">
        <v>2690</v>
      </c>
      <c r="M9" s="284"/>
      <c r="N9" s="305" t="s">
        <v>2668</v>
      </c>
      <c r="O9" s="306" t="s">
        <v>2669</v>
      </c>
      <c r="P9" s="306" t="s">
        <v>2670</v>
      </c>
      <c r="Q9" s="306" t="s">
        <v>2671</v>
      </c>
      <c r="R9" s="306" t="s">
        <v>2458</v>
      </c>
      <c r="S9" s="286"/>
      <c r="U9"/>
      <c r="V9" s="483"/>
      <c r="W9" s="483"/>
      <c r="X9" s="483"/>
      <c r="Y9" s="483"/>
    </row>
    <row r="10" spans="1:25" ht="16">
      <c r="A10" s="259"/>
      <c r="B10" s="259"/>
      <c r="C10" s="259"/>
      <c r="D10" s="259"/>
      <c r="E10" s="259" t="s">
        <v>1057</v>
      </c>
      <c r="F10" s="267" t="s">
        <v>1275</v>
      </c>
      <c r="G10" s="267">
        <v>8.8000000000000007</v>
      </c>
      <c r="H10" s="259">
        <f t="shared" si="0"/>
        <v>8.8000000000000007</v>
      </c>
      <c r="I10" s="259" t="s">
        <v>928</v>
      </c>
      <c r="J10" s="259"/>
      <c r="K10" s="311" t="s">
        <v>2690</v>
      </c>
      <c r="M10" s="284"/>
      <c r="N10" s="289">
        <v>2019</v>
      </c>
      <c r="O10" s="291" t="e">
        <f>#REF!/10^3</f>
        <v>#REF!</v>
      </c>
      <c r="P10" s="291">
        <v>0.96601999999999999</v>
      </c>
      <c r="Q10" s="290">
        <v>0.24099000000000001</v>
      </c>
      <c r="R10" s="291">
        <f>SUM(P10:Q10)</f>
        <v>1.2070099999999999</v>
      </c>
      <c r="S10" s="286"/>
      <c r="U10"/>
      <c r="V10" s="106"/>
      <c r="W10" s="106"/>
      <c r="X10" s="106"/>
      <c r="Y10" s="106"/>
    </row>
    <row r="11" spans="1:25" ht="16">
      <c r="A11" s="259"/>
      <c r="B11" s="259"/>
      <c r="C11" s="259"/>
      <c r="D11" s="259"/>
      <c r="E11" s="259" t="s">
        <v>1056</v>
      </c>
      <c r="F11" s="267" t="s">
        <v>1276</v>
      </c>
      <c r="G11" s="267">
        <v>30.1</v>
      </c>
      <c r="H11" s="259">
        <f>G11</f>
        <v>30.1</v>
      </c>
      <c r="I11" s="259" t="s">
        <v>928</v>
      </c>
      <c r="J11" s="259"/>
      <c r="K11" s="311" t="s">
        <v>2690</v>
      </c>
      <c r="M11" s="284"/>
      <c r="N11" s="289">
        <v>2030</v>
      </c>
      <c r="O11" s="291" t="e">
        <f>#REF!/10^3</f>
        <v>#REF!</v>
      </c>
      <c r="P11" s="272" t="e">
        <f>P10*(O11/R10)</f>
        <v>#REF!</v>
      </c>
      <c r="Q11" s="291" t="e">
        <f>Q10*(O11/R10)</f>
        <v>#REF!</v>
      </c>
      <c r="R11" s="291" t="e">
        <f>SUM(P11:Q11)</f>
        <v>#REF!</v>
      </c>
      <c r="S11" s="286"/>
      <c r="U11"/>
      <c r="V11"/>
      <c r="W11"/>
      <c r="X11"/>
      <c r="Y11"/>
    </row>
    <row r="12" spans="1:25" ht="16">
      <c r="A12" s="259"/>
      <c r="B12" s="259"/>
      <c r="C12" s="259"/>
      <c r="D12" s="259" t="s">
        <v>1017</v>
      </c>
      <c r="E12" s="259" t="s">
        <v>1060</v>
      </c>
      <c r="F12" s="267" t="s">
        <v>1265</v>
      </c>
      <c r="G12" s="270">
        <v>15.7</v>
      </c>
      <c r="H12" s="268">
        <f>G12+5.3</f>
        <v>21</v>
      </c>
      <c r="I12" s="259" t="s">
        <v>928</v>
      </c>
      <c r="J12" s="259" t="s">
        <v>1016</v>
      </c>
      <c r="K12" s="271" t="s">
        <v>2707</v>
      </c>
      <c r="M12" s="284"/>
      <c r="N12" s="289"/>
      <c r="O12" s="290" t="e">
        <f>O11/O10</f>
        <v>#REF!</v>
      </c>
      <c r="P12" s="290"/>
      <c r="Q12" s="290"/>
      <c r="R12" s="290"/>
      <c r="S12" s="286"/>
      <c r="U12" s="107"/>
      <c r="V12" s="107"/>
      <c r="W12"/>
      <c r="X12"/>
      <c r="Y12"/>
    </row>
    <row r="13" spans="1:25" ht="16">
      <c r="A13" s="259"/>
      <c r="B13" s="259"/>
      <c r="C13" s="259"/>
      <c r="D13" s="259"/>
      <c r="E13" s="259" t="s">
        <v>1059</v>
      </c>
      <c r="F13" s="267" t="s">
        <v>1266</v>
      </c>
      <c r="G13" s="270">
        <v>20.100000000000001</v>
      </c>
      <c r="H13" s="268">
        <f t="shared" ref="H13:H16" si="1">G13+5.3</f>
        <v>25.400000000000002</v>
      </c>
      <c r="I13" s="259" t="s">
        <v>928</v>
      </c>
      <c r="J13" s="259" t="s">
        <v>1016</v>
      </c>
      <c r="K13" s="271" t="s">
        <v>2707</v>
      </c>
      <c r="M13" s="284"/>
      <c r="N13" s="289"/>
      <c r="O13" s="290"/>
      <c r="P13" s="290"/>
      <c r="Q13" s="290"/>
      <c r="R13" s="290"/>
      <c r="S13" s="286"/>
      <c r="U13"/>
      <c r="V13" s="7"/>
      <c r="W13" s="7"/>
      <c r="X13" s="7"/>
      <c r="Y13" s="7"/>
    </row>
    <row r="14" spans="1:25" ht="16">
      <c r="A14" s="259"/>
      <c r="B14" s="259"/>
      <c r="C14" s="259"/>
      <c r="D14" s="259"/>
      <c r="E14" s="259" t="s">
        <v>1058</v>
      </c>
      <c r="F14" s="267" t="s">
        <v>1267</v>
      </c>
      <c r="G14" s="270">
        <v>13.1</v>
      </c>
      <c r="H14" s="268">
        <f t="shared" si="1"/>
        <v>18.399999999999999</v>
      </c>
      <c r="I14" s="259" t="s">
        <v>928</v>
      </c>
      <c r="J14" s="259" t="s">
        <v>1016</v>
      </c>
      <c r="K14" s="271" t="s">
        <v>2707</v>
      </c>
      <c r="M14" s="287"/>
      <c r="N14" s="285"/>
      <c r="O14" s="285"/>
      <c r="P14" s="285"/>
      <c r="Q14" s="285"/>
      <c r="R14" s="285"/>
      <c r="S14" s="286"/>
      <c r="U14"/>
      <c r="V14" s="7"/>
      <c r="W14" s="7"/>
      <c r="X14" s="7"/>
      <c r="Y14" s="7"/>
    </row>
    <row r="15" spans="1:25" ht="16">
      <c r="A15" s="259"/>
      <c r="B15" s="259"/>
      <c r="C15" s="259"/>
      <c r="D15" s="259"/>
      <c r="E15" s="259" t="s">
        <v>1057</v>
      </c>
      <c r="F15" s="267" t="s">
        <v>1268</v>
      </c>
      <c r="G15" s="270">
        <v>13.2</v>
      </c>
      <c r="H15" s="268">
        <f t="shared" si="1"/>
        <v>18.5</v>
      </c>
      <c r="I15" s="259" t="s">
        <v>928</v>
      </c>
      <c r="J15" s="259" t="s">
        <v>1016</v>
      </c>
      <c r="K15" s="271" t="s">
        <v>2707</v>
      </c>
      <c r="M15" s="287"/>
      <c r="N15" s="285"/>
      <c r="O15" s="285"/>
      <c r="P15" s="285"/>
      <c r="Q15" s="285"/>
      <c r="R15" s="285"/>
      <c r="S15" s="286"/>
      <c r="U15"/>
      <c r="V15" s="7"/>
      <c r="W15" s="7"/>
      <c r="X15" s="7"/>
      <c r="Y15" s="7"/>
    </row>
    <row r="16" spans="1:25" ht="16">
      <c r="A16" s="259"/>
      <c r="B16" s="259"/>
      <c r="C16" s="259"/>
      <c r="D16" s="259"/>
      <c r="E16" s="259" t="s">
        <v>1056</v>
      </c>
      <c r="F16" s="267" t="s">
        <v>1269</v>
      </c>
      <c r="G16" s="270">
        <v>21</v>
      </c>
      <c r="H16" s="268">
        <f t="shared" si="1"/>
        <v>26.3</v>
      </c>
      <c r="I16" s="259" t="s">
        <v>928</v>
      </c>
      <c r="J16" s="259" t="s">
        <v>1016</v>
      </c>
      <c r="K16" s="271" t="s">
        <v>2707</v>
      </c>
      <c r="M16" s="287"/>
      <c r="N16" s="285"/>
      <c r="O16" s="285"/>
      <c r="P16" s="285"/>
      <c r="Q16" s="285"/>
      <c r="R16" s="285"/>
      <c r="S16" s="286"/>
      <c r="U16"/>
      <c r="V16" s="7"/>
      <c r="W16" s="7"/>
      <c r="X16" s="7"/>
      <c r="Y16" s="7"/>
    </row>
    <row r="17" spans="1:25" ht="16">
      <c r="A17" s="259"/>
      <c r="B17" s="259"/>
      <c r="C17" s="259"/>
      <c r="D17" s="259" t="s">
        <v>1055</v>
      </c>
      <c r="E17" s="259" t="s">
        <v>1054</v>
      </c>
      <c r="F17" s="267" t="s">
        <v>1256</v>
      </c>
      <c r="G17" s="270">
        <v>84.1</v>
      </c>
      <c r="H17" s="268">
        <f>100-SUM(H19:H26)</f>
        <v>74.899999999999991</v>
      </c>
      <c r="I17" s="259" t="s">
        <v>928</v>
      </c>
      <c r="J17" s="259"/>
      <c r="K17" s="259" t="s">
        <v>2715</v>
      </c>
      <c r="M17" s="287" t="s">
        <v>1035</v>
      </c>
      <c r="N17" s="285" t="s">
        <v>2397</v>
      </c>
      <c r="O17" s="285"/>
      <c r="P17" s="285"/>
      <c r="Q17" s="285"/>
      <c r="R17" s="285"/>
      <c r="S17" s="286"/>
      <c r="U17"/>
      <c r="V17" s="7"/>
      <c r="W17" s="7"/>
      <c r="X17" s="7"/>
      <c r="Y17" s="7"/>
    </row>
    <row r="18" spans="1:25" ht="16">
      <c r="A18" s="259"/>
      <c r="B18" s="259"/>
      <c r="C18" s="259"/>
      <c r="D18" s="259"/>
      <c r="E18" s="259" t="s">
        <v>1795</v>
      </c>
      <c r="F18" s="267" t="s">
        <v>1255</v>
      </c>
      <c r="G18" s="270">
        <v>0</v>
      </c>
      <c r="H18" s="268">
        <f>G18</f>
        <v>0</v>
      </c>
      <c r="I18" s="259" t="s">
        <v>928</v>
      </c>
      <c r="J18" s="259"/>
      <c r="K18" s="311" t="s">
        <v>2690</v>
      </c>
      <c r="M18" s="287"/>
      <c r="N18" s="285" t="s">
        <v>1769</v>
      </c>
      <c r="O18" s="292">
        <f>H6</f>
        <v>8199999.9999999991</v>
      </c>
      <c r="P18" s="285"/>
      <c r="Q18" s="285"/>
      <c r="R18" s="285"/>
      <c r="S18" s="286"/>
      <c r="U18"/>
      <c r="V18" s="7"/>
      <c r="W18" s="7"/>
      <c r="X18" s="7"/>
      <c r="Y18" s="7"/>
    </row>
    <row r="19" spans="1:25" ht="16">
      <c r="A19" s="259"/>
      <c r="B19" s="259"/>
      <c r="C19" s="259"/>
      <c r="D19" s="259"/>
      <c r="E19" s="259" t="s">
        <v>1010</v>
      </c>
      <c r="F19" s="267" t="s">
        <v>1257</v>
      </c>
      <c r="G19" s="270">
        <v>3.7</v>
      </c>
      <c r="H19" s="272">
        <f>ROUND(P31*100*O82,1)</f>
        <v>5.9</v>
      </c>
      <c r="I19" s="259" t="s">
        <v>928</v>
      </c>
      <c r="J19" s="259" t="s">
        <v>1813</v>
      </c>
      <c r="K19" s="259" t="s">
        <v>2402</v>
      </c>
      <c r="M19" s="287"/>
      <c r="N19" s="285" t="s">
        <v>1770</v>
      </c>
      <c r="O19" s="285">
        <f>340000</f>
        <v>340000</v>
      </c>
      <c r="P19" s="285"/>
      <c r="Q19" s="285"/>
      <c r="R19" s="285"/>
      <c r="S19" s="286"/>
      <c r="U19"/>
      <c r="V19" s="7"/>
      <c r="W19" s="7"/>
      <c r="X19" s="7"/>
      <c r="Y19" s="7"/>
    </row>
    <row r="20" spans="1:25" ht="16">
      <c r="A20" s="259"/>
      <c r="B20" s="259"/>
      <c r="C20" s="259"/>
      <c r="D20" s="259"/>
      <c r="E20" s="259" t="s">
        <v>1047</v>
      </c>
      <c r="F20" s="267" t="s">
        <v>1259</v>
      </c>
      <c r="G20" s="270">
        <v>2.4</v>
      </c>
      <c r="H20" s="273">
        <f>ROUND(P35*100*O77,1)</f>
        <v>3.9</v>
      </c>
      <c r="I20" s="259" t="s">
        <v>928</v>
      </c>
      <c r="J20" s="259" t="s">
        <v>1817</v>
      </c>
      <c r="K20" s="259" t="s">
        <v>2402</v>
      </c>
      <c r="M20" s="284"/>
      <c r="N20" s="285" t="s">
        <v>928</v>
      </c>
      <c r="O20" s="293">
        <f>O19/O18</f>
        <v>4.1463414634146344E-2</v>
      </c>
      <c r="P20" s="285"/>
      <c r="Q20" s="285"/>
      <c r="R20" s="285"/>
      <c r="S20" s="286"/>
      <c r="U20"/>
      <c r="V20" s="7"/>
      <c r="W20" s="7"/>
      <c r="X20" s="7"/>
      <c r="Y20" s="7"/>
    </row>
    <row r="21" spans="1:25">
      <c r="A21" s="259"/>
      <c r="B21" s="259"/>
      <c r="C21" s="259"/>
      <c r="D21" s="268"/>
      <c r="E21" s="259" t="s">
        <v>1048</v>
      </c>
      <c r="F21" s="267" t="s">
        <v>1260</v>
      </c>
      <c r="G21" s="270">
        <v>0.8</v>
      </c>
      <c r="H21" s="273">
        <f>ROUND(P34*100*O77,1)</f>
        <v>3.9</v>
      </c>
      <c r="I21" s="259" t="s">
        <v>928</v>
      </c>
      <c r="J21" s="259" t="s">
        <v>1817</v>
      </c>
      <c r="K21" s="259" t="s">
        <v>2402</v>
      </c>
      <c r="M21" s="284"/>
      <c r="N21" s="285"/>
      <c r="O21" s="285"/>
      <c r="P21" s="285"/>
      <c r="Q21" s="285"/>
      <c r="R21" s="285"/>
      <c r="S21" s="286"/>
    </row>
    <row r="22" spans="1:25">
      <c r="A22" s="259"/>
      <c r="B22" s="259"/>
      <c r="C22" s="259"/>
      <c r="D22" s="259"/>
      <c r="E22" s="259" t="s">
        <v>1053</v>
      </c>
      <c r="F22" s="267" t="s">
        <v>1261</v>
      </c>
      <c r="G22" s="270">
        <v>0.2</v>
      </c>
      <c r="H22" s="272">
        <f>ROUND(O20*100*O77,1)</f>
        <v>3.2</v>
      </c>
      <c r="I22" s="259" t="s">
        <v>928</v>
      </c>
      <c r="J22" s="259" t="s">
        <v>1816</v>
      </c>
      <c r="K22" s="259" t="s">
        <v>2397</v>
      </c>
      <c r="M22" s="284"/>
      <c r="N22" s="285"/>
      <c r="O22" s="285"/>
      <c r="P22" s="285"/>
      <c r="Q22" s="285"/>
      <c r="R22" s="285"/>
      <c r="S22" s="286"/>
    </row>
    <row r="23" spans="1:25">
      <c r="A23" s="259"/>
      <c r="B23" s="259"/>
      <c r="C23" s="259"/>
      <c r="D23" s="259"/>
      <c r="E23" s="259" t="s">
        <v>1052</v>
      </c>
      <c r="F23" s="267" t="s">
        <v>1262</v>
      </c>
      <c r="G23" s="270">
        <v>0</v>
      </c>
      <c r="H23" s="272">
        <v>0</v>
      </c>
      <c r="I23" s="259" t="s">
        <v>928</v>
      </c>
      <c r="J23" s="259"/>
      <c r="K23" s="259" t="s">
        <v>2209</v>
      </c>
      <c r="M23" s="284"/>
      <c r="N23" s="294"/>
      <c r="O23" s="285"/>
      <c r="P23" s="285"/>
      <c r="Q23" s="285"/>
      <c r="R23" s="285"/>
      <c r="S23" s="286"/>
    </row>
    <row r="24" spans="1:25">
      <c r="A24" s="259"/>
      <c r="B24" s="259"/>
      <c r="C24" s="259"/>
      <c r="D24" s="259"/>
      <c r="E24" s="259" t="s">
        <v>1051</v>
      </c>
      <c r="F24" s="267" t="s">
        <v>1264</v>
      </c>
      <c r="G24" s="270">
        <v>4.8</v>
      </c>
      <c r="H24" s="259">
        <v>4.4000000000000004</v>
      </c>
      <c r="I24" s="259" t="s">
        <v>928</v>
      </c>
      <c r="J24" s="259"/>
      <c r="K24" s="259" t="s">
        <v>2068</v>
      </c>
      <c r="M24" s="287" t="s">
        <v>1029</v>
      </c>
      <c r="N24" s="285" t="s">
        <v>1771</v>
      </c>
      <c r="O24" s="285"/>
      <c r="P24" s="285"/>
      <c r="Q24" s="285"/>
      <c r="R24" s="285"/>
      <c r="S24" s="286"/>
    </row>
    <row r="25" spans="1:25">
      <c r="A25" s="259"/>
      <c r="B25" s="259"/>
      <c r="C25" s="259"/>
      <c r="D25" s="259"/>
      <c r="E25" s="259" t="s">
        <v>1012</v>
      </c>
      <c r="F25" s="267" t="s">
        <v>1258</v>
      </c>
      <c r="G25" s="270">
        <v>1.5</v>
      </c>
      <c r="H25" s="268">
        <f>G25</f>
        <v>1.5</v>
      </c>
      <c r="I25" s="259" t="s">
        <v>928</v>
      </c>
      <c r="J25" s="259"/>
      <c r="K25" s="311" t="s">
        <v>2690</v>
      </c>
      <c r="M25" s="284"/>
      <c r="N25" s="294"/>
      <c r="O25" s="285"/>
      <c r="P25" s="285"/>
      <c r="Q25" s="285"/>
      <c r="R25" s="285"/>
      <c r="S25" s="286"/>
    </row>
    <row r="26" spans="1:25">
      <c r="A26" s="259"/>
      <c r="B26" s="259"/>
      <c r="C26" s="259"/>
      <c r="D26" s="259"/>
      <c r="E26" s="259" t="s">
        <v>1014</v>
      </c>
      <c r="F26" s="267" t="s">
        <v>1263</v>
      </c>
      <c r="G26" s="270">
        <v>2.2999999999999998</v>
      </c>
      <c r="H26" s="268">
        <f>G26</f>
        <v>2.2999999999999998</v>
      </c>
      <c r="I26" s="259" t="s">
        <v>928</v>
      </c>
      <c r="J26" s="259"/>
      <c r="K26" s="311" t="s">
        <v>2690</v>
      </c>
      <c r="M26" s="284"/>
      <c r="N26" s="294"/>
      <c r="O26" s="285"/>
      <c r="P26" s="285"/>
      <c r="Q26" s="285"/>
      <c r="R26" s="285"/>
      <c r="S26" s="286"/>
    </row>
    <row r="27" spans="1:25">
      <c r="A27" s="259"/>
      <c r="B27" s="259"/>
      <c r="C27" s="259"/>
      <c r="D27" s="259" t="s">
        <v>997</v>
      </c>
      <c r="E27" s="259" t="s">
        <v>1050</v>
      </c>
      <c r="F27" s="267"/>
      <c r="G27" s="267">
        <v>7.6</v>
      </c>
      <c r="H27" s="268">
        <f>'Scenario - Elektriciteit'!H29</f>
        <v>19.3</v>
      </c>
      <c r="I27" s="259" t="s">
        <v>928</v>
      </c>
      <c r="J27" s="259"/>
      <c r="K27" s="259" t="s">
        <v>1076</v>
      </c>
      <c r="M27" s="287" t="s">
        <v>1084</v>
      </c>
      <c r="N27" s="285" t="s">
        <v>1783</v>
      </c>
      <c r="O27" s="285"/>
      <c r="P27" s="285"/>
      <c r="Q27" s="285"/>
      <c r="R27" s="285"/>
      <c r="S27" s="286"/>
    </row>
    <row r="28" spans="1:25">
      <c r="A28" s="259"/>
      <c r="B28" s="259"/>
      <c r="C28" s="259"/>
      <c r="D28" s="259"/>
      <c r="E28" s="259" t="s">
        <v>1049</v>
      </c>
      <c r="F28" s="267" t="s">
        <v>942</v>
      </c>
      <c r="G28" s="267">
        <v>4.5</v>
      </c>
      <c r="H28" s="268">
        <v>5</v>
      </c>
      <c r="I28" s="259" t="s">
        <v>928</v>
      </c>
      <c r="J28" s="259" t="s">
        <v>1104</v>
      </c>
      <c r="K28" s="259" t="s">
        <v>2672</v>
      </c>
      <c r="M28" s="284"/>
      <c r="N28" s="285"/>
      <c r="O28" s="296" t="s">
        <v>1778</v>
      </c>
      <c r="P28" s="296" t="s">
        <v>1780</v>
      </c>
      <c r="Q28" s="285"/>
      <c r="R28" s="285"/>
      <c r="S28" s="286"/>
    </row>
    <row r="29" spans="1:25">
      <c r="A29" s="259"/>
      <c r="B29" s="259"/>
      <c r="C29" s="259"/>
      <c r="D29" s="259" t="s">
        <v>1009</v>
      </c>
      <c r="E29" s="259" t="s">
        <v>1048</v>
      </c>
      <c r="F29" s="267" t="s">
        <v>1252</v>
      </c>
      <c r="G29" s="267">
        <v>8.6999999999999993</v>
      </c>
      <c r="H29" s="268">
        <f>ROUND(H21,1)</f>
        <v>3.9</v>
      </c>
      <c r="I29" s="259" t="s">
        <v>928</v>
      </c>
      <c r="J29" s="259" t="s">
        <v>1785</v>
      </c>
      <c r="K29" s="259"/>
      <c r="M29" s="284"/>
      <c r="N29" s="285" t="s">
        <v>1779</v>
      </c>
      <c r="O29" s="285">
        <f>H6</f>
        <v>8199999.9999999991</v>
      </c>
      <c r="P29" s="285"/>
      <c r="Q29" s="285"/>
      <c r="R29" s="285"/>
      <c r="S29" s="286"/>
    </row>
    <row r="30" spans="1:25">
      <c r="A30" s="259"/>
      <c r="B30" s="259"/>
      <c r="C30" s="259"/>
      <c r="D30" s="259"/>
      <c r="E30" s="259" t="s">
        <v>1047</v>
      </c>
      <c r="F30" s="267" t="s">
        <v>1251</v>
      </c>
      <c r="G30" s="267">
        <v>26.1</v>
      </c>
      <c r="H30" s="268">
        <f>ROUND(H20,1)</f>
        <v>3.9</v>
      </c>
      <c r="I30" s="259" t="s">
        <v>928</v>
      </c>
      <c r="J30" s="259" t="s">
        <v>1785</v>
      </c>
      <c r="K30" s="259"/>
      <c r="M30" s="284"/>
      <c r="N30" s="285" t="s">
        <v>1775</v>
      </c>
      <c r="O30" s="285">
        <v>843000</v>
      </c>
      <c r="P30" s="285">
        <f>O30/O29</f>
        <v>0.1028048780487805</v>
      </c>
      <c r="Q30" s="285"/>
      <c r="R30" s="285"/>
      <c r="S30" s="295"/>
    </row>
    <row r="31" spans="1:25">
      <c r="A31" s="259"/>
      <c r="B31" s="259"/>
      <c r="C31" s="259"/>
      <c r="D31" s="259"/>
      <c r="E31" s="259" t="s">
        <v>1006</v>
      </c>
      <c r="F31" s="267" t="s">
        <v>1250</v>
      </c>
      <c r="G31" s="267">
        <v>65.2</v>
      </c>
      <c r="H31" s="268">
        <f>100-SUM(H29:H30)</f>
        <v>92.2</v>
      </c>
      <c r="I31" s="259" t="s">
        <v>928</v>
      </c>
      <c r="J31" s="259" t="s">
        <v>1785</v>
      </c>
      <c r="K31" s="259"/>
      <c r="M31" s="284"/>
      <c r="N31" s="285" t="s">
        <v>1010</v>
      </c>
      <c r="O31" s="285">
        <v>743000</v>
      </c>
      <c r="P31" s="285">
        <f>O31/O29</f>
        <v>9.0609756097560987E-2</v>
      </c>
      <c r="Q31" s="285"/>
      <c r="R31" s="285"/>
      <c r="S31" s="295"/>
    </row>
    <row r="32" spans="1:25">
      <c r="A32" s="259"/>
      <c r="B32" s="259"/>
      <c r="C32" s="259"/>
      <c r="D32" s="259" t="s">
        <v>1026</v>
      </c>
      <c r="E32" s="259" t="s">
        <v>855</v>
      </c>
      <c r="F32" s="267" t="s">
        <v>1247</v>
      </c>
      <c r="G32" s="267">
        <v>54.5</v>
      </c>
      <c r="H32" s="269">
        <f>G32*O58</f>
        <v>48.538049940546962</v>
      </c>
      <c r="I32" s="259" t="s">
        <v>928</v>
      </c>
      <c r="J32" s="259" t="s">
        <v>1132</v>
      </c>
      <c r="K32" s="259"/>
      <c r="M32" s="284"/>
      <c r="N32" s="285" t="s">
        <v>2673</v>
      </c>
      <c r="O32" s="285">
        <v>340000</v>
      </c>
      <c r="P32" s="285">
        <f>O32/O30</f>
        <v>0.40332147093712928</v>
      </c>
      <c r="Q32" s="285"/>
      <c r="R32" s="285"/>
      <c r="S32" s="295"/>
    </row>
    <row r="33" spans="1:19">
      <c r="A33" s="259"/>
      <c r="B33" s="259"/>
      <c r="C33" s="259"/>
      <c r="D33" s="259"/>
      <c r="E33" s="259" t="s">
        <v>1046</v>
      </c>
      <c r="F33" s="267" t="s">
        <v>1248</v>
      </c>
      <c r="G33" s="267">
        <v>2.8</v>
      </c>
      <c r="H33" s="259">
        <v>2.8</v>
      </c>
      <c r="I33" s="259" t="s">
        <v>928</v>
      </c>
      <c r="J33" s="259" t="s">
        <v>1132</v>
      </c>
      <c r="K33" s="259"/>
      <c r="M33" s="284"/>
      <c r="N33" s="285"/>
      <c r="O33" s="296" t="s">
        <v>1782</v>
      </c>
      <c r="P33" s="296" t="s">
        <v>1780</v>
      </c>
      <c r="Q33" s="285"/>
      <c r="R33" s="285"/>
      <c r="S33" s="295"/>
    </row>
    <row r="34" spans="1:19" ht="17" customHeight="1">
      <c r="A34" s="259"/>
      <c r="B34" s="259"/>
      <c r="C34" s="259"/>
      <c r="D34" s="259"/>
      <c r="E34" s="259" t="s">
        <v>1045</v>
      </c>
      <c r="F34" s="267" t="s">
        <v>1245</v>
      </c>
      <c r="G34" s="267">
        <v>22.6</v>
      </c>
      <c r="H34" s="259">
        <v>22.6</v>
      </c>
      <c r="I34" s="259" t="s">
        <v>928</v>
      </c>
      <c r="J34" s="259" t="s">
        <v>1132</v>
      </c>
      <c r="K34" s="259"/>
      <c r="M34" s="284"/>
      <c r="N34" s="285" t="s">
        <v>1048</v>
      </c>
      <c r="O34" s="285">
        <v>0.5</v>
      </c>
      <c r="P34" s="285">
        <f>O34*P30</f>
        <v>5.1402439024390248E-2</v>
      </c>
      <c r="Q34" s="285"/>
      <c r="R34" s="285"/>
      <c r="S34" s="295"/>
    </row>
    <row r="35" spans="1:19" ht="16" customHeight="1">
      <c r="A35" s="259"/>
      <c r="B35" s="259"/>
      <c r="C35" s="259"/>
      <c r="D35" s="259"/>
      <c r="E35" s="259" t="s">
        <v>1044</v>
      </c>
      <c r="F35" s="267" t="s">
        <v>1246</v>
      </c>
      <c r="G35" s="267">
        <v>8.5</v>
      </c>
      <c r="H35" s="268">
        <f>100-H32-H33-H34-H36</f>
        <v>26.061950059453039</v>
      </c>
      <c r="I35" s="259" t="s">
        <v>928</v>
      </c>
      <c r="J35" s="259" t="s">
        <v>1132</v>
      </c>
      <c r="K35" s="259"/>
      <c r="M35" s="284"/>
      <c r="N35" s="285" t="s">
        <v>1781</v>
      </c>
      <c r="O35" s="285">
        <v>0.5</v>
      </c>
      <c r="P35" s="285">
        <f>O35*P30</f>
        <v>5.1402439024390248E-2</v>
      </c>
      <c r="Q35" s="285"/>
      <c r="R35" s="285"/>
      <c r="S35" s="295"/>
    </row>
    <row r="36" spans="1:19">
      <c r="A36" s="259"/>
      <c r="B36" s="259"/>
      <c r="C36" s="259"/>
      <c r="D36" s="259"/>
      <c r="E36" s="259" t="s">
        <v>33</v>
      </c>
      <c r="F36" s="267" t="s">
        <v>1249</v>
      </c>
      <c r="G36" s="267">
        <v>0</v>
      </c>
      <c r="H36" s="259">
        <v>0</v>
      </c>
      <c r="I36" s="259" t="s">
        <v>928</v>
      </c>
      <c r="J36" s="259" t="s">
        <v>1132</v>
      </c>
      <c r="K36" s="259"/>
      <c r="M36" s="284"/>
      <c r="N36" s="285"/>
      <c r="O36" s="285"/>
      <c r="P36" s="285"/>
      <c r="Q36" s="285"/>
      <c r="R36" s="285"/>
      <c r="S36" s="295"/>
    </row>
    <row r="37" spans="1:19">
      <c r="A37" s="259"/>
      <c r="B37" s="259"/>
      <c r="C37" s="259"/>
      <c r="D37" s="259" t="s">
        <v>1005</v>
      </c>
      <c r="E37" s="259" t="s">
        <v>1043</v>
      </c>
      <c r="F37" s="267" t="s">
        <v>1235</v>
      </c>
      <c r="G37" s="267">
        <v>0</v>
      </c>
      <c r="H37" s="268">
        <v>17</v>
      </c>
      <c r="I37" s="259" t="s">
        <v>928</v>
      </c>
      <c r="J37" s="259" t="s">
        <v>1784</v>
      </c>
      <c r="K37" s="259" t="s">
        <v>2718</v>
      </c>
      <c r="M37" s="284"/>
      <c r="N37" s="285"/>
      <c r="O37" s="285"/>
      <c r="P37" s="285"/>
      <c r="R37" s="285"/>
      <c r="S37" s="295"/>
    </row>
    <row r="38" spans="1:19" ht="15" customHeight="1">
      <c r="A38" s="259"/>
      <c r="B38" s="259"/>
      <c r="C38" s="259"/>
      <c r="D38" s="259"/>
      <c r="E38" s="259" t="s">
        <v>1042</v>
      </c>
      <c r="F38" s="267" t="s">
        <v>1236</v>
      </c>
      <c r="G38" s="267">
        <v>0</v>
      </c>
      <c r="H38" s="268">
        <v>17</v>
      </c>
      <c r="I38" s="259" t="s">
        <v>928</v>
      </c>
      <c r="J38" s="259" t="s">
        <v>1784</v>
      </c>
      <c r="K38" s="259" t="s">
        <v>2718</v>
      </c>
      <c r="M38" s="284"/>
      <c r="N38" s="285"/>
      <c r="O38" s="285"/>
      <c r="P38" s="285"/>
      <c r="Q38" s="285"/>
      <c r="R38" s="285"/>
      <c r="S38" s="295"/>
    </row>
    <row r="39" spans="1:19">
      <c r="A39" s="259"/>
      <c r="B39" s="259"/>
      <c r="C39" s="259"/>
      <c r="D39" s="259"/>
      <c r="E39" s="259" t="s">
        <v>1041</v>
      </c>
      <c r="F39" s="267" t="s">
        <v>1240</v>
      </c>
      <c r="G39" s="267">
        <v>0</v>
      </c>
      <c r="H39" s="268">
        <v>17</v>
      </c>
      <c r="I39" s="259" t="s">
        <v>928</v>
      </c>
      <c r="J39" s="259" t="s">
        <v>1784</v>
      </c>
      <c r="K39" s="259" t="s">
        <v>2718</v>
      </c>
      <c r="M39" s="287" t="s">
        <v>1016</v>
      </c>
      <c r="N39" s="484" t="s">
        <v>2706</v>
      </c>
      <c r="O39" s="484"/>
      <c r="P39" s="484"/>
      <c r="Q39" s="484"/>
      <c r="R39" s="484"/>
      <c r="S39" s="485"/>
    </row>
    <row r="40" spans="1:19">
      <c r="A40" s="259"/>
      <c r="B40" s="259"/>
      <c r="C40" s="259"/>
      <c r="D40" s="259"/>
      <c r="E40" s="259" t="s">
        <v>1040</v>
      </c>
      <c r="F40" s="267" t="s">
        <v>1233</v>
      </c>
      <c r="G40" s="267">
        <v>0</v>
      </c>
      <c r="H40" s="268">
        <v>17</v>
      </c>
      <c r="I40" s="259" t="s">
        <v>928</v>
      </c>
      <c r="J40" s="259" t="s">
        <v>1784</v>
      </c>
      <c r="K40" s="259" t="s">
        <v>2718</v>
      </c>
      <c r="M40" s="284"/>
      <c r="N40" s="285"/>
      <c r="O40" s="285"/>
      <c r="P40" s="285"/>
      <c r="Q40" s="285"/>
      <c r="R40" s="285"/>
      <c r="S40" s="285"/>
    </row>
    <row r="41" spans="1:19">
      <c r="A41" s="259"/>
      <c r="B41" s="259"/>
      <c r="C41" s="259"/>
      <c r="D41" s="259"/>
      <c r="E41" s="259" t="s">
        <v>1038</v>
      </c>
      <c r="F41" s="267" t="s">
        <v>1238</v>
      </c>
      <c r="G41" s="267">
        <v>0</v>
      </c>
      <c r="H41" s="268">
        <v>17</v>
      </c>
      <c r="I41" s="259" t="s">
        <v>928</v>
      </c>
      <c r="J41" s="259" t="s">
        <v>1784</v>
      </c>
      <c r="K41" s="259" t="s">
        <v>2718</v>
      </c>
      <c r="M41" s="284"/>
      <c r="N41" s="297"/>
      <c r="O41" s="297"/>
      <c r="P41" s="297"/>
      <c r="Q41" s="297"/>
      <c r="R41" s="297"/>
      <c r="S41" s="298"/>
    </row>
    <row r="42" spans="1:19" ht="16">
      <c r="A42" s="259"/>
      <c r="B42" s="259"/>
      <c r="C42" s="259"/>
      <c r="D42" s="259"/>
      <c r="E42" s="259" t="s">
        <v>1037</v>
      </c>
      <c r="F42" s="267" t="s">
        <v>1239</v>
      </c>
      <c r="G42" s="267">
        <v>0</v>
      </c>
      <c r="H42" s="268">
        <v>17</v>
      </c>
      <c r="I42" s="259" t="s">
        <v>928</v>
      </c>
      <c r="J42" s="259" t="s">
        <v>1784</v>
      </c>
      <c r="K42" s="259" t="s">
        <v>2718</v>
      </c>
      <c r="M42" s="284"/>
      <c r="O42" s="297" t="s">
        <v>2710</v>
      </c>
      <c r="P42" s="297"/>
      <c r="Q42" s="297"/>
      <c r="R42" s="297"/>
      <c r="S42" s="298"/>
    </row>
    <row r="43" spans="1:19" ht="16">
      <c r="A43" s="259"/>
      <c r="B43" s="259"/>
      <c r="C43" s="259"/>
      <c r="D43" s="259"/>
      <c r="E43" s="259" t="s">
        <v>1036</v>
      </c>
      <c r="F43" s="267" t="s">
        <v>1234</v>
      </c>
      <c r="G43" s="267">
        <v>0</v>
      </c>
      <c r="H43" s="268">
        <v>17</v>
      </c>
      <c r="I43" s="259" t="s">
        <v>928</v>
      </c>
      <c r="J43" s="259" t="s">
        <v>1784</v>
      </c>
      <c r="K43" s="259" t="s">
        <v>2718</v>
      </c>
      <c r="M43" s="284"/>
      <c r="N43" s="297" t="s">
        <v>2708</v>
      </c>
      <c r="O43" s="389">
        <f>'EB 2019 KEV'!G15</f>
        <v>390</v>
      </c>
      <c r="P43" s="297"/>
      <c r="Q43" s="297"/>
      <c r="R43" s="297"/>
      <c r="S43" s="298"/>
    </row>
    <row r="44" spans="1:19" ht="16">
      <c r="A44" s="259"/>
      <c r="B44" s="259"/>
      <c r="C44" s="259"/>
      <c r="D44" s="259"/>
      <c r="E44" s="259" t="s">
        <v>863</v>
      </c>
      <c r="F44" s="267" t="s">
        <v>1237</v>
      </c>
      <c r="G44" s="267">
        <v>0</v>
      </c>
      <c r="H44" s="268">
        <v>17</v>
      </c>
      <c r="I44" s="259" t="s">
        <v>928</v>
      </c>
      <c r="J44" s="259" t="s">
        <v>1784</v>
      </c>
      <c r="K44" s="259" t="s">
        <v>2718</v>
      </c>
      <c r="M44" s="284"/>
      <c r="N44" s="297" t="s">
        <v>2709</v>
      </c>
      <c r="O44" s="389">
        <f>'EB 2030 KEV'!G15</f>
        <v>372</v>
      </c>
      <c r="P44" s="297"/>
      <c r="Q44" s="297"/>
      <c r="R44" s="297"/>
      <c r="S44" s="298"/>
    </row>
    <row r="45" spans="1:19">
      <c r="A45" s="259"/>
      <c r="B45" s="259"/>
      <c r="C45" s="259"/>
      <c r="D45" s="259" t="s">
        <v>1003</v>
      </c>
      <c r="E45" s="259" t="s">
        <v>1034</v>
      </c>
      <c r="F45" s="267" t="s">
        <v>1271</v>
      </c>
      <c r="G45" s="267">
        <v>49.5</v>
      </c>
      <c r="H45" s="259">
        <v>5</v>
      </c>
      <c r="I45" s="259" t="s">
        <v>928</v>
      </c>
      <c r="J45" s="259" t="s">
        <v>1029</v>
      </c>
      <c r="K45" s="259"/>
      <c r="M45" s="284"/>
      <c r="N45" s="297"/>
      <c r="O45" s="390">
        <f>O43-O44</f>
        <v>18</v>
      </c>
      <c r="P45" s="297"/>
      <c r="Q45" s="297"/>
      <c r="R45" s="297"/>
      <c r="S45" s="298"/>
    </row>
    <row r="46" spans="1:19">
      <c r="A46" s="259"/>
      <c r="B46" s="259"/>
      <c r="C46" s="259"/>
      <c r="D46" s="259"/>
      <c r="E46" s="259" t="s">
        <v>1032</v>
      </c>
      <c r="F46" s="267" t="s">
        <v>1270</v>
      </c>
      <c r="G46" s="267">
        <v>48.5</v>
      </c>
      <c r="H46" s="259">
        <v>5</v>
      </c>
      <c r="I46" s="259" t="s">
        <v>928</v>
      </c>
      <c r="J46" s="259" t="s">
        <v>1029</v>
      </c>
      <c r="K46" s="259"/>
      <c r="M46" s="284"/>
      <c r="N46" s="297"/>
      <c r="O46" s="297"/>
      <c r="P46" s="297"/>
      <c r="Q46" s="297"/>
      <c r="R46" s="297"/>
      <c r="S46" s="298"/>
    </row>
    <row r="47" spans="1:19">
      <c r="A47" s="259"/>
      <c r="B47" s="259"/>
      <c r="C47" s="259"/>
      <c r="D47" s="259"/>
      <c r="E47" s="259" t="s">
        <v>1030</v>
      </c>
      <c r="F47" s="267" t="s">
        <v>1272</v>
      </c>
      <c r="G47" s="270">
        <v>2</v>
      </c>
      <c r="H47" s="268">
        <v>90</v>
      </c>
      <c r="I47" s="259" t="s">
        <v>928</v>
      </c>
      <c r="J47" s="259" t="s">
        <v>1029</v>
      </c>
      <c r="K47" s="259"/>
      <c r="M47" s="287" t="s">
        <v>993</v>
      </c>
      <c r="N47" s="285" t="s">
        <v>1039</v>
      </c>
      <c r="O47" s="285"/>
      <c r="P47" s="285"/>
      <c r="Q47" s="285"/>
      <c r="R47" s="285"/>
      <c r="S47" s="295"/>
    </row>
    <row r="48" spans="1:19">
      <c r="A48" s="259"/>
      <c r="B48" s="259"/>
      <c r="C48" s="259"/>
      <c r="D48" s="259" t="s">
        <v>1028</v>
      </c>
      <c r="E48" s="259" t="s">
        <v>1027</v>
      </c>
      <c r="F48" s="267" t="s">
        <v>1280</v>
      </c>
      <c r="G48" s="267">
        <v>0</v>
      </c>
      <c r="H48" s="268">
        <v>0</v>
      </c>
      <c r="I48" s="259" t="s">
        <v>928</v>
      </c>
      <c r="J48" s="259"/>
      <c r="K48" s="311" t="s">
        <v>2690</v>
      </c>
      <c r="M48" s="284"/>
      <c r="N48" s="285"/>
      <c r="O48" s="285"/>
      <c r="P48" s="285"/>
      <c r="Q48" s="285"/>
      <c r="R48" s="285"/>
      <c r="S48" s="295"/>
    </row>
    <row r="49" spans="1:19">
      <c r="A49" s="259"/>
      <c r="B49" s="259"/>
      <c r="C49" s="259"/>
      <c r="D49" s="259"/>
      <c r="E49" s="259" t="s">
        <v>1005</v>
      </c>
      <c r="F49" s="267" t="s">
        <v>1278</v>
      </c>
      <c r="G49" s="267">
        <v>0</v>
      </c>
      <c r="H49" s="268">
        <v>0.5</v>
      </c>
      <c r="I49" s="259" t="s">
        <v>928</v>
      </c>
      <c r="K49" s="311" t="s">
        <v>2690</v>
      </c>
      <c r="M49" s="284"/>
      <c r="N49" s="285" t="s">
        <v>1787</v>
      </c>
      <c r="O49" s="300">
        <v>404</v>
      </c>
      <c r="P49" s="301" t="s">
        <v>2674</v>
      </c>
      <c r="Q49" s="285"/>
      <c r="R49" s="285"/>
      <c r="S49" s="295"/>
    </row>
    <row r="50" spans="1:19">
      <c r="A50" s="259"/>
      <c r="B50" s="259"/>
      <c r="C50" s="259"/>
      <c r="D50" s="259"/>
      <c r="E50" s="259" t="s">
        <v>1003</v>
      </c>
      <c r="F50" s="267" t="s">
        <v>1281</v>
      </c>
      <c r="G50" s="267">
        <v>0</v>
      </c>
      <c r="H50" s="268">
        <v>0</v>
      </c>
      <c r="I50" s="259" t="s">
        <v>928</v>
      </c>
      <c r="J50" s="274"/>
      <c r="K50" s="311" t="s">
        <v>2690</v>
      </c>
      <c r="M50" s="284"/>
      <c r="N50" s="285" t="s">
        <v>1788</v>
      </c>
      <c r="O50" s="300">
        <f>Tabel_32_GO_Factoren!I5</f>
        <v>431</v>
      </c>
      <c r="P50" s="285"/>
      <c r="Q50" s="285"/>
      <c r="R50" s="285"/>
      <c r="S50" s="295"/>
    </row>
    <row r="51" spans="1:19">
      <c r="A51" s="259"/>
      <c r="B51" s="259"/>
      <c r="C51" s="259"/>
      <c r="D51" s="259"/>
      <c r="E51" s="259" t="s">
        <v>1026</v>
      </c>
      <c r="F51" s="267" t="s">
        <v>1277</v>
      </c>
      <c r="G51" s="267">
        <v>0</v>
      </c>
      <c r="H51" s="268">
        <v>0</v>
      </c>
      <c r="I51" s="259" t="s">
        <v>928</v>
      </c>
      <c r="J51" s="274"/>
      <c r="K51" s="311" t="s">
        <v>2690</v>
      </c>
      <c r="M51" s="284"/>
      <c r="N51" s="285"/>
      <c r="O51" s="300"/>
      <c r="P51" s="285"/>
      <c r="Q51" s="285"/>
      <c r="R51" s="285"/>
      <c r="S51" s="295"/>
    </row>
    <row r="52" spans="1:19">
      <c r="A52" s="259"/>
      <c r="B52" s="259"/>
      <c r="C52" s="259"/>
      <c r="D52" s="259"/>
      <c r="E52" s="259" t="s">
        <v>1025</v>
      </c>
      <c r="F52" s="267" t="s">
        <v>1279</v>
      </c>
      <c r="G52" s="267">
        <v>0</v>
      </c>
      <c r="H52" s="268">
        <v>0</v>
      </c>
      <c r="I52" s="259" t="s">
        <v>928</v>
      </c>
      <c r="J52" s="274"/>
      <c r="K52" s="311" t="s">
        <v>2690</v>
      </c>
      <c r="M52" s="284"/>
      <c r="N52" s="285" t="s">
        <v>1033</v>
      </c>
      <c r="O52" s="292">
        <f>O50/O49</f>
        <v>1.0668316831683169</v>
      </c>
      <c r="P52" s="285"/>
      <c r="Q52" s="285"/>
      <c r="R52" s="285"/>
      <c r="S52" s="295"/>
    </row>
    <row r="53" spans="1:19">
      <c r="A53" s="259"/>
      <c r="B53" s="259"/>
      <c r="C53" s="259"/>
      <c r="D53" s="259"/>
      <c r="E53" s="259" t="s">
        <v>1024</v>
      </c>
      <c r="F53" s="267" t="s">
        <v>440</v>
      </c>
      <c r="G53" s="267">
        <v>0</v>
      </c>
      <c r="H53" s="268">
        <v>0</v>
      </c>
      <c r="I53" s="259" t="s">
        <v>928</v>
      </c>
      <c r="J53" s="274"/>
      <c r="K53" s="311" t="s">
        <v>2690</v>
      </c>
      <c r="M53" s="284"/>
      <c r="N53" s="285" t="s">
        <v>1031</v>
      </c>
      <c r="O53" s="292">
        <f>O52^(1/11)</f>
        <v>1.0058985293206719</v>
      </c>
      <c r="P53" s="285"/>
      <c r="Q53" s="285"/>
      <c r="R53" s="285"/>
      <c r="S53" s="295"/>
    </row>
    <row r="54" spans="1:19">
      <c r="A54" s="259"/>
      <c r="B54" s="259"/>
      <c r="C54" s="259"/>
      <c r="D54" s="259" t="s">
        <v>1023</v>
      </c>
      <c r="E54" s="259" t="s">
        <v>1022</v>
      </c>
      <c r="F54" s="267" t="s">
        <v>1243</v>
      </c>
      <c r="G54" s="267">
        <v>0</v>
      </c>
      <c r="H54" s="268">
        <v>0</v>
      </c>
      <c r="I54" s="259" t="s">
        <v>928</v>
      </c>
      <c r="J54" s="259"/>
      <c r="K54" s="311" t="s">
        <v>2690</v>
      </c>
      <c r="M54" s="284"/>
      <c r="N54" s="285"/>
      <c r="O54" s="285">
        <f>(O53-1)*100</f>
        <v>0.58985293206719192</v>
      </c>
      <c r="P54" s="285"/>
      <c r="Q54" s="285"/>
      <c r="R54" s="285"/>
      <c r="S54" s="295"/>
    </row>
    <row r="55" spans="1:19">
      <c r="A55" s="259"/>
      <c r="B55" s="259"/>
      <c r="C55" s="259"/>
      <c r="D55" s="259"/>
      <c r="E55" s="259" t="s">
        <v>1021</v>
      </c>
      <c r="F55" s="267" t="s">
        <v>1244</v>
      </c>
      <c r="G55" s="267">
        <v>0</v>
      </c>
      <c r="H55" s="268">
        <v>0</v>
      </c>
      <c r="I55" s="259" t="s">
        <v>928</v>
      </c>
      <c r="J55" s="259"/>
      <c r="K55" s="311" t="s">
        <v>2690</v>
      </c>
      <c r="M55" s="287"/>
      <c r="N55" s="285"/>
      <c r="O55" s="285"/>
      <c r="P55" s="285"/>
      <c r="Q55" s="299"/>
      <c r="R55" s="285"/>
      <c r="S55" s="295"/>
    </row>
    <row r="56" spans="1:19">
      <c r="A56" s="259"/>
      <c r="B56" s="259"/>
      <c r="C56" s="259"/>
      <c r="D56" s="259"/>
      <c r="E56" s="259" t="s">
        <v>1020</v>
      </c>
      <c r="F56" s="267" t="s">
        <v>1241</v>
      </c>
      <c r="G56" s="267">
        <v>0</v>
      </c>
      <c r="H56" s="268">
        <v>0</v>
      </c>
      <c r="I56" s="259" t="s">
        <v>928</v>
      </c>
      <c r="J56" s="259"/>
      <c r="K56" s="311" t="s">
        <v>2690</v>
      </c>
      <c r="M56" s="287"/>
      <c r="N56" s="285"/>
      <c r="O56" s="285"/>
      <c r="P56" s="285"/>
      <c r="Q56" s="285"/>
      <c r="R56" s="285"/>
      <c r="S56" s="295"/>
    </row>
    <row r="57" spans="1:19">
      <c r="A57" s="259"/>
      <c r="B57" s="262"/>
      <c r="C57" s="262"/>
      <c r="D57" s="262"/>
      <c r="E57" s="262" t="s">
        <v>1019</v>
      </c>
      <c r="F57" s="275" t="s">
        <v>1242</v>
      </c>
      <c r="G57" s="275">
        <v>0</v>
      </c>
      <c r="H57" s="392">
        <v>0</v>
      </c>
      <c r="I57" s="262" t="s">
        <v>928</v>
      </c>
      <c r="J57" s="262"/>
      <c r="K57" s="311" t="s">
        <v>2690</v>
      </c>
      <c r="M57" s="287" t="s">
        <v>1132</v>
      </c>
      <c r="N57" s="285" t="s">
        <v>2712</v>
      </c>
      <c r="O57" s="285"/>
      <c r="P57" s="285"/>
      <c r="Q57" s="285"/>
      <c r="R57" s="285"/>
      <c r="S57" s="295"/>
    </row>
    <row r="58" spans="1:19">
      <c r="A58" s="259"/>
      <c r="B58" s="259" t="s">
        <v>944</v>
      </c>
      <c r="C58" s="259" t="s">
        <v>1018</v>
      </c>
      <c r="D58" s="259" t="s">
        <v>1017</v>
      </c>
      <c r="E58" s="259" t="s">
        <v>1017</v>
      </c>
      <c r="F58" s="267" t="s">
        <v>1145</v>
      </c>
      <c r="G58" s="267">
        <v>46.2</v>
      </c>
      <c r="H58" s="268">
        <v>54</v>
      </c>
      <c r="I58" s="259" t="s">
        <v>928</v>
      </c>
      <c r="J58" s="259" t="s">
        <v>1133</v>
      </c>
      <c r="K58" s="364" t="s">
        <v>2760</v>
      </c>
      <c r="M58" s="287"/>
      <c r="N58" s="285" t="s">
        <v>2713</v>
      </c>
      <c r="O58" s="393">
        <f>H17/G17</f>
        <v>0.89060642092746722</v>
      </c>
      <c r="P58" s="285"/>
      <c r="Q58" s="285"/>
      <c r="R58" s="285"/>
      <c r="S58" s="295"/>
    </row>
    <row r="59" spans="1:19">
      <c r="A59" s="259"/>
      <c r="B59" s="259"/>
      <c r="C59" s="259"/>
      <c r="D59" s="259" t="s">
        <v>1015</v>
      </c>
      <c r="E59" s="259" t="s">
        <v>1014</v>
      </c>
      <c r="F59" s="267" t="s">
        <v>1154</v>
      </c>
      <c r="G59" s="267">
        <v>82.6</v>
      </c>
      <c r="H59" s="268">
        <f>100-SUM(H60:H65)</f>
        <v>65.3</v>
      </c>
      <c r="I59" s="259" t="s">
        <v>928</v>
      </c>
      <c r="J59" s="259"/>
      <c r="K59" s="259"/>
      <c r="M59" s="287"/>
      <c r="N59" s="285"/>
      <c r="O59" s="285"/>
      <c r="P59" s="285"/>
      <c r="Q59" s="285"/>
      <c r="R59" s="285"/>
      <c r="S59" s="295"/>
    </row>
    <row r="60" spans="1:19">
      <c r="A60" s="259"/>
      <c r="B60" s="259"/>
      <c r="C60" s="259"/>
      <c r="D60" s="259"/>
      <c r="E60" s="259" t="s">
        <v>1013</v>
      </c>
      <c r="F60" s="267" t="s">
        <v>1149</v>
      </c>
      <c r="G60" s="267">
        <v>9.1</v>
      </c>
      <c r="H60" s="259">
        <f>G60*2</f>
        <v>18.2</v>
      </c>
      <c r="I60" s="259" t="s">
        <v>928</v>
      </c>
      <c r="J60" s="259" t="s">
        <v>2399</v>
      </c>
      <c r="K60" s="259" t="s">
        <v>2714</v>
      </c>
      <c r="M60" s="287" t="s">
        <v>1133</v>
      </c>
      <c r="N60" s="285" t="s">
        <v>2723</v>
      </c>
      <c r="O60" s="285"/>
      <c r="P60" s="285"/>
      <c r="Q60" s="285"/>
      <c r="R60" s="285"/>
      <c r="S60" s="295"/>
    </row>
    <row r="61" spans="1:19">
      <c r="A61" s="259"/>
      <c r="B61" s="259"/>
      <c r="C61" s="259"/>
      <c r="D61" s="259"/>
      <c r="E61" s="259" t="s">
        <v>1047</v>
      </c>
      <c r="F61" s="267" t="s">
        <v>1152</v>
      </c>
      <c r="G61" s="267">
        <v>0</v>
      </c>
      <c r="H61" s="259">
        <v>8.5</v>
      </c>
      <c r="I61" s="259"/>
      <c r="J61" s="259"/>
      <c r="K61" s="259"/>
      <c r="M61" s="287"/>
      <c r="N61" s="285" t="s">
        <v>2725</v>
      </c>
      <c r="O61" s="285"/>
      <c r="P61" s="285"/>
      <c r="Q61" s="285"/>
      <c r="R61" s="285"/>
      <c r="S61" s="295"/>
    </row>
    <row r="62" spans="1:19">
      <c r="A62" s="259"/>
      <c r="B62" s="259"/>
      <c r="C62" s="259"/>
      <c r="D62" s="259"/>
      <c r="E62" s="259" t="s">
        <v>1007</v>
      </c>
      <c r="F62" s="267" t="s">
        <v>1153</v>
      </c>
      <c r="G62" s="267">
        <v>0</v>
      </c>
      <c r="H62" s="259">
        <v>0</v>
      </c>
      <c r="I62" s="259" t="s">
        <v>928</v>
      </c>
      <c r="J62" s="259"/>
      <c r="K62" s="311" t="s">
        <v>2690</v>
      </c>
      <c r="M62" s="287"/>
      <c r="N62" s="285"/>
      <c r="O62" s="285"/>
      <c r="P62" s="285"/>
      <c r="Q62" s="285"/>
      <c r="R62" s="285"/>
      <c r="S62" s="295"/>
    </row>
    <row r="63" spans="1:19" ht="16" customHeight="1">
      <c r="A63" s="259"/>
      <c r="B63" s="259"/>
      <c r="C63" s="259"/>
      <c r="D63" s="259"/>
      <c r="E63" s="259" t="s">
        <v>1012</v>
      </c>
      <c r="F63" s="267" t="s">
        <v>1151</v>
      </c>
      <c r="G63" s="267">
        <v>0</v>
      </c>
      <c r="H63" s="259">
        <v>0</v>
      </c>
      <c r="I63" s="259" t="s">
        <v>928</v>
      </c>
      <c r="J63" s="259"/>
      <c r="K63" s="311" t="s">
        <v>2690</v>
      </c>
      <c r="M63" s="287"/>
      <c r="O63" s="297" t="s">
        <v>2710</v>
      </c>
      <c r="P63" s="285"/>
      <c r="Q63" s="285"/>
      <c r="R63" s="285"/>
      <c r="S63" s="295"/>
    </row>
    <row r="64" spans="1:19" ht="16">
      <c r="A64" s="259"/>
      <c r="B64" s="259"/>
      <c r="C64" s="259"/>
      <c r="D64" s="259"/>
      <c r="E64" s="259" t="s">
        <v>1011</v>
      </c>
      <c r="F64" s="267" t="s">
        <v>1155</v>
      </c>
      <c r="G64" s="267">
        <v>1.8</v>
      </c>
      <c r="H64" s="259">
        <v>1.5</v>
      </c>
      <c r="I64" s="259" t="s">
        <v>928</v>
      </c>
      <c r="J64" s="259"/>
      <c r="K64" s="259" t="s">
        <v>2727</v>
      </c>
      <c r="M64" s="287"/>
      <c r="N64" s="297" t="s">
        <v>2719</v>
      </c>
      <c r="O64" s="389">
        <f>'EB 2019 KEV'!H15</f>
        <v>291</v>
      </c>
      <c r="P64" s="285"/>
      <c r="Q64" s="285"/>
      <c r="R64" s="285"/>
      <c r="S64" s="295"/>
    </row>
    <row r="65" spans="1:19" ht="16">
      <c r="A65" s="259"/>
      <c r="B65" s="259"/>
      <c r="C65" s="259"/>
      <c r="D65" s="259"/>
      <c r="E65" s="259" t="s">
        <v>1010</v>
      </c>
      <c r="F65" s="267" t="s">
        <v>1150</v>
      </c>
      <c r="G65" s="267">
        <v>6.5</v>
      </c>
      <c r="H65" s="268">
        <f>G65</f>
        <v>6.5</v>
      </c>
      <c r="I65" s="259" t="s">
        <v>928</v>
      </c>
      <c r="J65" s="259" t="s">
        <v>2401</v>
      </c>
      <c r="K65" s="259" t="s">
        <v>2714</v>
      </c>
      <c r="M65" s="287"/>
      <c r="N65" s="297" t="s">
        <v>2720</v>
      </c>
      <c r="O65" s="389">
        <f>'EB 2030 KEV'!H15</f>
        <v>216</v>
      </c>
      <c r="P65" s="285"/>
      <c r="Q65" s="285"/>
      <c r="R65" s="285"/>
      <c r="S65" s="295"/>
    </row>
    <row r="66" spans="1:19" ht="16">
      <c r="A66" s="259"/>
      <c r="B66" s="259"/>
      <c r="C66" s="259"/>
      <c r="D66" s="259"/>
      <c r="E66" s="259" t="s">
        <v>2445</v>
      </c>
      <c r="F66" s="279" t="s">
        <v>2418</v>
      </c>
      <c r="G66" s="267">
        <v>0</v>
      </c>
      <c r="H66" s="268">
        <v>0</v>
      </c>
      <c r="I66" s="259" t="s">
        <v>928</v>
      </c>
      <c r="J66" s="259"/>
      <c r="K66" s="311" t="s">
        <v>2690</v>
      </c>
      <c r="M66" s="287"/>
      <c r="N66" s="297"/>
      <c r="O66" s="390">
        <f>O64-O65</f>
        <v>75</v>
      </c>
      <c r="P66" s="285"/>
      <c r="Q66" s="285"/>
      <c r="R66" s="285"/>
      <c r="S66" s="295"/>
    </row>
    <row r="67" spans="1:19" ht="16">
      <c r="A67" s="259"/>
      <c r="B67" s="259"/>
      <c r="C67" s="259"/>
      <c r="D67" s="259"/>
      <c r="E67" s="259" t="s">
        <v>2446</v>
      </c>
      <c r="F67" s="279" t="s">
        <v>2419</v>
      </c>
      <c r="G67" s="267">
        <v>0</v>
      </c>
      <c r="H67" s="268">
        <v>0</v>
      </c>
      <c r="I67" s="259" t="s">
        <v>928</v>
      </c>
      <c r="J67" s="259"/>
      <c r="K67" s="311" t="s">
        <v>2690</v>
      </c>
      <c r="M67" s="287"/>
      <c r="N67" s="285"/>
      <c r="O67" s="285"/>
      <c r="P67" s="285"/>
      <c r="Q67" s="285"/>
      <c r="R67" s="285"/>
      <c r="S67" s="295"/>
    </row>
    <row r="68" spans="1:19">
      <c r="A68" s="259"/>
      <c r="B68" s="259"/>
      <c r="C68" s="259"/>
      <c r="D68" s="259" t="s">
        <v>1009</v>
      </c>
      <c r="E68" s="259" t="s">
        <v>1008</v>
      </c>
      <c r="F68" s="267" t="s">
        <v>1142</v>
      </c>
      <c r="G68" s="267">
        <v>9.4</v>
      </c>
      <c r="H68" s="259">
        <f>H60</f>
        <v>18.2</v>
      </c>
      <c r="I68" s="259" t="s">
        <v>928</v>
      </c>
      <c r="J68" s="259" t="s">
        <v>1785</v>
      </c>
      <c r="K68" s="259"/>
      <c r="M68" s="287" t="s">
        <v>1784</v>
      </c>
      <c r="N68" s="259" t="s">
        <v>2716</v>
      </c>
      <c r="O68" s="285"/>
      <c r="P68" s="285"/>
      <c r="Q68" s="285"/>
      <c r="R68" s="285"/>
      <c r="S68" s="295"/>
    </row>
    <row r="69" spans="1:19">
      <c r="A69" s="259"/>
      <c r="B69" s="259"/>
      <c r="C69" s="259"/>
      <c r="D69" s="259"/>
      <c r="E69" s="259" t="s">
        <v>1007</v>
      </c>
      <c r="F69" s="267" t="s">
        <v>1144</v>
      </c>
      <c r="G69" s="267">
        <v>0</v>
      </c>
      <c r="H69" s="268">
        <v>0</v>
      </c>
      <c r="I69" s="259" t="s">
        <v>928</v>
      </c>
      <c r="J69" s="259" t="s">
        <v>1785</v>
      </c>
      <c r="K69" s="259"/>
      <c r="M69" s="287"/>
      <c r="N69" s="285" t="s">
        <v>2717</v>
      </c>
      <c r="O69" s="285"/>
      <c r="P69" s="285"/>
      <c r="Q69" s="285"/>
      <c r="R69" s="285"/>
      <c r="S69" s="295"/>
    </row>
    <row r="70" spans="1:19">
      <c r="A70" s="259"/>
      <c r="B70" s="259"/>
      <c r="C70" s="259"/>
      <c r="D70" s="259"/>
      <c r="E70" s="259" t="s">
        <v>1006</v>
      </c>
      <c r="F70" s="267" t="s">
        <v>1141</v>
      </c>
      <c r="G70" s="267">
        <v>90.6</v>
      </c>
      <c r="H70" s="268">
        <f>100-SUM(H68:H69,H71)</f>
        <v>73.3</v>
      </c>
      <c r="I70" s="259" t="s">
        <v>928</v>
      </c>
      <c r="J70" s="259" t="s">
        <v>1785</v>
      </c>
      <c r="K70" s="259"/>
      <c r="M70" s="287"/>
      <c r="N70" s="285"/>
      <c r="O70" s="285"/>
      <c r="P70" s="285"/>
      <c r="Q70" s="285"/>
      <c r="R70" s="285"/>
      <c r="S70" s="295"/>
    </row>
    <row r="71" spans="1:19">
      <c r="A71" s="259"/>
      <c r="B71" s="259"/>
      <c r="C71" s="259"/>
      <c r="D71" s="259"/>
      <c r="E71" s="259" t="s">
        <v>1047</v>
      </c>
      <c r="F71" s="267" t="s">
        <v>1143</v>
      </c>
      <c r="G71" s="267">
        <v>0</v>
      </c>
      <c r="H71" s="259">
        <f>H61</f>
        <v>8.5</v>
      </c>
      <c r="I71" s="259" t="s">
        <v>928</v>
      </c>
      <c r="J71" s="259" t="s">
        <v>1785</v>
      </c>
      <c r="K71" s="259"/>
      <c r="M71" s="287"/>
      <c r="N71" s="285"/>
      <c r="O71" s="285"/>
      <c r="P71" s="285"/>
      <c r="Q71" s="285"/>
      <c r="R71" s="285"/>
      <c r="S71" s="295"/>
    </row>
    <row r="72" spans="1:19">
      <c r="A72" s="259"/>
      <c r="B72" s="259"/>
      <c r="C72" s="259"/>
      <c r="D72" s="259" t="s">
        <v>1005</v>
      </c>
      <c r="E72" s="259" t="s">
        <v>1004</v>
      </c>
      <c r="F72" s="267" t="s">
        <v>116</v>
      </c>
      <c r="G72" s="267">
        <v>0</v>
      </c>
      <c r="H72" s="259">
        <v>1.5</v>
      </c>
      <c r="I72" s="259" t="s">
        <v>928</v>
      </c>
      <c r="J72" s="259" t="s">
        <v>1133</v>
      </c>
      <c r="K72" s="259" t="s">
        <v>2728</v>
      </c>
      <c r="M72" s="287" t="s">
        <v>1785</v>
      </c>
      <c r="N72" s="285" t="s">
        <v>1786</v>
      </c>
      <c r="O72" s="285"/>
      <c r="P72" s="285"/>
      <c r="Q72" s="285"/>
      <c r="R72" s="285"/>
      <c r="S72" s="295"/>
    </row>
    <row r="73" spans="1:19">
      <c r="A73" s="259"/>
      <c r="B73" s="259"/>
      <c r="C73" s="259"/>
      <c r="D73" s="259" t="s">
        <v>1003</v>
      </c>
      <c r="E73" s="259" t="s">
        <v>1002</v>
      </c>
      <c r="F73" s="267" t="s">
        <v>1148</v>
      </c>
      <c r="G73" s="267">
        <v>90</v>
      </c>
      <c r="H73" s="259">
        <f>100-H74-H75</f>
        <v>64.400000000000006</v>
      </c>
      <c r="I73" s="259" t="s">
        <v>928</v>
      </c>
      <c r="J73" s="259"/>
      <c r="K73" s="259" t="s">
        <v>2726</v>
      </c>
      <c r="M73" s="287"/>
      <c r="N73" s="285"/>
      <c r="O73" s="285"/>
      <c r="P73" s="285"/>
      <c r="Q73" s="285"/>
      <c r="R73" s="285"/>
      <c r="S73" s="295"/>
    </row>
    <row r="74" spans="1:19">
      <c r="A74" s="259"/>
      <c r="B74" s="259"/>
      <c r="C74" s="259"/>
      <c r="D74" s="259"/>
      <c r="E74" s="259" t="s">
        <v>1001</v>
      </c>
      <c r="F74" s="267" t="s">
        <v>1146</v>
      </c>
      <c r="G74" s="267">
        <v>1.5</v>
      </c>
      <c r="H74" s="259">
        <f>G74+3.3</f>
        <v>4.8</v>
      </c>
      <c r="I74" s="259" t="s">
        <v>928</v>
      </c>
      <c r="J74" s="259"/>
      <c r="K74" s="259" t="s">
        <v>2726</v>
      </c>
      <c r="M74" s="284"/>
      <c r="N74" s="285"/>
      <c r="O74" s="285"/>
      <c r="P74" s="285"/>
      <c r="Q74" s="285"/>
      <c r="R74" s="285"/>
      <c r="S74" s="295"/>
    </row>
    <row r="75" spans="1:19">
      <c r="A75" s="259"/>
      <c r="B75" s="259"/>
      <c r="C75" s="259"/>
      <c r="D75" s="259"/>
      <c r="E75" s="259" t="s">
        <v>1000</v>
      </c>
      <c r="F75" s="267" t="s">
        <v>1147</v>
      </c>
      <c r="G75" s="267">
        <v>8.5</v>
      </c>
      <c r="H75" s="259">
        <v>30.8</v>
      </c>
      <c r="I75" s="259" t="s">
        <v>928</v>
      </c>
      <c r="J75" s="259"/>
      <c r="K75" s="259" t="s">
        <v>2726</v>
      </c>
      <c r="M75" s="287" t="s">
        <v>1810</v>
      </c>
      <c r="N75" s="285" t="s">
        <v>2398</v>
      </c>
      <c r="O75" s="300">
        <f>2.53289+24.97838</f>
        <v>27.511270000000003</v>
      </c>
      <c r="P75" s="285" t="s">
        <v>912</v>
      </c>
      <c r="Q75" s="285"/>
      <c r="R75" s="285"/>
      <c r="S75" s="295"/>
    </row>
    <row r="76" spans="1:19">
      <c r="A76" s="259"/>
      <c r="B76" s="259"/>
      <c r="C76" s="259"/>
      <c r="D76" s="259"/>
      <c r="E76" s="259" t="s">
        <v>999</v>
      </c>
      <c r="F76" s="267" t="s">
        <v>90</v>
      </c>
      <c r="G76" s="267">
        <v>26.5</v>
      </c>
      <c r="H76" s="259">
        <v>35.5</v>
      </c>
      <c r="I76" s="259" t="s">
        <v>928</v>
      </c>
      <c r="J76" s="259"/>
      <c r="K76" s="259" t="s">
        <v>2726</v>
      </c>
      <c r="M76" s="284"/>
      <c r="N76" s="285" t="s">
        <v>1811</v>
      </c>
      <c r="O76" s="300">
        <f>Tabel_30b_GOWoningen_Energie_VV!I15</f>
        <v>21</v>
      </c>
      <c r="P76" s="285" t="s">
        <v>912</v>
      </c>
      <c r="Q76" s="285"/>
      <c r="R76" s="285"/>
      <c r="S76" s="295"/>
    </row>
    <row r="77" spans="1:19">
      <c r="A77" s="259"/>
      <c r="B77" s="259"/>
      <c r="C77" s="259"/>
      <c r="D77" s="259"/>
      <c r="E77" s="259" t="s">
        <v>998</v>
      </c>
      <c r="F77" s="267" t="s">
        <v>89</v>
      </c>
      <c r="G77" s="267">
        <v>20.5</v>
      </c>
      <c r="H77" s="259">
        <v>29.5</v>
      </c>
      <c r="I77" s="259" t="s">
        <v>928</v>
      </c>
      <c r="J77" s="259"/>
      <c r="K77" s="259" t="s">
        <v>2726</v>
      </c>
      <c r="M77" s="284"/>
      <c r="N77" s="285" t="s">
        <v>1812</v>
      </c>
      <c r="O77" s="292">
        <f>O76/O75</f>
        <v>0.76332353977115552</v>
      </c>
      <c r="P77" s="285"/>
      <c r="Q77" s="285"/>
      <c r="R77" s="285"/>
      <c r="S77" s="295"/>
    </row>
    <row r="78" spans="1:19">
      <c r="A78" s="259"/>
      <c r="B78" s="259"/>
      <c r="C78" s="259"/>
      <c r="D78" s="259" t="s">
        <v>997</v>
      </c>
      <c r="E78" s="259" t="s">
        <v>997</v>
      </c>
      <c r="F78" s="267"/>
      <c r="G78" s="267">
        <v>6.3</v>
      </c>
      <c r="H78" s="268">
        <f>'Scenario - Elektriciteit'!H30</f>
        <v>14.8</v>
      </c>
      <c r="I78" s="259" t="s">
        <v>928</v>
      </c>
      <c r="J78" s="259"/>
      <c r="K78" s="259" t="s">
        <v>2675</v>
      </c>
      <c r="M78" s="284"/>
      <c r="N78" s="285"/>
      <c r="O78" s="285"/>
      <c r="P78" s="285"/>
      <c r="Q78" s="285"/>
      <c r="R78" s="285"/>
      <c r="S78" s="295"/>
    </row>
    <row r="79" spans="1:19">
      <c r="A79" s="259"/>
      <c r="B79" s="259"/>
      <c r="C79" s="259"/>
      <c r="D79" s="259"/>
      <c r="E79" s="259" t="s">
        <v>996</v>
      </c>
      <c r="F79" s="267" t="s">
        <v>943</v>
      </c>
      <c r="G79" s="267">
        <v>0.2</v>
      </c>
      <c r="H79" s="268">
        <v>1.3</v>
      </c>
      <c r="I79" s="259" t="s">
        <v>928</v>
      </c>
      <c r="J79" s="259" t="s">
        <v>1104</v>
      </c>
      <c r="K79" s="259" t="s">
        <v>2672</v>
      </c>
      <c r="M79" s="284"/>
      <c r="N79" s="285"/>
      <c r="O79" s="285"/>
      <c r="P79" s="285"/>
      <c r="Q79" s="285"/>
      <c r="R79" s="285"/>
      <c r="S79" s="295"/>
    </row>
    <row r="80" spans="1:19">
      <c r="A80" s="259"/>
      <c r="B80" s="259"/>
      <c r="C80" s="259"/>
      <c r="D80" s="259" t="s">
        <v>995</v>
      </c>
      <c r="E80" s="259" t="s">
        <v>994</v>
      </c>
      <c r="F80" s="267" t="s">
        <v>1305</v>
      </c>
      <c r="G80" s="267">
        <v>0</v>
      </c>
      <c r="H80" s="268">
        <f>O54</f>
        <v>0.58985293206719192</v>
      </c>
      <c r="I80" s="259" t="s">
        <v>928</v>
      </c>
      <c r="J80" s="259" t="s">
        <v>993</v>
      </c>
      <c r="K80" s="259" t="s">
        <v>2459</v>
      </c>
      <c r="M80" s="287" t="s">
        <v>1813</v>
      </c>
      <c r="N80" s="285" t="s">
        <v>2069</v>
      </c>
      <c r="O80" s="300">
        <f>3.64134+23.8505</f>
        <v>27.49184</v>
      </c>
      <c r="P80" s="285" t="s">
        <v>912</v>
      </c>
      <c r="Q80" s="285"/>
      <c r="R80" s="285"/>
      <c r="S80" s="295"/>
    </row>
    <row r="81" spans="1:19">
      <c r="A81" s="259"/>
      <c r="B81" s="259"/>
      <c r="C81" s="259"/>
      <c r="D81" s="259"/>
      <c r="E81" s="259" t="s">
        <v>992</v>
      </c>
      <c r="F81" s="267" t="s">
        <v>1156</v>
      </c>
      <c r="G81" s="267">
        <v>0</v>
      </c>
      <c r="H81" s="268">
        <v>-1.2</v>
      </c>
      <c r="I81" s="259" t="s">
        <v>928</v>
      </c>
      <c r="J81" s="259" t="s">
        <v>1133</v>
      </c>
      <c r="K81" s="259" t="s">
        <v>2726</v>
      </c>
      <c r="M81" s="284"/>
      <c r="N81" s="285" t="s">
        <v>1815</v>
      </c>
      <c r="O81" s="300">
        <f>Tabel_30b_GOWoningen_Energie_VV!I9</f>
        <v>18</v>
      </c>
      <c r="P81" s="285" t="s">
        <v>912</v>
      </c>
      <c r="Q81" s="285"/>
      <c r="R81" s="285"/>
      <c r="S81" s="295"/>
    </row>
    <row r="82" spans="1:19">
      <c r="A82" s="259"/>
      <c r="B82" s="259"/>
      <c r="C82" s="259"/>
      <c r="D82" s="259"/>
      <c r="E82" s="259" t="s">
        <v>991</v>
      </c>
      <c r="F82" s="267" t="s">
        <v>117</v>
      </c>
      <c r="G82" s="267">
        <v>0</v>
      </c>
      <c r="H82" s="268">
        <v>-1.2</v>
      </c>
      <c r="I82" s="259" t="s">
        <v>928</v>
      </c>
      <c r="J82" s="259" t="s">
        <v>1133</v>
      </c>
      <c r="K82" s="259" t="s">
        <v>2728</v>
      </c>
      <c r="M82" s="284"/>
      <c r="N82" s="285" t="s">
        <v>1814</v>
      </c>
      <c r="O82" s="292">
        <f>O81/O80</f>
        <v>0.65473973368097593</v>
      </c>
      <c r="P82" s="285"/>
      <c r="Q82" s="285"/>
      <c r="R82" s="285"/>
      <c r="S82" s="295"/>
    </row>
    <row r="83" spans="1:19">
      <c r="A83" s="259"/>
      <c r="B83" s="259"/>
      <c r="C83" s="259"/>
      <c r="D83" s="259"/>
      <c r="E83" s="259" t="s">
        <v>990</v>
      </c>
      <c r="F83" s="267" t="s">
        <v>115</v>
      </c>
      <c r="G83" s="267">
        <v>0</v>
      </c>
      <c r="H83" s="268">
        <v>0</v>
      </c>
      <c r="I83" s="259" t="s">
        <v>928</v>
      </c>
      <c r="J83" s="259"/>
      <c r="K83" s="311" t="s">
        <v>2690</v>
      </c>
      <c r="M83" s="284"/>
      <c r="N83" s="285"/>
      <c r="O83" s="285"/>
      <c r="P83" s="285"/>
      <c r="Q83" s="285"/>
      <c r="R83" s="285"/>
      <c r="S83" s="295"/>
    </row>
    <row r="84" spans="1:19">
      <c r="A84" s="259"/>
      <c r="B84" s="259"/>
      <c r="C84" s="259"/>
      <c r="D84" s="259"/>
      <c r="E84" s="259"/>
      <c r="F84" s="267"/>
      <c r="G84" s="267"/>
      <c r="H84" s="259"/>
      <c r="I84" s="259"/>
      <c r="J84" s="259"/>
      <c r="K84" s="259"/>
      <c r="M84" s="287" t="s">
        <v>2399</v>
      </c>
      <c r="N84" s="285" t="s">
        <v>2400</v>
      </c>
      <c r="O84" s="300">
        <f>Tabel_31b_GODiensten_Energie_VV!I14</f>
        <v>13</v>
      </c>
      <c r="P84" s="285" t="s">
        <v>912</v>
      </c>
      <c r="Q84" s="285"/>
      <c r="R84" s="285"/>
      <c r="S84" s="295"/>
    </row>
    <row r="85" spans="1:19">
      <c r="A85" s="259"/>
      <c r="B85" s="259"/>
      <c r="C85" s="259"/>
      <c r="D85" s="259"/>
      <c r="E85" s="259"/>
      <c r="F85" s="267"/>
      <c r="G85" s="267"/>
      <c r="H85" s="259"/>
      <c r="I85" s="259"/>
      <c r="J85" s="259"/>
      <c r="K85" s="259"/>
      <c r="M85" s="284"/>
      <c r="N85" s="285"/>
      <c r="O85" s="285"/>
      <c r="P85" s="285"/>
      <c r="Q85" s="285"/>
      <c r="R85" s="285"/>
      <c r="S85" s="295"/>
    </row>
    <row r="86" spans="1:19">
      <c r="A86" s="259"/>
      <c r="B86" s="259"/>
      <c r="C86" s="259"/>
      <c r="D86" s="259"/>
      <c r="E86" s="259"/>
      <c r="F86" s="267"/>
      <c r="G86" s="267"/>
      <c r="H86" s="259"/>
      <c r="I86" s="259"/>
      <c r="J86" s="259"/>
      <c r="K86" s="259"/>
      <c r="M86" s="284"/>
      <c r="N86" s="285"/>
      <c r="O86" s="285"/>
      <c r="P86" s="285"/>
      <c r="Q86" s="285"/>
      <c r="R86" s="285"/>
      <c r="S86" s="295"/>
    </row>
    <row r="87" spans="1:19">
      <c r="A87" s="259"/>
      <c r="B87" s="259"/>
      <c r="C87" s="259"/>
      <c r="D87" s="259"/>
      <c r="E87" s="259"/>
      <c r="F87" s="267"/>
      <c r="G87" s="267"/>
      <c r="H87" s="259"/>
      <c r="I87" s="259"/>
      <c r="J87" s="259"/>
      <c r="K87" s="259"/>
      <c r="M87" s="287" t="s">
        <v>2401</v>
      </c>
      <c r="N87" s="285" t="s">
        <v>1010</v>
      </c>
      <c r="O87" s="300">
        <f>Tabel_31b_GODiensten_Energie_VV!I9</f>
        <v>8</v>
      </c>
      <c r="P87" s="285" t="s">
        <v>912</v>
      </c>
      <c r="Q87" s="285"/>
      <c r="R87" s="285"/>
      <c r="S87" s="295"/>
    </row>
    <row r="88" spans="1:19">
      <c r="A88" s="259"/>
      <c r="B88" s="259"/>
      <c r="C88" s="259"/>
      <c r="D88" s="259"/>
      <c r="F88" s="267"/>
      <c r="G88" s="267"/>
      <c r="H88" s="259"/>
      <c r="I88" s="259"/>
      <c r="J88" s="259"/>
      <c r="K88" s="259"/>
      <c r="M88" s="284"/>
      <c r="N88" s="285"/>
      <c r="O88" s="285"/>
      <c r="P88" s="285"/>
      <c r="Q88" s="285"/>
      <c r="R88" s="285"/>
      <c r="S88" s="295"/>
    </row>
    <row r="89" spans="1:19">
      <c r="A89" s="259"/>
      <c r="B89" s="259"/>
      <c r="C89" s="259"/>
      <c r="D89" s="259"/>
      <c r="F89" s="267"/>
      <c r="G89" s="267"/>
      <c r="H89" s="259"/>
      <c r="I89" s="259"/>
      <c r="J89" s="259"/>
      <c r="K89" s="259"/>
      <c r="M89" s="284"/>
      <c r="N89" s="285"/>
      <c r="O89" s="285"/>
      <c r="P89" s="285"/>
      <c r="Q89" s="285"/>
      <c r="R89" s="285"/>
      <c r="S89" s="295"/>
    </row>
    <row r="90" spans="1:19">
      <c r="A90" s="259"/>
      <c r="B90" s="259"/>
      <c r="C90" s="259"/>
      <c r="D90" s="259"/>
      <c r="F90" s="267"/>
      <c r="G90" s="267"/>
      <c r="H90" s="259"/>
      <c r="I90" s="259"/>
      <c r="J90" s="259"/>
      <c r="K90" s="259"/>
      <c r="M90" s="302"/>
      <c r="N90" s="303"/>
      <c r="O90" s="303"/>
      <c r="P90" s="303"/>
      <c r="Q90" s="303"/>
      <c r="R90" s="303"/>
      <c r="S90" s="304"/>
    </row>
    <row r="91" spans="1:19">
      <c r="A91" s="259"/>
      <c r="B91" s="276"/>
      <c r="C91" s="259"/>
      <c r="D91" s="259"/>
      <c r="E91" s="259"/>
      <c r="F91" s="267"/>
      <c r="G91" s="267"/>
      <c r="H91" s="259"/>
      <c r="I91" s="259"/>
      <c r="J91" s="259"/>
      <c r="K91" s="259"/>
    </row>
    <row r="92" spans="1:19">
      <c r="A92" s="259"/>
      <c r="B92" s="259"/>
      <c r="C92" s="259"/>
      <c r="D92" s="259"/>
      <c r="E92" s="259"/>
      <c r="F92" s="267"/>
      <c r="G92" s="267"/>
      <c r="H92" s="259"/>
      <c r="I92" s="259"/>
      <c r="J92" s="259"/>
      <c r="K92" s="259"/>
    </row>
    <row r="93" spans="1:19">
      <c r="A93" s="259"/>
      <c r="B93" s="277"/>
      <c r="C93" s="259"/>
      <c r="D93" s="259"/>
      <c r="E93" s="259"/>
      <c r="F93" s="267"/>
      <c r="G93" s="267"/>
      <c r="H93" s="259"/>
      <c r="I93" s="259"/>
      <c r="J93" s="259"/>
      <c r="K93" s="259"/>
    </row>
    <row r="94" spans="1:19">
      <c r="A94" s="259"/>
      <c r="B94" s="259"/>
      <c r="C94" s="259"/>
      <c r="D94" s="259"/>
      <c r="E94" s="259"/>
      <c r="F94" s="267"/>
      <c r="G94" s="267"/>
      <c r="H94" s="259"/>
      <c r="I94" s="259"/>
      <c r="J94" s="259"/>
      <c r="K94" s="259"/>
    </row>
    <row r="95" spans="1:19">
      <c r="A95" s="259"/>
      <c r="B95" s="259"/>
      <c r="C95" s="259"/>
      <c r="D95" s="259"/>
      <c r="E95" s="259"/>
      <c r="F95" s="267"/>
      <c r="G95" s="267"/>
      <c r="H95" s="259"/>
      <c r="I95" s="259"/>
      <c r="J95" s="259"/>
      <c r="K95" s="259"/>
    </row>
    <row r="96" spans="1:19">
      <c r="A96" s="259"/>
      <c r="B96" s="259"/>
      <c r="C96" s="259"/>
      <c r="D96" s="259"/>
      <c r="E96" s="259"/>
      <c r="F96" s="267"/>
      <c r="G96" s="267"/>
      <c r="H96" s="259"/>
      <c r="I96" s="259"/>
      <c r="J96" s="259"/>
      <c r="K96" s="259"/>
    </row>
    <row r="97" spans="1:11">
      <c r="A97" s="259"/>
      <c r="B97" s="259"/>
      <c r="C97" s="259"/>
      <c r="D97" s="259"/>
      <c r="E97" s="259"/>
      <c r="F97" s="267"/>
      <c r="G97" s="267"/>
      <c r="H97" s="259"/>
      <c r="I97" s="259"/>
      <c r="J97" s="259"/>
      <c r="K97" s="259"/>
    </row>
    <row r="98" spans="1:11">
      <c r="A98" s="259"/>
      <c r="B98" s="259"/>
      <c r="C98" s="259"/>
      <c r="D98" s="259"/>
      <c r="E98" s="259"/>
      <c r="F98" s="267"/>
      <c r="G98" s="267"/>
      <c r="H98" s="259"/>
      <c r="I98" s="259"/>
      <c r="J98" s="259"/>
      <c r="K98" s="259"/>
    </row>
    <row r="99" spans="1:11">
      <c r="A99" s="259"/>
      <c r="B99" s="259"/>
      <c r="C99" s="259"/>
      <c r="D99" s="259"/>
      <c r="E99" s="259"/>
      <c r="F99" s="267"/>
      <c r="G99" s="267"/>
      <c r="H99" s="259"/>
      <c r="I99" s="259"/>
      <c r="J99" s="259"/>
      <c r="K99" s="259"/>
    </row>
    <row r="100" spans="1:11">
      <c r="A100" s="259"/>
      <c r="B100" s="259"/>
      <c r="C100" s="259"/>
      <c r="D100" s="259"/>
      <c r="E100" s="259"/>
      <c r="F100" s="267"/>
      <c r="G100" s="267"/>
      <c r="H100" s="259"/>
      <c r="I100" s="259"/>
      <c r="J100" s="259"/>
      <c r="K100" s="259"/>
    </row>
    <row r="101" spans="1:11">
      <c r="A101" s="259"/>
      <c r="B101" s="259"/>
      <c r="C101" s="259"/>
      <c r="D101" s="259"/>
      <c r="E101" s="259"/>
      <c r="F101" s="267"/>
      <c r="G101" s="267"/>
      <c r="H101" s="259"/>
      <c r="I101" s="259"/>
      <c r="J101" s="259"/>
      <c r="K101" s="259"/>
    </row>
    <row r="102" spans="1:11">
      <c r="A102" s="259"/>
      <c r="B102" s="259"/>
      <c r="C102" s="259"/>
      <c r="D102" s="259"/>
      <c r="E102" s="259"/>
      <c r="F102" s="267"/>
      <c r="G102" s="267"/>
      <c r="H102" s="259"/>
      <c r="I102" s="259"/>
      <c r="J102" s="259"/>
      <c r="K102" s="259"/>
    </row>
    <row r="103" spans="1:11">
      <c r="A103" s="259"/>
      <c r="B103" s="259"/>
      <c r="C103" s="259"/>
      <c r="D103" s="259"/>
      <c r="E103" s="259"/>
      <c r="F103" s="267"/>
      <c r="G103" s="267"/>
      <c r="H103" s="259"/>
      <c r="I103" s="259"/>
      <c r="J103" s="259"/>
      <c r="K103" s="259"/>
    </row>
    <row r="104" spans="1:11">
      <c r="A104" s="259"/>
      <c r="B104" s="259"/>
      <c r="C104" s="259"/>
      <c r="D104" s="259"/>
      <c r="E104" s="259"/>
      <c r="F104" s="267"/>
      <c r="G104" s="267"/>
      <c r="H104" s="259"/>
      <c r="I104" s="259"/>
      <c r="J104" s="259"/>
      <c r="K104" s="259"/>
    </row>
    <row r="105" spans="1:11">
      <c r="A105" s="259"/>
      <c r="B105" s="259"/>
      <c r="C105" s="259"/>
      <c r="D105" s="259"/>
      <c r="E105" s="259"/>
      <c r="F105" s="267"/>
      <c r="G105" s="267"/>
      <c r="H105" s="259"/>
      <c r="I105" s="259"/>
      <c r="J105" s="259"/>
      <c r="K105" s="259"/>
    </row>
    <row r="106" spans="1:11">
      <c r="A106" s="259"/>
      <c r="B106" s="259"/>
      <c r="C106" s="259"/>
      <c r="D106" s="259"/>
      <c r="E106" s="259"/>
      <c r="F106" s="267"/>
      <c r="G106" s="267"/>
      <c r="H106" s="259"/>
      <c r="I106" s="259"/>
      <c r="J106" s="259"/>
      <c r="K106" s="259"/>
    </row>
    <row r="107" spans="1:11">
      <c r="A107" s="259"/>
      <c r="B107" s="259"/>
      <c r="C107" s="259"/>
      <c r="D107" s="259"/>
      <c r="E107" s="259"/>
      <c r="F107" s="267"/>
      <c r="G107" s="267"/>
      <c r="H107" s="259"/>
      <c r="I107" s="259"/>
      <c r="J107" s="259"/>
      <c r="K107" s="259"/>
    </row>
    <row r="108" spans="1:11">
      <c r="A108" s="259"/>
      <c r="B108" s="259"/>
      <c r="C108" s="259"/>
      <c r="D108" s="259"/>
      <c r="E108" s="259"/>
      <c r="F108" s="267"/>
      <c r="G108" s="267"/>
      <c r="H108" s="259"/>
      <c r="I108" s="259"/>
      <c r="J108" s="259"/>
      <c r="K108" s="259"/>
    </row>
    <row r="109" spans="1:11">
      <c r="A109" s="259"/>
      <c r="B109" s="259"/>
      <c r="C109" s="259"/>
      <c r="D109" s="259"/>
      <c r="E109" s="259"/>
      <c r="F109" s="267"/>
      <c r="G109" s="267"/>
      <c r="H109" s="259"/>
      <c r="I109" s="259"/>
      <c r="J109" s="259"/>
      <c r="K109" s="259"/>
    </row>
    <row r="110" spans="1:11">
      <c r="A110" s="259"/>
      <c r="B110" s="276"/>
      <c r="C110" s="259"/>
      <c r="D110" s="259"/>
      <c r="E110" s="259"/>
      <c r="F110" s="267"/>
      <c r="G110" s="267"/>
      <c r="H110" s="259"/>
      <c r="I110" s="259"/>
      <c r="J110" s="259"/>
      <c r="K110" s="259"/>
    </row>
    <row r="111" spans="1:11">
      <c r="A111" s="259"/>
      <c r="B111" s="259"/>
      <c r="C111" s="259"/>
      <c r="D111" s="259"/>
      <c r="E111" s="259"/>
      <c r="F111" s="267"/>
      <c r="G111" s="267"/>
      <c r="H111" s="259"/>
      <c r="I111" s="259"/>
      <c r="J111" s="259"/>
      <c r="K111" s="259"/>
    </row>
    <row r="112" spans="1:11">
      <c r="A112" s="259"/>
      <c r="B112" s="259"/>
      <c r="C112" s="276"/>
      <c r="D112" s="259"/>
      <c r="E112" s="259"/>
      <c r="F112" s="267"/>
      <c r="G112" s="267"/>
      <c r="H112" s="259"/>
      <c r="I112" s="259"/>
      <c r="J112" s="259"/>
      <c r="K112" s="259"/>
    </row>
    <row r="113" spans="1:11">
      <c r="A113" s="259"/>
      <c r="B113" s="259"/>
      <c r="C113" s="259"/>
      <c r="D113" s="259"/>
      <c r="E113" s="259"/>
      <c r="F113" s="267"/>
      <c r="G113" s="267"/>
      <c r="H113" s="259"/>
      <c r="I113" s="259"/>
      <c r="J113" s="259"/>
      <c r="K113" s="259"/>
    </row>
    <row r="114" spans="1:11">
      <c r="A114" s="259"/>
      <c r="B114" s="259"/>
      <c r="C114" s="276"/>
      <c r="D114" s="259"/>
      <c r="E114" s="259"/>
      <c r="F114" s="267"/>
      <c r="G114" s="267"/>
      <c r="H114" s="259"/>
      <c r="I114" s="259"/>
      <c r="J114" s="259"/>
      <c r="K114" s="259"/>
    </row>
    <row r="115" spans="1:11">
      <c r="A115" s="259"/>
      <c r="B115" s="259"/>
      <c r="C115" s="259"/>
      <c r="D115" s="259"/>
      <c r="E115" s="259"/>
      <c r="F115" s="267"/>
      <c r="G115" s="267"/>
      <c r="H115" s="259"/>
      <c r="I115" s="259"/>
      <c r="J115" s="259"/>
      <c r="K115" s="259"/>
    </row>
    <row r="116" spans="1:11">
      <c r="A116" s="259"/>
      <c r="B116" s="259"/>
      <c r="C116" s="276"/>
      <c r="D116" s="259"/>
      <c r="E116" s="259"/>
      <c r="F116" s="267"/>
      <c r="G116" s="267"/>
      <c r="H116" s="259"/>
      <c r="I116" s="259"/>
      <c r="J116" s="259"/>
      <c r="K116" s="259"/>
    </row>
    <row r="117" spans="1:11">
      <c r="A117" s="259"/>
      <c r="B117" s="259"/>
      <c r="C117" s="259"/>
      <c r="D117" s="259"/>
      <c r="E117" s="259"/>
      <c r="F117" s="267"/>
      <c r="G117" s="267"/>
      <c r="H117" s="259"/>
      <c r="I117" s="259"/>
      <c r="J117" s="259"/>
      <c r="K117" s="259"/>
    </row>
    <row r="118" spans="1:11">
      <c r="A118" s="259"/>
      <c r="B118" s="259"/>
      <c r="C118" s="259"/>
      <c r="D118" s="259"/>
      <c r="E118" s="259"/>
      <c r="F118" s="267"/>
      <c r="G118" s="267"/>
      <c r="H118" s="259"/>
      <c r="I118" s="259"/>
      <c r="J118" s="259"/>
      <c r="K118" s="259"/>
    </row>
    <row r="119" spans="1:11">
      <c r="A119" s="259"/>
      <c r="B119" s="259"/>
      <c r="C119" s="259"/>
      <c r="D119" s="259"/>
      <c r="E119" s="259"/>
      <c r="F119" s="267"/>
      <c r="G119" s="267"/>
      <c r="H119" s="259"/>
      <c r="I119" s="259"/>
      <c r="J119" s="259"/>
      <c r="K119" s="259"/>
    </row>
    <row r="120" spans="1:11">
      <c r="A120" s="259"/>
      <c r="B120" s="259"/>
      <c r="C120" s="259"/>
      <c r="D120" s="259"/>
      <c r="E120" s="259"/>
      <c r="F120" s="267"/>
      <c r="G120" s="267"/>
      <c r="H120" s="259"/>
      <c r="I120" s="259"/>
      <c r="J120" s="259"/>
      <c r="K120" s="259"/>
    </row>
    <row r="121" spans="1:11">
      <c r="A121" s="259"/>
      <c r="B121" s="259"/>
      <c r="C121" s="259"/>
      <c r="D121" s="259"/>
      <c r="E121" s="259"/>
      <c r="F121" s="267"/>
      <c r="G121" s="267"/>
      <c r="H121" s="259"/>
      <c r="I121" s="259"/>
      <c r="J121" s="259"/>
      <c r="K121" s="259"/>
    </row>
    <row r="122" spans="1:11">
      <c r="A122" s="259"/>
      <c r="B122" s="259"/>
      <c r="C122" s="259"/>
      <c r="D122" s="259"/>
      <c r="E122" s="259"/>
      <c r="F122" s="267"/>
      <c r="G122" s="267"/>
      <c r="H122" s="259"/>
      <c r="I122" s="259"/>
      <c r="J122" s="259"/>
      <c r="K122" s="259"/>
    </row>
    <row r="123" spans="1:11">
      <c r="A123" s="259"/>
      <c r="B123" s="259"/>
      <c r="C123" s="259"/>
      <c r="D123" s="259"/>
      <c r="E123" s="259"/>
      <c r="F123" s="267"/>
      <c r="G123" s="267"/>
      <c r="H123" s="259"/>
      <c r="I123" s="259"/>
      <c r="J123" s="259"/>
      <c r="K123" s="259"/>
    </row>
    <row r="124" spans="1:11">
      <c r="A124" s="259"/>
      <c r="B124" s="259"/>
      <c r="C124" s="259"/>
      <c r="D124" s="259"/>
      <c r="E124" s="259"/>
      <c r="F124" s="267"/>
      <c r="G124" s="267"/>
      <c r="H124" s="259"/>
      <c r="I124" s="259"/>
      <c r="J124" s="259"/>
      <c r="K124" s="259"/>
    </row>
    <row r="125" spans="1:11">
      <c r="A125" s="259"/>
      <c r="B125" s="259"/>
      <c r="C125" s="259"/>
      <c r="D125" s="259"/>
      <c r="E125" s="259"/>
      <c r="F125" s="267"/>
      <c r="G125" s="267"/>
      <c r="H125" s="259"/>
      <c r="I125" s="259"/>
      <c r="J125" s="259"/>
      <c r="K125" s="259"/>
    </row>
    <row r="126" spans="1:11">
      <c r="A126" s="259"/>
      <c r="B126" s="259"/>
      <c r="C126" s="259"/>
      <c r="D126" s="259"/>
      <c r="E126" s="259"/>
      <c r="F126" s="267"/>
      <c r="G126" s="267"/>
      <c r="H126" s="259"/>
      <c r="I126" s="259"/>
      <c r="J126" s="259"/>
      <c r="K126" s="259"/>
    </row>
    <row r="127" spans="1:11">
      <c r="A127" s="259"/>
      <c r="B127" s="259"/>
      <c r="C127" s="259"/>
      <c r="D127" s="259"/>
      <c r="E127" s="259"/>
      <c r="F127" s="267"/>
      <c r="G127" s="267"/>
      <c r="H127" s="259"/>
      <c r="I127" s="259"/>
      <c r="J127" s="259"/>
      <c r="K127" s="259"/>
    </row>
    <row r="128" spans="1:11">
      <c r="A128" s="259"/>
      <c r="B128" s="259"/>
      <c r="C128" s="259"/>
      <c r="D128" s="259"/>
      <c r="E128" s="259"/>
      <c r="F128" s="267"/>
      <c r="G128" s="267"/>
      <c r="H128" s="259"/>
      <c r="I128" s="259"/>
      <c r="J128" s="259"/>
      <c r="K128" s="259"/>
    </row>
  </sheetData>
  <mergeCells count="4">
    <mergeCell ref="N7:R8"/>
    <mergeCell ref="V9:W9"/>
    <mergeCell ref="X9:Y9"/>
    <mergeCell ref="N39:S39"/>
  </mergeCells>
  <phoneticPr fontId="19" type="noConversion"/>
  <conditionalFormatting sqref="F66:F67">
    <cfRule type="duplicateValues" dxfId="1" priority="1"/>
  </conditionalFormatting>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D28C0-11C6-D94A-BB7A-491EBC85A4BF}">
  <sheetPr>
    <tabColor theme="9"/>
  </sheetPr>
  <dimension ref="A1:AD108"/>
  <sheetViews>
    <sheetView workbookViewId="0"/>
  </sheetViews>
  <sheetFormatPr baseColWidth="10" defaultRowHeight="15"/>
  <cols>
    <col min="1" max="1" width="4.33203125" style="61" customWidth="1"/>
    <col min="2" max="2" width="19" style="61" customWidth="1"/>
    <col min="3" max="3" width="14.33203125" style="61" bestFit="1" customWidth="1"/>
    <col min="4" max="4" width="29.5" style="61" bestFit="1" customWidth="1"/>
    <col min="5" max="5" width="20.1640625" style="61" bestFit="1" customWidth="1"/>
    <col min="6" max="6" width="20.1640625" style="61" hidden="1" customWidth="1"/>
    <col min="7" max="7" width="12" style="61" customWidth="1"/>
    <col min="8" max="8" width="13.33203125" style="61" customWidth="1"/>
    <col min="9" max="9" width="10.83203125" style="61"/>
    <col min="10" max="10" width="10.83203125" style="61" customWidth="1"/>
    <col min="11" max="11" width="103.5" style="61" customWidth="1"/>
    <col min="12" max="12" width="10.83203125" style="61"/>
    <col min="13" max="13" width="17.1640625" style="61" customWidth="1"/>
    <col min="14" max="14" width="29.6640625" style="61" customWidth="1"/>
    <col min="15" max="15" width="11.5" style="61" bestFit="1" customWidth="1"/>
    <col min="16" max="16" width="23.33203125" style="61" bestFit="1" customWidth="1"/>
    <col min="17" max="17" width="15.6640625" style="61" bestFit="1" customWidth="1"/>
    <col min="18" max="18" width="13.83203125" style="61" customWidth="1"/>
    <col min="19" max="19" width="14.83203125" style="61" customWidth="1"/>
    <col min="20" max="22" width="10.83203125" style="61"/>
    <col min="23" max="23" width="33.5" style="61" bestFit="1" customWidth="1"/>
    <col min="24" max="26" width="10.83203125" style="61"/>
    <col min="27" max="27" width="33.5" style="61" bestFit="1" customWidth="1"/>
    <col min="28" max="16384" width="10.83203125" style="61"/>
  </cols>
  <sheetData>
    <row r="1" spans="1:30" ht="30">
      <c r="A1" s="278" t="s">
        <v>979</v>
      </c>
      <c r="B1" s="259"/>
      <c r="C1" s="259"/>
      <c r="D1" s="259"/>
      <c r="E1" s="259"/>
      <c r="F1" s="259"/>
      <c r="G1" s="311"/>
      <c r="H1" s="311"/>
      <c r="I1" s="259"/>
      <c r="J1" s="259"/>
      <c r="K1" s="259"/>
      <c r="L1" s="259"/>
      <c r="M1" s="259"/>
      <c r="N1" s="259"/>
      <c r="O1" s="259"/>
      <c r="P1" s="259"/>
      <c r="Q1" s="259"/>
      <c r="R1" s="259"/>
      <c r="S1" s="259"/>
      <c r="T1" s="259"/>
    </row>
    <row r="2" spans="1:30">
      <c r="A2" s="259"/>
      <c r="B2" s="259"/>
      <c r="C2" s="259"/>
      <c r="D2" s="259"/>
      <c r="E2" s="259"/>
      <c r="F2" s="259"/>
      <c r="G2" s="311"/>
      <c r="H2" s="311"/>
      <c r="I2" s="259"/>
      <c r="J2" s="259"/>
      <c r="K2" s="259"/>
      <c r="L2" s="259"/>
      <c r="M2" s="259"/>
      <c r="N2" s="259"/>
      <c r="O2" s="259"/>
      <c r="P2" s="259"/>
      <c r="Q2" s="259"/>
      <c r="R2" s="259"/>
      <c r="S2" s="259"/>
      <c r="T2" s="259"/>
    </row>
    <row r="3" spans="1:30">
      <c r="A3" s="259"/>
      <c r="B3" s="261" t="s">
        <v>1075</v>
      </c>
      <c r="C3" s="262"/>
      <c r="D3" s="262"/>
      <c r="E3" s="262"/>
      <c r="F3" s="262"/>
      <c r="G3" s="262"/>
      <c r="H3" s="262"/>
      <c r="I3" s="262"/>
      <c r="J3" s="262"/>
      <c r="K3" s="262"/>
      <c r="L3" s="259"/>
      <c r="M3" s="259"/>
      <c r="N3" s="259"/>
      <c r="O3" s="259"/>
      <c r="P3" s="259"/>
      <c r="Q3" s="259"/>
      <c r="R3" s="259"/>
      <c r="S3" s="259"/>
      <c r="T3" s="259"/>
    </row>
    <row r="4" spans="1:30">
      <c r="A4" s="259"/>
      <c r="B4" s="263"/>
      <c r="C4" s="264"/>
      <c r="D4" s="264" t="s">
        <v>1074</v>
      </c>
      <c r="E4" s="264" t="s">
        <v>1073</v>
      </c>
      <c r="F4" s="264"/>
      <c r="G4" s="265" t="s">
        <v>1768</v>
      </c>
      <c r="H4" s="408" t="s">
        <v>1072</v>
      </c>
      <c r="I4" s="264" t="s">
        <v>1071</v>
      </c>
      <c r="J4" s="264" t="s">
        <v>1070</v>
      </c>
      <c r="K4" s="266" t="s">
        <v>1069</v>
      </c>
      <c r="L4" s="259"/>
      <c r="M4" s="334" t="s">
        <v>1068</v>
      </c>
      <c r="N4" s="335"/>
      <c r="O4" s="336"/>
      <c r="P4" s="336"/>
      <c r="Q4" s="336"/>
      <c r="R4" s="336"/>
      <c r="S4" s="337"/>
      <c r="T4" s="259"/>
      <c r="W4" s="63"/>
      <c r="X4" s="63"/>
      <c r="Y4" s="63"/>
      <c r="Z4" s="63"/>
      <c r="AA4" s="63"/>
    </row>
    <row r="5" spans="1:30" ht="16">
      <c r="A5" s="259"/>
      <c r="B5" s="377" t="s">
        <v>1126</v>
      </c>
      <c r="C5" s="377"/>
      <c r="D5" s="377" t="s">
        <v>1125</v>
      </c>
      <c r="E5" s="377" t="s">
        <v>1108</v>
      </c>
      <c r="F5" s="377" t="s">
        <v>1364</v>
      </c>
      <c r="G5" s="378">
        <v>0</v>
      </c>
      <c r="H5" s="409">
        <v>2</v>
      </c>
      <c r="I5" s="377" t="s">
        <v>928</v>
      </c>
      <c r="J5" s="259"/>
      <c r="K5" s="259"/>
      <c r="L5" s="259"/>
      <c r="M5" s="338"/>
      <c r="N5" s="339"/>
      <c r="O5" s="364"/>
      <c r="P5" s="339"/>
      <c r="Q5" s="339"/>
      <c r="R5" s="339"/>
      <c r="S5" s="340"/>
      <c r="T5" s="259"/>
      <c r="W5"/>
      <c r="X5"/>
      <c r="Y5" s="20"/>
      <c r="AA5"/>
      <c r="AB5"/>
      <c r="AC5" s="20"/>
    </row>
    <row r="6" spans="1:30" ht="16">
      <c r="A6" s="259"/>
      <c r="B6" s="259"/>
      <c r="C6" s="259"/>
      <c r="D6" s="259"/>
      <c r="E6" s="259" t="s">
        <v>1124</v>
      </c>
      <c r="F6" s="259" t="s">
        <v>1365</v>
      </c>
      <c r="G6" s="267">
        <v>0</v>
      </c>
      <c r="H6" s="268">
        <v>0</v>
      </c>
      <c r="I6" s="259" t="s">
        <v>928</v>
      </c>
      <c r="J6" s="259"/>
      <c r="K6" s="259"/>
      <c r="L6" s="259"/>
      <c r="M6" s="341" t="s">
        <v>1104</v>
      </c>
      <c r="N6" s="285" t="s">
        <v>2724</v>
      </c>
      <c r="O6" s="285"/>
      <c r="P6" s="285"/>
      <c r="Q6" s="285"/>
      <c r="R6" s="285"/>
      <c r="S6" s="286"/>
      <c r="T6" s="259"/>
      <c r="W6"/>
      <c r="X6"/>
      <c r="Y6" s="20"/>
      <c r="AA6"/>
      <c r="AB6"/>
      <c r="AC6" s="20"/>
    </row>
    <row r="7" spans="1:30" ht="16">
      <c r="A7" s="259"/>
      <c r="B7" s="259"/>
      <c r="C7" s="259"/>
      <c r="D7" s="259"/>
      <c r="E7" s="259" t="s">
        <v>1123</v>
      </c>
      <c r="F7" s="259" t="s">
        <v>1363</v>
      </c>
      <c r="G7" s="267">
        <v>0</v>
      </c>
      <c r="H7" s="268">
        <v>1.4</v>
      </c>
      <c r="I7" s="259" t="s">
        <v>928</v>
      </c>
      <c r="J7" s="259"/>
      <c r="K7" s="259" t="s">
        <v>1808</v>
      </c>
      <c r="L7" s="259"/>
      <c r="M7" s="410"/>
      <c r="N7" s="285"/>
      <c r="O7" s="285"/>
      <c r="P7" s="285"/>
      <c r="Q7" s="285"/>
      <c r="R7" s="285"/>
      <c r="S7" s="286"/>
      <c r="T7" s="259"/>
      <c r="W7"/>
      <c r="X7"/>
      <c r="Y7" s="20"/>
      <c r="AA7"/>
      <c r="AB7"/>
      <c r="AC7" s="20"/>
    </row>
    <row r="8" spans="1:30" ht="16">
      <c r="A8" s="259"/>
      <c r="B8" s="259"/>
      <c r="C8" s="259"/>
      <c r="D8" s="259"/>
      <c r="E8" s="259" t="s">
        <v>1098</v>
      </c>
      <c r="F8" s="259" t="s">
        <v>1354</v>
      </c>
      <c r="G8" s="267">
        <v>0</v>
      </c>
      <c r="H8" s="268">
        <v>0</v>
      </c>
      <c r="I8" s="259" t="s">
        <v>928</v>
      </c>
      <c r="J8" s="259"/>
      <c r="K8" s="259"/>
      <c r="L8" s="259"/>
      <c r="M8" s="410"/>
      <c r="N8" s="285"/>
      <c r="O8" s="293"/>
      <c r="P8" s="293"/>
      <c r="Q8" s="285"/>
      <c r="R8" s="285"/>
      <c r="S8" s="286"/>
      <c r="T8" s="259"/>
      <c r="W8"/>
      <c r="X8"/>
      <c r="Y8" s="20"/>
      <c r="AA8"/>
      <c r="AB8"/>
      <c r="AC8" s="20"/>
    </row>
    <row r="9" spans="1:30" ht="16">
      <c r="A9" s="259"/>
      <c r="B9" s="259"/>
      <c r="C9" s="259"/>
      <c r="D9" s="259"/>
      <c r="E9" s="259" t="s">
        <v>1122</v>
      </c>
      <c r="F9" s="259" t="s">
        <v>1352</v>
      </c>
      <c r="G9" s="267">
        <v>0</v>
      </c>
      <c r="H9" s="268">
        <v>0</v>
      </c>
      <c r="I9" s="259" t="s">
        <v>928</v>
      </c>
      <c r="J9" s="259"/>
      <c r="K9" s="259"/>
      <c r="L9" s="259"/>
      <c r="M9" s="410"/>
      <c r="N9" s="285"/>
      <c r="O9" s="285"/>
      <c r="P9" s="285"/>
      <c r="Q9" s="285"/>
      <c r="R9" s="285"/>
      <c r="S9" s="286"/>
      <c r="T9" s="259"/>
      <c r="V9" s="63"/>
      <c r="W9"/>
      <c r="X9"/>
      <c r="Y9" s="20"/>
      <c r="AA9"/>
      <c r="AB9"/>
      <c r="AC9" s="20"/>
    </row>
    <row r="10" spans="1:30" ht="16">
      <c r="A10" s="259"/>
      <c r="B10" s="259"/>
      <c r="C10" s="259"/>
      <c r="D10" s="259"/>
      <c r="E10" s="259" t="s">
        <v>1121</v>
      </c>
      <c r="F10" s="259" t="s">
        <v>1342</v>
      </c>
      <c r="G10" s="267">
        <v>0</v>
      </c>
      <c r="H10" s="392">
        <v>0</v>
      </c>
      <c r="I10" s="259" t="s">
        <v>928</v>
      </c>
      <c r="J10" s="259"/>
      <c r="K10" s="259"/>
      <c r="L10" s="259"/>
      <c r="M10" s="341" t="s">
        <v>1061</v>
      </c>
      <c r="N10" s="285" t="s">
        <v>2404</v>
      </c>
      <c r="O10" s="285"/>
      <c r="P10" s="285"/>
      <c r="Q10" s="285"/>
      <c r="R10" s="285"/>
      <c r="S10" s="286"/>
      <c r="T10" s="259"/>
      <c r="W10"/>
      <c r="X10"/>
      <c r="Y10" s="20"/>
      <c r="Z10" s="108"/>
      <c r="AA10"/>
      <c r="AB10"/>
      <c r="AC10" s="20"/>
      <c r="AD10" s="108"/>
    </row>
    <row r="11" spans="1:30" ht="16">
      <c r="A11" s="259"/>
      <c r="B11" s="259"/>
      <c r="C11" s="377" t="s">
        <v>1120</v>
      </c>
      <c r="D11" s="377" t="s">
        <v>1101</v>
      </c>
      <c r="E11" s="377" t="s">
        <v>1120</v>
      </c>
      <c r="F11" s="377" t="s">
        <v>817</v>
      </c>
      <c r="G11" s="411">
        <v>0</v>
      </c>
      <c r="H11" s="268">
        <f>7^(1/11)</f>
        <v>1.1935128371696202</v>
      </c>
      <c r="I11" s="377" t="s">
        <v>928</v>
      </c>
      <c r="J11" s="377"/>
      <c r="K11" s="377" t="s">
        <v>2452</v>
      </c>
      <c r="L11" s="259"/>
      <c r="M11" s="410"/>
      <c r="N11" s="285" t="s">
        <v>1798</v>
      </c>
      <c r="O11" s="285">
        <f>1.6/10</f>
        <v>0.16</v>
      </c>
      <c r="P11" s="285"/>
      <c r="Q11" s="285"/>
      <c r="R11" s="285"/>
      <c r="S11" s="286"/>
      <c r="T11" s="259"/>
      <c r="W11"/>
      <c r="X11"/>
      <c r="Y11" s="20"/>
      <c r="Z11" s="108"/>
      <c r="AA11"/>
      <c r="AB11"/>
      <c r="AC11" s="20"/>
      <c r="AD11" s="108"/>
    </row>
    <row r="12" spans="1:30" ht="16">
      <c r="A12" s="259"/>
      <c r="B12" s="259"/>
      <c r="C12" s="259"/>
      <c r="D12" s="259"/>
      <c r="E12" s="259" t="s">
        <v>1119</v>
      </c>
      <c r="F12" s="259" t="s">
        <v>1326</v>
      </c>
      <c r="G12" s="267">
        <v>74.400000000000006</v>
      </c>
      <c r="H12" s="268">
        <f t="shared" ref="H12:H17" si="0">G12</f>
        <v>74.400000000000006</v>
      </c>
      <c r="I12" s="259" t="s">
        <v>928</v>
      </c>
      <c r="J12" s="259" t="s">
        <v>1104</v>
      </c>
      <c r="K12" s="259"/>
      <c r="L12" s="259"/>
      <c r="M12" s="410"/>
      <c r="N12" s="285"/>
      <c r="O12" s="285"/>
      <c r="P12" s="285"/>
      <c r="Q12" s="285"/>
      <c r="R12" s="285"/>
      <c r="S12" s="286"/>
      <c r="T12" s="259"/>
      <c r="W12"/>
      <c r="X12"/>
      <c r="Y12" s="20"/>
      <c r="Z12" s="108"/>
      <c r="AA12"/>
      <c r="AB12"/>
      <c r="AC12" s="20"/>
      <c r="AD12" s="108"/>
    </row>
    <row r="13" spans="1:30" ht="16">
      <c r="A13" s="259"/>
      <c r="B13" s="259"/>
      <c r="C13" s="259"/>
      <c r="D13" s="259"/>
      <c r="E13" s="259" t="s">
        <v>1098</v>
      </c>
      <c r="F13" s="259" t="s">
        <v>1338</v>
      </c>
      <c r="G13" s="267">
        <v>8.9</v>
      </c>
      <c r="H13" s="268">
        <f t="shared" si="0"/>
        <v>8.9</v>
      </c>
      <c r="I13" s="259" t="s">
        <v>928</v>
      </c>
      <c r="J13" s="259" t="s">
        <v>1104</v>
      </c>
      <c r="K13" s="259"/>
      <c r="L13" s="259"/>
      <c r="M13" s="410"/>
      <c r="N13" s="285"/>
      <c r="O13" s="285"/>
      <c r="P13" s="285"/>
      <c r="Q13" s="285"/>
      <c r="R13" s="285"/>
      <c r="S13" s="286"/>
      <c r="T13" s="259"/>
      <c r="W13"/>
      <c r="X13"/>
      <c r="Y13" s="20"/>
      <c r="Z13" s="108"/>
      <c r="AA13"/>
      <c r="AB13"/>
      <c r="AC13" s="20"/>
      <c r="AD13" s="108"/>
    </row>
    <row r="14" spans="1:30" ht="16">
      <c r="A14" s="259"/>
      <c r="B14" s="259"/>
      <c r="C14" s="259"/>
      <c r="D14" s="259"/>
      <c r="E14" s="259" t="s">
        <v>1118</v>
      </c>
      <c r="F14" s="259" t="s">
        <v>1355</v>
      </c>
      <c r="G14" s="267">
        <v>0.1</v>
      </c>
      <c r="H14" s="268">
        <f t="shared" si="0"/>
        <v>0.1</v>
      </c>
      <c r="I14" s="259" t="s">
        <v>928</v>
      </c>
      <c r="J14" s="259" t="s">
        <v>1104</v>
      </c>
      <c r="K14" s="259"/>
      <c r="L14" s="259"/>
      <c r="M14" s="410"/>
      <c r="N14" s="285"/>
      <c r="O14" s="285"/>
      <c r="P14" s="285"/>
      <c r="Q14" s="285"/>
      <c r="R14" s="285"/>
      <c r="S14" s="286"/>
      <c r="T14" s="259"/>
      <c r="W14"/>
      <c r="X14"/>
      <c r="Y14" s="20"/>
      <c r="Z14" s="108"/>
      <c r="AA14"/>
      <c r="AB14"/>
      <c r="AC14" s="20"/>
      <c r="AD14" s="108"/>
    </row>
    <row r="15" spans="1:30" ht="16">
      <c r="A15" s="259"/>
      <c r="B15" s="259"/>
      <c r="C15" s="259"/>
      <c r="D15" s="259"/>
      <c r="E15" s="259" t="s">
        <v>1117</v>
      </c>
      <c r="F15" s="259" t="s">
        <v>1319</v>
      </c>
      <c r="G15" s="267">
        <v>6.1</v>
      </c>
      <c r="H15" s="268">
        <f t="shared" si="0"/>
        <v>6.1</v>
      </c>
      <c r="I15" s="259" t="s">
        <v>928</v>
      </c>
      <c r="J15" s="259" t="s">
        <v>1104</v>
      </c>
      <c r="K15" s="259"/>
      <c r="L15" s="259"/>
      <c r="M15" s="341" t="s">
        <v>1035</v>
      </c>
      <c r="N15" s="285" t="s">
        <v>1799</v>
      </c>
      <c r="O15" s="285"/>
      <c r="P15" s="285"/>
      <c r="Q15" s="285"/>
      <c r="R15" s="285"/>
      <c r="S15" s="286"/>
      <c r="T15" s="259"/>
      <c r="W15"/>
      <c r="X15"/>
      <c r="Y15" s="20"/>
      <c r="Z15" s="108"/>
      <c r="AA15"/>
      <c r="AB15"/>
      <c r="AC15" s="20"/>
      <c r="AD15" s="108"/>
    </row>
    <row r="16" spans="1:30" ht="16">
      <c r="A16" s="259"/>
      <c r="B16" s="259"/>
      <c r="C16" s="259"/>
      <c r="D16" s="259"/>
      <c r="E16" s="259" t="s">
        <v>1116</v>
      </c>
      <c r="F16" s="259" t="s">
        <v>1333</v>
      </c>
      <c r="G16" s="267">
        <v>2.8</v>
      </c>
      <c r="H16" s="268">
        <f t="shared" si="0"/>
        <v>2.8</v>
      </c>
      <c r="I16" s="259" t="s">
        <v>928</v>
      </c>
      <c r="J16" s="259" t="s">
        <v>1104</v>
      </c>
      <c r="K16" s="259"/>
      <c r="L16" s="259"/>
      <c r="M16" s="341"/>
      <c r="N16" s="300" t="e">
        <f>#REF!</f>
        <v>#REF!</v>
      </c>
      <c r="O16" s="285" t="s">
        <v>1796</v>
      </c>
      <c r="P16" s="285"/>
      <c r="Q16" s="285"/>
      <c r="R16" s="285"/>
      <c r="S16" s="286"/>
      <c r="T16" s="259"/>
      <c r="W16"/>
      <c r="X16"/>
      <c r="Y16" s="20"/>
      <c r="Z16" s="108"/>
      <c r="AA16"/>
      <c r="AB16"/>
      <c r="AC16" s="20"/>
      <c r="AD16" s="108"/>
    </row>
    <row r="17" spans="1:20">
      <c r="A17" s="259"/>
      <c r="B17" s="259"/>
      <c r="C17" s="259"/>
      <c r="D17" s="259"/>
      <c r="E17" s="259" t="s">
        <v>1115</v>
      </c>
      <c r="F17" s="259" t="s">
        <v>1312</v>
      </c>
      <c r="G17" s="267">
        <v>7.6</v>
      </c>
      <c r="H17" s="268">
        <f t="shared" si="0"/>
        <v>7.6</v>
      </c>
      <c r="I17" s="259" t="s">
        <v>928</v>
      </c>
      <c r="J17" s="259" t="s">
        <v>1104</v>
      </c>
      <c r="K17" s="259"/>
      <c r="L17" s="259"/>
      <c r="M17" s="410"/>
      <c r="N17" s="300" t="e">
        <f>#REF!</f>
        <v>#REF!</v>
      </c>
      <c r="O17" s="285" t="s">
        <v>1796</v>
      </c>
      <c r="P17" s="285"/>
      <c r="Q17" s="285"/>
      <c r="R17" s="285"/>
      <c r="S17" s="286"/>
      <c r="T17" s="259"/>
    </row>
    <row r="18" spans="1:20">
      <c r="A18" s="259"/>
      <c r="B18" s="259"/>
      <c r="C18" s="259"/>
      <c r="D18" s="259"/>
      <c r="E18" s="259" t="s">
        <v>1114</v>
      </c>
      <c r="F18" s="259" t="s">
        <v>1343</v>
      </c>
      <c r="G18" s="267">
        <v>0.1</v>
      </c>
      <c r="H18" s="268">
        <f>G18</f>
        <v>0.1</v>
      </c>
      <c r="I18" s="259" t="s">
        <v>928</v>
      </c>
      <c r="J18" s="259" t="s">
        <v>1104</v>
      </c>
      <c r="K18" s="259"/>
      <c r="L18" s="259"/>
      <c r="M18" s="410"/>
      <c r="N18" s="285" t="e">
        <f>((N17/N16)^(1/11)-1)*100</f>
        <v>#REF!</v>
      </c>
      <c r="O18" s="285" t="s">
        <v>1797</v>
      </c>
      <c r="P18" s="285"/>
      <c r="Q18" s="285"/>
      <c r="R18" s="285"/>
      <c r="S18" s="286"/>
      <c r="T18" s="259"/>
    </row>
    <row r="19" spans="1:20">
      <c r="A19" s="259"/>
      <c r="B19" s="259"/>
      <c r="C19" s="259"/>
      <c r="D19" s="259" t="s">
        <v>1113</v>
      </c>
      <c r="E19" s="259" t="s">
        <v>1046</v>
      </c>
      <c r="F19" s="259" t="s">
        <v>1322</v>
      </c>
      <c r="G19" s="267">
        <v>1.1000000000000001</v>
      </c>
      <c r="H19" s="269">
        <f>O11*100</f>
        <v>16</v>
      </c>
      <c r="I19" s="259" t="s">
        <v>928</v>
      </c>
      <c r="J19" s="259" t="s">
        <v>1061</v>
      </c>
      <c r="K19" s="259" t="s">
        <v>2403</v>
      </c>
      <c r="L19" s="259"/>
      <c r="M19" s="410"/>
      <c r="N19" s="285"/>
      <c r="O19" s="285"/>
      <c r="P19" s="285"/>
      <c r="Q19" s="285"/>
      <c r="R19" s="285"/>
      <c r="S19" s="286"/>
      <c r="T19" s="259"/>
    </row>
    <row r="20" spans="1:20">
      <c r="A20" s="259"/>
      <c r="B20" s="259"/>
      <c r="C20" s="259"/>
      <c r="D20" s="259"/>
      <c r="E20" s="259" t="s">
        <v>1077</v>
      </c>
      <c r="F20" s="259" t="s">
        <v>1324</v>
      </c>
      <c r="G20" s="267">
        <v>0</v>
      </c>
      <c r="H20" s="412">
        <v>0</v>
      </c>
      <c r="I20" s="259" t="s">
        <v>928</v>
      </c>
      <c r="J20" s="259"/>
      <c r="K20" s="259" t="s">
        <v>2405</v>
      </c>
      <c r="L20" s="259"/>
      <c r="M20" s="341" t="s">
        <v>1029</v>
      </c>
      <c r="N20" s="285" t="s">
        <v>2799</v>
      </c>
      <c r="O20" s="285"/>
      <c r="P20" s="285"/>
      <c r="Q20" s="285"/>
      <c r="R20" s="285"/>
      <c r="S20" s="286"/>
      <c r="T20" s="259"/>
    </row>
    <row r="21" spans="1:20">
      <c r="A21" s="259"/>
      <c r="B21" s="259"/>
      <c r="C21" s="259"/>
      <c r="D21" s="259"/>
      <c r="E21" s="259" t="s">
        <v>1081</v>
      </c>
      <c r="F21" s="259" t="s">
        <v>1321</v>
      </c>
      <c r="G21" s="267">
        <v>30.3</v>
      </c>
      <c r="H21" s="268">
        <f>G21-((H19/3)*2)</f>
        <v>19.633333333333333</v>
      </c>
      <c r="I21" s="259" t="s">
        <v>928</v>
      </c>
      <c r="J21" s="259"/>
      <c r="K21" s="259" t="s">
        <v>2406</v>
      </c>
      <c r="L21" s="259"/>
      <c r="M21" s="410"/>
      <c r="N21" s="300">
        <v>118</v>
      </c>
      <c r="O21" s="285" t="s">
        <v>2410</v>
      </c>
      <c r="P21" s="285"/>
      <c r="Q21" s="285"/>
      <c r="R21" s="285"/>
      <c r="S21" s="286"/>
      <c r="T21" s="259"/>
    </row>
    <row r="22" spans="1:20">
      <c r="A22" s="259"/>
      <c r="B22" s="259"/>
      <c r="C22" s="259"/>
      <c r="D22" s="259"/>
      <c r="E22" s="259" t="s">
        <v>1083</v>
      </c>
      <c r="F22" s="259" t="s">
        <v>1323</v>
      </c>
      <c r="G22" s="267">
        <v>64.5</v>
      </c>
      <c r="H22" s="268">
        <f>100-SUM(H19,H23,H24,H21,H20)</f>
        <v>62.266666666666666</v>
      </c>
      <c r="I22" s="259" t="s">
        <v>928</v>
      </c>
      <c r="J22" s="413"/>
      <c r="K22" s="259" t="s">
        <v>1800</v>
      </c>
      <c r="L22" s="259"/>
      <c r="M22" s="410"/>
      <c r="N22" s="300">
        <f>Tabel_35b_Mob_Factoren_VV!I5</f>
        <v>138</v>
      </c>
      <c r="O22" s="285" t="s">
        <v>2410</v>
      </c>
      <c r="P22" s="285"/>
      <c r="Q22" s="285"/>
      <c r="R22" s="285"/>
      <c r="S22" s="286"/>
      <c r="T22" s="259"/>
    </row>
    <row r="23" spans="1:20">
      <c r="A23" s="259"/>
      <c r="B23" s="259"/>
      <c r="C23" s="259"/>
      <c r="D23" s="259"/>
      <c r="E23" s="259" t="s">
        <v>1079</v>
      </c>
      <c r="F23" s="259" t="s">
        <v>1325</v>
      </c>
      <c r="G23" s="267">
        <v>4.0999999999999996</v>
      </c>
      <c r="H23" s="268">
        <f>ROUND(G23/2,1)</f>
        <v>2.1</v>
      </c>
      <c r="I23" s="259" t="s">
        <v>928</v>
      </c>
      <c r="J23" s="259"/>
      <c r="K23" s="259" t="s">
        <v>2407</v>
      </c>
      <c r="L23" s="259"/>
      <c r="M23" s="410"/>
      <c r="N23" s="285">
        <f>((N22/N21)^(1/11)-1)*100</f>
        <v>1.4335330278927971</v>
      </c>
      <c r="O23" s="285" t="s">
        <v>1797</v>
      </c>
      <c r="P23" s="285"/>
      <c r="Q23" s="285"/>
      <c r="R23" s="285"/>
      <c r="S23" s="286"/>
      <c r="T23" s="259"/>
    </row>
    <row r="24" spans="1:20">
      <c r="A24" s="259"/>
      <c r="B24" s="259"/>
      <c r="C24" s="259"/>
      <c r="D24" s="259"/>
      <c r="E24" s="259" t="s">
        <v>1095</v>
      </c>
      <c r="F24" s="259" t="s">
        <v>1320</v>
      </c>
      <c r="G24" s="267">
        <v>0</v>
      </c>
      <c r="H24" s="412">
        <v>0</v>
      </c>
      <c r="I24" s="259" t="s">
        <v>928</v>
      </c>
      <c r="J24" s="259"/>
      <c r="K24" s="311" t="s">
        <v>2690</v>
      </c>
      <c r="L24" s="259"/>
      <c r="M24" s="410"/>
      <c r="N24" s="285"/>
      <c r="O24" s="285"/>
      <c r="P24" s="285"/>
      <c r="Q24" s="285"/>
      <c r="R24" s="285"/>
      <c r="S24" s="286"/>
      <c r="T24" s="259"/>
    </row>
    <row r="25" spans="1:20">
      <c r="A25" s="259"/>
      <c r="B25" s="259"/>
      <c r="C25" s="259"/>
      <c r="D25" s="259" t="s">
        <v>1112</v>
      </c>
      <c r="E25" s="259" t="s">
        <v>1046</v>
      </c>
      <c r="F25" s="259" t="s">
        <v>1336</v>
      </c>
      <c r="G25" s="267">
        <v>93.7</v>
      </c>
      <c r="H25" s="259">
        <v>93.7</v>
      </c>
      <c r="I25" s="259" t="s">
        <v>928</v>
      </c>
      <c r="J25" s="259"/>
      <c r="K25" s="311" t="s">
        <v>2690</v>
      </c>
      <c r="L25" s="259"/>
      <c r="M25" s="341"/>
      <c r="N25" s="285"/>
      <c r="O25" s="285"/>
      <c r="P25" s="285"/>
      <c r="Q25" s="285"/>
      <c r="R25" s="285"/>
      <c r="S25" s="286"/>
      <c r="T25" s="259"/>
    </row>
    <row r="26" spans="1:20">
      <c r="A26" s="259"/>
      <c r="B26" s="259"/>
      <c r="C26" s="259"/>
      <c r="D26" s="259"/>
      <c r="E26" s="259" t="s">
        <v>1081</v>
      </c>
      <c r="F26" s="259" t="s">
        <v>1335</v>
      </c>
      <c r="G26" s="267">
        <v>6.3</v>
      </c>
      <c r="H26" s="259">
        <v>6.3</v>
      </c>
      <c r="I26" s="259" t="s">
        <v>928</v>
      </c>
      <c r="J26" s="259"/>
      <c r="K26" s="311" t="s">
        <v>2690</v>
      </c>
      <c r="L26" s="259"/>
      <c r="M26" s="410"/>
      <c r="N26" s="285"/>
      <c r="O26" s="285"/>
      <c r="P26" s="285"/>
      <c r="Q26" s="285"/>
      <c r="R26" s="285"/>
      <c r="S26" s="286"/>
      <c r="T26" s="259"/>
    </row>
    <row r="27" spans="1:20">
      <c r="A27" s="259"/>
      <c r="B27" s="259"/>
      <c r="C27" s="259"/>
      <c r="D27" s="259"/>
      <c r="E27" s="259" t="s">
        <v>19</v>
      </c>
      <c r="F27" s="259" t="s">
        <v>1334</v>
      </c>
      <c r="G27" s="267">
        <v>0</v>
      </c>
      <c r="H27" s="259">
        <v>0</v>
      </c>
      <c r="I27" s="259" t="s">
        <v>928</v>
      </c>
      <c r="J27" s="259"/>
      <c r="K27" s="259" t="s">
        <v>2408</v>
      </c>
      <c r="L27" s="259"/>
      <c r="M27" s="341" t="s">
        <v>993</v>
      </c>
      <c r="N27" s="414" t="s">
        <v>2461</v>
      </c>
      <c r="O27" s="285"/>
      <c r="P27" s="285"/>
      <c r="Q27" s="285"/>
      <c r="R27" s="285"/>
      <c r="S27" s="286"/>
      <c r="T27" s="259"/>
    </row>
    <row r="28" spans="1:20">
      <c r="A28" s="259"/>
      <c r="B28" s="259"/>
      <c r="C28" s="259"/>
      <c r="D28" s="259"/>
      <c r="E28" s="259" t="s">
        <v>1077</v>
      </c>
      <c r="F28" s="259" t="s">
        <v>1337</v>
      </c>
      <c r="G28" s="267">
        <v>0</v>
      </c>
      <c r="H28" s="259">
        <v>0</v>
      </c>
      <c r="I28" s="259" t="s">
        <v>928</v>
      </c>
      <c r="J28" s="259"/>
      <c r="K28" s="259" t="s">
        <v>2409</v>
      </c>
      <c r="L28" s="259"/>
      <c r="M28" s="410"/>
      <c r="N28" s="285"/>
      <c r="O28" s="415"/>
      <c r="P28" s="285"/>
      <c r="Q28" s="285"/>
      <c r="R28" s="285"/>
      <c r="S28" s="286"/>
      <c r="T28" s="259"/>
    </row>
    <row r="29" spans="1:20">
      <c r="A29" s="259"/>
      <c r="B29" s="259"/>
      <c r="C29" s="259"/>
      <c r="D29" s="259" t="s">
        <v>1111</v>
      </c>
      <c r="E29" s="259"/>
      <c r="F29" s="259"/>
      <c r="G29" s="267"/>
      <c r="H29" s="259"/>
      <c r="I29" s="259"/>
      <c r="J29" s="259"/>
      <c r="K29" s="259"/>
      <c r="L29" s="259"/>
      <c r="M29" s="410"/>
      <c r="N29" s="285" t="s">
        <v>1804</v>
      </c>
      <c r="O29" s="285">
        <v>1</v>
      </c>
      <c r="P29" s="285" t="s">
        <v>1805</v>
      </c>
      <c r="Q29" s="285" t="s">
        <v>1806</v>
      </c>
      <c r="R29" s="285"/>
      <c r="S29" s="286"/>
      <c r="T29" s="259"/>
    </row>
    <row r="30" spans="1:20">
      <c r="A30" s="259"/>
      <c r="B30" s="259"/>
      <c r="C30" s="259"/>
      <c r="D30" s="259" t="s">
        <v>1110</v>
      </c>
      <c r="E30" s="259" t="s">
        <v>1046</v>
      </c>
      <c r="F30" s="259" t="s">
        <v>1315</v>
      </c>
      <c r="G30" s="267">
        <v>9.8000000000000007</v>
      </c>
      <c r="H30" s="268">
        <v>100</v>
      </c>
      <c r="I30" s="259" t="s">
        <v>928</v>
      </c>
      <c r="J30" s="413"/>
      <c r="K30" s="259" t="s">
        <v>2450</v>
      </c>
      <c r="L30" s="259"/>
      <c r="M30" s="410"/>
      <c r="N30" s="285" t="s">
        <v>1807</v>
      </c>
      <c r="O30" s="415">
        <f>0.15/O29</f>
        <v>0.15</v>
      </c>
      <c r="P30" s="285" t="s">
        <v>1046</v>
      </c>
      <c r="Q30" s="285"/>
      <c r="R30" s="285"/>
      <c r="S30" s="286"/>
      <c r="T30" s="259"/>
    </row>
    <row r="31" spans="1:20">
      <c r="A31" s="259"/>
      <c r="B31" s="259"/>
      <c r="C31" s="259"/>
      <c r="D31" s="259"/>
      <c r="E31" s="259" t="s">
        <v>1077</v>
      </c>
      <c r="F31" s="259" t="s">
        <v>1317</v>
      </c>
      <c r="G31" s="416">
        <v>0</v>
      </c>
      <c r="H31" s="268">
        <v>0</v>
      </c>
      <c r="I31" s="259" t="s">
        <v>928</v>
      </c>
      <c r="J31" s="259"/>
      <c r="K31" s="259" t="s">
        <v>1801</v>
      </c>
      <c r="L31" s="259"/>
      <c r="M31" s="410"/>
      <c r="N31" s="285"/>
      <c r="O31" s="285"/>
      <c r="P31" s="285"/>
      <c r="Q31" s="299"/>
      <c r="R31" s="285"/>
      <c r="S31" s="286"/>
      <c r="T31" s="259"/>
    </row>
    <row r="32" spans="1:20">
      <c r="A32" s="259"/>
      <c r="B32" s="259"/>
      <c r="C32" s="259"/>
      <c r="D32" s="259"/>
      <c r="E32" s="259" t="s">
        <v>1081</v>
      </c>
      <c r="F32" s="259" t="s">
        <v>1314</v>
      </c>
      <c r="G32" s="267">
        <v>64.099999999999994</v>
      </c>
      <c r="H32" s="268">
        <v>0</v>
      </c>
      <c r="I32" s="259" t="s">
        <v>928</v>
      </c>
      <c r="J32" s="259"/>
      <c r="K32" s="259" t="s">
        <v>2450</v>
      </c>
      <c r="L32" s="259"/>
      <c r="M32" s="410"/>
      <c r="N32" s="285"/>
      <c r="O32" s="285"/>
      <c r="P32" s="285"/>
      <c r="Q32" s="285"/>
      <c r="R32" s="285"/>
      <c r="S32" s="286"/>
      <c r="T32" s="259"/>
    </row>
    <row r="33" spans="1:30">
      <c r="A33" s="259"/>
      <c r="B33" s="259"/>
      <c r="C33" s="259"/>
      <c r="D33" s="259"/>
      <c r="E33" s="259" t="s">
        <v>1083</v>
      </c>
      <c r="F33" s="259" t="s">
        <v>1316</v>
      </c>
      <c r="G33" s="267">
        <v>0.2</v>
      </c>
      <c r="H33" s="259">
        <v>0</v>
      </c>
      <c r="I33" s="259" t="s">
        <v>928</v>
      </c>
      <c r="J33" s="259"/>
      <c r="K33" s="259" t="s">
        <v>1802</v>
      </c>
      <c r="L33" s="259"/>
      <c r="M33" s="410"/>
      <c r="N33" s="285"/>
      <c r="O33" s="285"/>
      <c r="P33" s="285"/>
      <c r="Q33" s="285"/>
      <c r="R33" s="285"/>
      <c r="S33" s="286"/>
      <c r="T33" s="259"/>
      <c r="W33" s="63"/>
      <c r="AA33" s="63"/>
    </row>
    <row r="34" spans="1:30" ht="16">
      <c r="A34" s="259"/>
      <c r="B34" s="259"/>
      <c r="C34" s="259"/>
      <c r="D34" s="259"/>
      <c r="E34" s="259" t="s">
        <v>1087</v>
      </c>
      <c r="F34" s="259" t="s">
        <v>1318</v>
      </c>
      <c r="G34" s="416">
        <v>25.9</v>
      </c>
      <c r="H34" s="272">
        <v>0</v>
      </c>
      <c r="I34" s="259" t="s">
        <v>928</v>
      </c>
      <c r="J34" s="259"/>
      <c r="K34" s="259" t="s">
        <v>2451</v>
      </c>
      <c r="L34" s="259"/>
      <c r="M34" s="341" t="s">
        <v>1132</v>
      </c>
      <c r="N34" s="285"/>
      <c r="O34" s="285">
        <v>2030</v>
      </c>
      <c r="P34" s="417" t="s">
        <v>928</v>
      </c>
      <c r="Q34" s="285"/>
      <c r="R34" s="285"/>
      <c r="S34" s="286"/>
      <c r="T34" s="259"/>
      <c r="W34"/>
      <c r="X34"/>
      <c r="Y34"/>
      <c r="Z34" s="108"/>
      <c r="AA34"/>
      <c r="AB34"/>
      <c r="AC34"/>
      <c r="AD34" s="108"/>
    </row>
    <row r="35" spans="1:30" ht="16">
      <c r="A35" s="259"/>
      <c r="B35" s="259"/>
      <c r="C35" s="259"/>
      <c r="D35" s="259"/>
      <c r="E35" s="259" t="s">
        <v>1095</v>
      </c>
      <c r="F35" s="259" t="s">
        <v>1313</v>
      </c>
      <c r="G35" s="267">
        <v>0.1</v>
      </c>
      <c r="H35" s="259">
        <v>0</v>
      </c>
      <c r="I35" s="259" t="s">
        <v>928</v>
      </c>
      <c r="J35" s="259"/>
      <c r="K35" s="259" t="s">
        <v>1802</v>
      </c>
      <c r="L35" s="259"/>
      <c r="M35" s="341"/>
      <c r="N35" s="285" t="s">
        <v>1081</v>
      </c>
      <c r="O35" s="300">
        <f>Tabel_34b_Mob_Energie_VV!I9</f>
        <v>233</v>
      </c>
      <c r="P35" s="285"/>
      <c r="Q35" s="285"/>
      <c r="R35" s="285"/>
      <c r="S35" s="286"/>
      <c r="T35" s="259"/>
      <c r="W35"/>
      <c r="X35"/>
      <c r="Y35"/>
      <c r="Z35" s="108"/>
      <c r="AA35"/>
      <c r="AB35"/>
      <c r="AC35"/>
      <c r="AD35" s="108"/>
    </row>
    <row r="36" spans="1:30" ht="16">
      <c r="A36" s="259"/>
      <c r="B36" s="259"/>
      <c r="C36" s="259"/>
      <c r="D36" s="259" t="s">
        <v>1109</v>
      </c>
      <c r="E36" s="259" t="s">
        <v>1083</v>
      </c>
      <c r="F36" s="259" t="s">
        <v>1332</v>
      </c>
      <c r="G36" s="267">
        <v>88.2</v>
      </c>
      <c r="H36" s="268">
        <f t="shared" ref="H36:H42" si="1">G36</f>
        <v>88.2</v>
      </c>
      <c r="I36" s="259" t="s">
        <v>928</v>
      </c>
      <c r="J36" s="259"/>
      <c r="K36" s="311" t="s">
        <v>2690</v>
      </c>
      <c r="L36" s="259"/>
      <c r="M36" s="418"/>
      <c r="N36" s="285" t="s">
        <v>1080</v>
      </c>
      <c r="O36" s="300">
        <f>Tabel_34b_Mob_Energie_VV!I11</f>
        <v>29</v>
      </c>
      <c r="P36" s="415">
        <f>O36/O35</f>
        <v>0.12446351931330472</v>
      </c>
      <c r="Q36" s="285"/>
      <c r="R36" s="285"/>
      <c r="S36" s="286"/>
      <c r="T36" s="259"/>
      <c r="W36"/>
      <c r="X36"/>
      <c r="Y36"/>
      <c r="Z36" s="108"/>
      <c r="AA36"/>
      <c r="AB36"/>
      <c r="AC36"/>
      <c r="AD36" s="108"/>
    </row>
    <row r="37" spans="1:30" ht="16">
      <c r="A37" s="259"/>
      <c r="B37" s="259"/>
      <c r="C37" s="259"/>
      <c r="D37" s="259"/>
      <c r="E37" s="259" t="s">
        <v>1108</v>
      </c>
      <c r="F37" s="259" t="s">
        <v>1331</v>
      </c>
      <c r="G37" s="267">
        <v>11.8</v>
      </c>
      <c r="H37" s="268">
        <f t="shared" si="1"/>
        <v>11.8</v>
      </c>
      <c r="I37" s="259" t="s">
        <v>928</v>
      </c>
      <c r="J37" s="259"/>
      <c r="K37" s="311" t="s">
        <v>2690</v>
      </c>
      <c r="L37" s="259"/>
      <c r="M37" s="341"/>
      <c r="N37" s="285" t="s">
        <v>1083</v>
      </c>
      <c r="O37" s="300">
        <f>Tabel_34b_Mob_Energie_VV!I6</f>
        <v>178</v>
      </c>
      <c r="P37" s="285"/>
      <c r="Q37" s="285"/>
      <c r="R37" s="285"/>
      <c r="S37" s="286"/>
      <c r="T37" s="259"/>
      <c r="W37"/>
      <c r="X37"/>
      <c r="Y37"/>
      <c r="Z37" s="108"/>
      <c r="AA37"/>
      <c r="AB37"/>
      <c r="AC37"/>
      <c r="AD37" s="108"/>
    </row>
    <row r="38" spans="1:30">
      <c r="A38" s="259"/>
      <c r="B38" s="259"/>
      <c r="C38" s="259"/>
      <c r="D38" s="259" t="s">
        <v>1107</v>
      </c>
      <c r="E38" s="259" t="s">
        <v>1106</v>
      </c>
      <c r="F38" s="259" t="s">
        <v>1311</v>
      </c>
      <c r="G38" s="267">
        <v>96.8</v>
      </c>
      <c r="H38" s="268">
        <f t="shared" si="1"/>
        <v>96.8</v>
      </c>
      <c r="I38" s="259" t="s">
        <v>928</v>
      </c>
      <c r="J38" s="413"/>
      <c r="K38" s="311" t="s">
        <v>2690</v>
      </c>
      <c r="L38" s="259"/>
      <c r="M38" s="341"/>
      <c r="N38" s="285" t="s">
        <v>1082</v>
      </c>
      <c r="O38" s="300">
        <f>Tabel_34b_Mob_Energie_VV!I8</f>
        <v>11</v>
      </c>
      <c r="P38" s="415">
        <f>O38/O37</f>
        <v>6.1797752808988762E-2</v>
      </c>
      <c r="Q38" s="285"/>
      <c r="R38" s="285"/>
      <c r="S38" s="286"/>
      <c r="T38" s="259"/>
    </row>
    <row r="39" spans="1:30">
      <c r="A39" s="259"/>
      <c r="B39" s="259"/>
      <c r="C39" s="259"/>
      <c r="D39" s="259"/>
      <c r="E39" s="259" t="s">
        <v>1105</v>
      </c>
      <c r="F39" s="259" t="s">
        <v>1310</v>
      </c>
      <c r="G39" s="267">
        <v>3.2</v>
      </c>
      <c r="H39" s="268">
        <f t="shared" si="1"/>
        <v>3.2</v>
      </c>
      <c r="I39" s="259" t="s">
        <v>928</v>
      </c>
      <c r="J39" s="259" t="s">
        <v>1084</v>
      </c>
      <c r="K39" s="311" t="s">
        <v>2690</v>
      </c>
      <c r="L39" s="259"/>
      <c r="M39" s="419"/>
      <c r="N39" s="303"/>
      <c r="O39" s="303"/>
      <c r="P39" s="303"/>
      <c r="Q39" s="303"/>
      <c r="R39" s="303"/>
      <c r="S39" s="420"/>
      <c r="T39" s="259"/>
    </row>
    <row r="40" spans="1:30">
      <c r="A40" s="259"/>
      <c r="B40" s="259"/>
      <c r="C40" s="259"/>
      <c r="D40" s="259" t="s">
        <v>1103</v>
      </c>
      <c r="E40" s="259" t="s">
        <v>1102</v>
      </c>
      <c r="F40" s="259" t="s">
        <v>1341</v>
      </c>
      <c r="G40" s="267">
        <v>95.1</v>
      </c>
      <c r="H40" s="268">
        <f t="shared" si="1"/>
        <v>95.1</v>
      </c>
      <c r="I40" s="259" t="s">
        <v>928</v>
      </c>
      <c r="J40" s="259"/>
      <c r="K40" s="311" t="s">
        <v>2690</v>
      </c>
      <c r="L40" s="259"/>
      <c r="M40" s="259"/>
      <c r="N40" s="259"/>
      <c r="O40" s="259"/>
      <c r="P40" s="259"/>
      <c r="Q40" s="259"/>
      <c r="R40" s="259"/>
      <c r="S40" s="259"/>
      <c r="T40" s="259"/>
    </row>
    <row r="41" spans="1:30">
      <c r="A41" s="259"/>
      <c r="B41" s="259"/>
      <c r="C41" s="259"/>
      <c r="D41" s="259"/>
      <c r="E41" s="259" t="s">
        <v>1083</v>
      </c>
      <c r="F41" s="259" t="s">
        <v>1340</v>
      </c>
      <c r="G41" s="267">
        <v>4.9000000000000004</v>
      </c>
      <c r="H41" s="268">
        <f t="shared" si="1"/>
        <v>4.9000000000000004</v>
      </c>
      <c r="I41" s="259" t="s">
        <v>928</v>
      </c>
      <c r="J41" s="259"/>
      <c r="K41" s="311" t="s">
        <v>2690</v>
      </c>
      <c r="L41" s="259"/>
      <c r="M41" s="259"/>
      <c r="N41" s="259"/>
      <c r="O41" s="259"/>
      <c r="P41" s="259"/>
      <c r="Q41" s="259"/>
      <c r="R41" s="259"/>
      <c r="S41" s="259"/>
      <c r="T41" s="259"/>
    </row>
    <row r="42" spans="1:30">
      <c r="A42" s="259"/>
      <c r="B42" s="259"/>
      <c r="C42" s="259"/>
      <c r="D42" s="259"/>
      <c r="E42" s="259" t="s">
        <v>1088</v>
      </c>
      <c r="F42" s="259" t="s">
        <v>1339</v>
      </c>
      <c r="G42" s="267">
        <v>0</v>
      </c>
      <c r="H42" s="268">
        <f t="shared" si="1"/>
        <v>0</v>
      </c>
      <c r="I42" s="259" t="s">
        <v>928</v>
      </c>
      <c r="J42" s="259"/>
      <c r="K42" s="311" t="s">
        <v>2690</v>
      </c>
      <c r="L42" s="259"/>
      <c r="M42" s="259"/>
      <c r="N42" s="259"/>
      <c r="O42" s="259"/>
      <c r="P42" s="259"/>
      <c r="Q42" s="259"/>
      <c r="R42" s="259"/>
      <c r="S42" s="259"/>
      <c r="T42" s="259"/>
    </row>
    <row r="43" spans="1:30">
      <c r="A43" s="259"/>
      <c r="B43" s="259"/>
      <c r="C43" s="377" t="s">
        <v>1100</v>
      </c>
      <c r="D43" s="377" t="s">
        <v>1101</v>
      </c>
      <c r="E43" s="377" t="s">
        <v>1100</v>
      </c>
      <c r="F43" s="377" t="s">
        <v>814</v>
      </c>
      <c r="G43" s="411">
        <v>0</v>
      </c>
      <c r="H43" s="421">
        <f>N23</f>
        <v>1.4335330278927971</v>
      </c>
      <c r="I43" s="377" t="s">
        <v>928</v>
      </c>
      <c r="J43" s="377" t="s">
        <v>1029</v>
      </c>
      <c r="K43" s="377" t="s">
        <v>2411</v>
      </c>
      <c r="L43" s="259"/>
      <c r="M43" s="259"/>
      <c r="N43" s="259"/>
      <c r="O43" s="259"/>
      <c r="P43" s="259"/>
      <c r="Q43" s="259"/>
      <c r="R43" s="259"/>
      <c r="S43" s="259"/>
      <c r="T43" s="259"/>
    </row>
    <row r="44" spans="1:30">
      <c r="A44" s="259"/>
      <c r="B44" s="259"/>
      <c r="C44" s="259"/>
      <c r="D44" s="259"/>
      <c r="E44" s="259" t="s">
        <v>1099</v>
      </c>
      <c r="F44" s="259" t="s">
        <v>1362</v>
      </c>
      <c r="G44" s="267">
        <v>77.5</v>
      </c>
      <c r="H44" s="272">
        <f>G44</f>
        <v>77.5</v>
      </c>
      <c r="I44" s="259" t="s">
        <v>928</v>
      </c>
      <c r="J44" s="259"/>
      <c r="K44" s="311" t="s">
        <v>2690</v>
      </c>
      <c r="L44" s="259"/>
      <c r="M44" s="259"/>
      <c r="N44" s="259"/>
      <c r="O44" s="259"/>
      <c r="P44" s="259"/>
      <c r="Q44" s="259"/>
      <c r="R44" s="259"/>
      <c r="S44" s="259"/>
      <c r="T44" s="259"/>
    </row>
    <row r="45" spans="1:30">
      <c r="A45" s="259"/>
      <c r="B45" s="259"/>
      <c r="C45" s="272"/>
      <c r="D45" s="259"/>
      <c r="E45" s="259" t="s">
        <v>1098</v>
      </c>
      <c r="F45" s="259" t="s">
        <v>1330</v>
      </c>
      <c r="G45" s="267">
        <v>1.8</v>
      </c>
      <c r="H45" s="272">
        <f t="shared" ref="H45:H47" si="2">G45</f>
        <v>1.8</v>
      </c>
      <c r="I45" s="259" t="s">
        <v>928</v>
      </c>
      <c r="J45" s="259"/>
      <c r="K45" s="311" t="s">
        <v>2690</v>
      </c>
      <c r="L45" s="259"/>
      <c r="M45" s="259"/>
      <c r="N45" s="259"/>
      <c r="O45" s="259"/>
      <c r="P45" s="259"/>
      <c r="Q45" s="259"/>
      <c r="R45" s="259"/>
      <c r="S45" s="259"/>
      <c r="T45" s="259"/>
    </row>
    <row r="46" spans="1:30">
      <c r="A46" s="259"/>
      <c r="B46" s="259"/>
      <c r="C46" s="259"/>
      <c r="D46" s="272"/>
      <c r="E46" s="259" t="s">
        <v>1097</v>
      </c>
      <c r="F46" s="259" t="s">
        <v>1353</v>
      </c>
      <c r="G46" s="267">
        <v>20</v>
      </c>
      <c r="H46" s="272">
        <f t="shared" si="2"/>
        <v>20</v>
      </c>
      <c r="I46" s="259" t="s">
        <v>928</v>
      </c>
      <c r="J46" s="259"/>
      <c r="K46" s="311" t="s">
        <v>2690</v>
      </c>
      <c r="L46" s="259"/>
      <c r="M46" s="259"/>
      <c r="N46" s="259"/>
      <c r="O46" s="259"/>
      <c r="P46" s="259"/>
      <c r="Q46" s="259"/>
      <c r="R46" s="259"/>
      <c r="S46" s="259"/>
      <c r="T46" s="259"/>
    </row>
    <row r="47" spans="1:30">
      <c r="A47" s="259"/>
      <c r="B47" s="259"/>
      <c r="C47" s="259"/>
      <c r="D47" s="259"/>
      <c r="E47" s="259" t="s">
        <v>2449</v>
      </c>
      <c r="F47" s="259" t="s">
        <v>2424</v>
      </c>
      <c r="G47" s="267">
        <v>0.7</v>
      </c>
      <c r="H47" s="272">
        <f t="shared" si="2"/>
        <v>0.7</v>
      </c>
      <c r="I47" s="259" t="s">
        <v>928</v>
      </c>
      <c r="J47" s="259"/>
      <c r="K47" s="311" t="s">
        <v>2690</v>
      </c>
      <c r="L47" s="259"/>
      <c r="M47" s="259"/>
      <c r="N47" s="259"/>
      <c r="O47" s="259"/>
      <c r="P47" s="259"/>
      <c r="Q47" s="259"/>
      <c r="R47" s="259"/>
      <c r="S47" s="259"/>
      <c r="T47" s="259"/>
    </row>
    <row r="48" spans="1:30">
      <c r="A48" s="259"/>
      <c r="B48" s="259"/>
      <c r="C48" s="259"/>
      <c r="D48" s="259" t="s">
        <v>1096</v>
      </c>
      <c r="E48" s="259" t="s">
        <v>1046</v>
      </c>
      <c r="F48" s="259" t="s">
        <v>1358</v>
      </c>
      <c r="G48" s="416">
        <v>1</v>
      </c>
      <c r="H48" s="268">
        <v>9</v>
      </c>
      <c r="I48" s="259" t="s">
        <v>928</v>
      </c>
      <c r="J48" s="259"/>
      <c r="K48" s="259" t="s">
        <v>2462</v>
      </c>
      <c r="L48" s="259"/>
      <c r="M48" s="259"/>
      <c r="N48" s="259"/>
      <c r="O48" s="259"/>
      <c r="P48" s="259"/>
      <c r="Q48" s="259"/>
      <c r="R48" s="259"/>
      <c r="S48" s="259"/>
      <c r="T48" s="259"/>
    </row>
    <row r="49" spans="1:20">
      <c r="A49" s="259"/>
      <c r="B49" s="259"/>
      <c r="C49" s="259"/>
      <c r="D49" s="259"/>
      <c r="E49" s="259" t="s">
        <v>1081</v>
      </c>
      <c r="F49" s="259" t="s">
        <v>1357</v>
      </c>
      <c r="G49" s="270">
        <v>98.8</v>
      </c>
      <c r="H49" s="268">
        <f>100-H48-H51</f>
        <v>90.8</v>
      </c>
      <c r="I49" s="259" t="s">
        <v>928</v>
      </c>
      <c r="J49" s="259"/>
      <c r="K49" s="259"/>
      <c r="L49" s="259"/>
      <c r="M49" s="259"/>
      <c r="N49" s="259"/>
      <c r="O49" s="259"/>
      <c r="P49" s="259"/>
      <c r="Q49" s="259"/>
      <c r="R49" s="259"/>
      <c r="S49" s="259"/>
      <c r="T49" s="259"/>
    </row>
    <row r="50" spans="1:20">
      <c r="A50" s="259"/>
      <c r="B50" s="259"/>
      <c r="C50" s="259"/>
      <c r="D50" s="259"/>
      <c r="E50" s="259" t="s">
        <v>1077</v>
      </c>
      <c r="F50" s="259" t="s">
        <v>1360</v>
      </c>
      <c r="G50" s="416">
        <v>0</v>
      </c>
      <c r="H50" s="259">
        <v>0</v>
      </c>
      <c r="I50" s="259" t="s">
        <v>928</v>
      </c>
      <c r="J50" s="259"/>
      <c r="K50" s="259"/>
      <c r="L50" s="259"/>
      <c r="M50" s="259"/>
      <c r="N50" s="259"/>
      <c r="O50" s="259"/>
      <c r="P50" s="259"/>
      <c r="Q50" s="259"/>
      <c r="R50" s="259"/>
      <c r="S50" s="259"/>
      <c r="T50" s="259"/>
    </row>
    <row r="51" spans="1:20">
      <c r="A51" s="259"/>
      <c r="B51" s="259"/>
      <c r="C51" s="259"/>
      <c r="D51" s="259"/>
      <c r="E51" s="259" t="s">
        <v>1083</v>
      </c>
      <c r="F51" s="259" t="s">
        <v>1359</v>
      </c>
      <c r="G51" s="270">
        <v>0.2</v>
      </c>
      <c r="H51" s="268">
        <f>G51</f>
        <v>0.2</v>
      </c>
      <c r="I51" s="259" t="s">
        <v>928</v>
      </c>
      <c r="J51" s="259"/>
      <c r="K51" s="259"/>
      <c r="L51" s="259"/>
      <c r="M51" s="259"/>
      <c r="N51" s="259"/>
      <c r="O51" s="259"/>
      <c r="P51" s="259"/>
      <c r="Q51" s="259"/>
      <c r="R51" s="259"/>
      <c r="S51" s="259"/>
      <c r="T51" s="259"/>
    </row>
    <row r="52" spans="1:20">
      <c r="A52" s="259"/>
      <c r="B52" s="259"/>
      <c r="C52" s="259"/>
      <c r="D52" s="259"/>
      <c r="E52" s="259" t="s">
        <v>1095</v>
      </c>
      <c r="F52" s="259" t="s">
        <v>1356</v>
      </c>
      <c r="G52" s="270">
        <v>0</v>
      </c>
      <c r="H52" s="268">
        <f>G52</f>
        <v>0</v>
      </c>
      <c r="I52" s="259" t="s">
        <v>928</v>
      </c>
      <c r="J52" s="259"/>
      <c r="K52" s="259"/>
      <c r="L52" s="259"/>
      <c r="M52" s="259"/>
      <c r="N52" s="259"/>
      <c r="O52" s="259"/>
      <c r="P52" s="259"/>
      <c r="Q52" s="259"/>
      <c r="R52" s="259"/>
      <c r="S52" s="259"/>
      <c r="T52" s="259"/>
    </row>
    <row r="53" spans="1:20">
      <c r="A53" s="259"/>
      <c r="B53" s="259"/>
      <c r="C53" s="259"/>
      <c r="D53" s="259"/>
      <c r="E53" s="259" t="s">
        <v>1087</v>
      </c>
      <c r="F53" s="259" t="s">
        <v>1361</v>
      </c>
      <c r="G53" s="270">
        <v>0</v>
      </c>
      <c r="H53" s="268">
        <f>G53</f>
        <v>0</v>
      </c>
      <c r="I53" s="259" t="s">
        <v>928</v>
      </c>
      <c r="J53" s="259"/>
      <c r="K53" s="259"/>
      <c r="L53" s="259"/>
      <c r="M53" s="259"/>
      <c r="N53" s="259"/>
      <c r="O53" s="259"/>
      <c r="P53" s="259"/>
      <c r="Q53" s="259"/>
      <c r="R53" s="259"/>
      <c r="S53" s="259"/>
      <c r="T53" s="259"/>
    </row>
    <row r="54" spans="1:20">
      <c r="A54" s="259"/>
      <c r="B54" s="259"/>
      <c r="C54" s="259"/>
      <c r="D54" s="259" t="s">
        <v>1803</v>
      </c>
      <c r="E54" s="259" t="s">
        <v>1046</v>
      </c>
      <c r="F54" s="259" t="s">
        <v>2185</v>
      </c>
      <c r="G54" s="270">
        <f t="shared" ref="G54:G59" si="3">G48</f>
        <v>1</v>
      </c>
      <c r="H54" s="268">
        <f>O30*100</f>
        <v>15</v>
      </c>
      <c r="I54" s="259"/>
      <c r="J54" s="259" t="s">
        <v>993</v>
      </c>
      <c r="K54" s="259" t="s">
        <v>2460</v>
      </c>
      <c r="L54" s="259"/>
      <c r="M54" s="259"/>
      <c r="N54" s="259"/>
      <c r="O54" s="259"/>
      <c r="P54" s="259"/>
      <c r="Q54" s="259"/>
      <c r="R54" s="259"/>
      <c r="S54" s="259"/>
      <c r="T54" s="259"/>
    </row>
    <row r="55" spans="1:20">
      <c r="A55" s="259"/>
      <c r="B55" s="259"/>
      <c r="C55" s="259"/>
      <c r="D55" s="259"/>
      <c r="E55" s="259" t="s">
        <v>1081</v>
      </c>
      <c r="F55" s="259" t="s">
        <v>2181</v>
      </c>
      <c r="G55" s="270">
        <f t="shared" si="3"/>
        <v>98.8</v>
      </c>
      <c r="H55" s="268">
        <f>100-H54-H57</f>
        <v>84.8</v>
      </c>
      <c r="I55" s="259"/>
      <c r="J55" s="259"/>
      <c r="K55" s="259"/>
      <c r="L55" s="259"/>
      <c r="M55" s="259"/>
      <c r="N55" s="259"/>
      <c r="O55" s="259"/>
      <c r="P55" s="259"/>
      <c r="Q55" s="259"/>
      <c r="R55" s="259"/>
      <c r="S55" s="259"/>
      <c r="T55" s="259"/>
    </row>
    <row r="56" spans="1:20">
      <c r="A56" s="259"/>
      <c r="B56" s="259"/>
      <c r="C56" s="259"/>
      <c r="D56" s="259"/>
      <c r="E56" s="259" t="s">
        <v>1077</v>
      </c>
      <c r="F56" s="259" t="s">
        <v>2182</v>
      </c>
      <c r="G56" s="270">
        <f t="shared" si="3"/>
        <v>0</v>
      </c>
      <c r="H56" s="268">
        <f t="shared" ref="H56:H62" si="4">G56</f>
        <v>0</v>
      </c>
      <c r="I56" s="259"/>
      <c r="J56" s="259"/>
      <c r="K56" s="259"/>
      <c r="L56" s="259"/>
      <c r="M56" s="259"/>
      <c r="N56" s="259"/>
      <c r="O56" s="259"/>
      <c r="P56" s="259"/>
      <c r="Q56" s="259"/>
      <c r="R56" s="259"/>
      <c r="S56" s="259"/>
      <c r="T56" s="259"/>
    </row>
    <row r="57" spans="1:20">
      <c r="A57" s="259"/>
      <c r="B57" s="259"/>
      <c r="C57" s="259"/>
      <c r="D57" s="259"/>
      <c r="E57" s="259" t="s">
        <v>1083</v>
      </c>
      <c r="F57" s="259" t="s">
        <v>2183</v>
      </c>
      <c r="G57" s="270">
        <f t="shared" si="3"/>
        <v>0.2</v>
      </c>
      <c r="H57" s="268">
        <f t="shared" si="4"/>
        <v>0.2</v>
      </c>
      <c r="I57" s="259"/>
      <c r="J57" s="259"/>
      <c r="K57" s="259"/>
      <c r="L57" s="259"/>
      <c r="M57" s="259"/>
      <c r="N57" s="259"/>
      <c r="O57" s="259"/>
      <c r="P57" s="259"/>
      <c r="Q57" s="259"/>
      <c r="R57" s="259"/>
      <c r="S57" s="259"/>
      <c r="T57" s="259"/>
    </row>
    <row r="58" spans="1:20">
      <c r="A58" s="259"/>
      <c r="B58" s="259"/>
      <c r="C58" s="259"/>
      <c r="D58" s="259"/>
      <c r="E58" s="259" t="s">
        <v>1095</v>
      </c>
      <c r="F58" s="259" t="s">
        <v>2184</v>
      </c>
      <c r="G58" s="270">
        <f t="shared" si="3"/>
        <v>0</v>
      </c>
      <c r="H58" s="268">
        <f t="shared" si="4"/>
        <v>0</v>
      </c>
      <c r="I58" s="259"/>
      <c r="J58" s="259"/>
      <c r="K58" s="259"/>
      <c r="L58" s="259"/>
      <c r="M58" s="259"/>
      <c r="N58" s="259"/>
      <c r="O58" s="259"/>
      <c r="P58" s="259"/>
      <c r="Q58" s="259"/>
      <c r="R58" s="259"/>
      <c r="S58" s="259"/>
      <c r="T58" s="259"/>
    </row>
    <row r="59" spans="1:20">
      <c r="A59" s="259"/>
      <c r="B59" s="259"/>
      <c r="C59" s="259"/>
      <c r="D59" s="259"/>
      <c r="E59" s="259" t="s">
        <v>2186</v>
      </c>
      <c r="F59" s="259" t="s">
        <v>2187</v>
      </c>
      <c r="G59" s="270">
        <f t="shared" si="3"/>
        <v>0</v>
      </c>
      <c r="H59" s="268">
        <f t="shared" si="4"/>
        <v>0</v>
      </c>
      <c r="I59" s="259"/>
      <c r="J59" s="259"/>
      <c r="K59" s="259"/>
      <c r="L59" s="259"/>
      <c r="M59" s="259"/>
      <c r="N59" s="259"/>
      <c r="O59" s="259"/>
      <c r="P59" s="259"/>
      <c r="Q59" s="259"/>
      <c r="R59" s="259"/>
      <c r="S59" s="259"/>
      <c r="T59" s="259"/>
    </row>
    <row r="60" spans="1:20">
      <c r="A60" s="259"/>
      <c r="B60" s="259"/>
      <c r="C60" s="259"/>
      <c r="D60" s="259" t="s">
        <v>1094</v>
      </c>
      <c r="E60" s="259" t="s">
        <v>1046</v>
      </c>
      <c r="F60" s="259" t="s">
        <v>1328</v>
      </c>
      <c r="G60" s="267">
        <v>91.4</v>
      </c>
      <c r="H60" s="268">
        <f t="shared" si="4"/>
        <v>91.4</v>
      </c>
      <c r="I60" s="259" t="s">
        <v>928</v>
      </c>
      <c r="J60" s="259"/>
      <c r="K60" s="311" t="s">
        <v>2690</v>
      </c>
      <c r="L60" s="259"/>
      <c r="M60" s="259"/>
      <c r="N60" s="259"/>
      <c r="O60" s="259"/>
      <c r="P60" s="259"/>
      <c r="Q60" s="259"/>
      <c r="R60" s="259"/>
      <c r="S60" s="259"/>
      <c r="T60" s="259"/>
    </row>
    <row r="61" spans="1:20">
      <c r="A61" s="259"/>
      <c r="B61" s="259"/>
      <c r="C61" s="259"/>
      <c r="D61" s="259"/>
      <c r="E61" s="259" t="s">
        <v>1081</v>
      </c>
      <c r="F61" s="259" t="s">
        <v>1327</v>
      </c>
      <c r="G61" s="267">
        <v>8.6</v>
      </c>
      <c r="H61" s="268">
        <f t="shared" si="4"/>
        <v>8.6</v>
      </c>
      <c r="I61" s="259" t="s">
        <v>928</v>
      </c>
      <c r="J61" s="259"/>
      <c r="K61" s="311" t="s">
        <v>2690</v>
      </c>
      <c r="L61" s="259"/>
      <c r="M61" s="259"/>
      <c r="N61" s="259"/>
      <c r="O61" s="259"/>
      <c r="P61" s="259"/>
      <c r="Q61" s="259"/>
      <c r="R61" s="259"/>
      <c r="S61" s="259"/>
      <c r="T61" s="259"/>
    </row>
    <row r="62" spans="1:20">
      <c r="A62" s="259"/>
      <c r="B62" s="259"/>
      <c r="C62" s="259"/>
      <c r="D62" s="259"/>
      <c r="E62" s="259" t="s">
        <v>1077</v>
      </c>
      <c r="F62" s="259" t="s">
        <v>1329</v>
      </c>
      <c r="G62" s="267">
        <v>0</v>
      </c>
      <c r="H62" s="268">
        <f t="shared" si="4"/>
        <v>0</v>
      </c>
      <c r="I62" s="259"/>
      <c r="J62" s="259"/>
      <c r="K62" s="311" t="s">
        <v>2690</v>
      </c>
      <c r="L62" s="259"/>
      <c r="M62" s="259"/>
      <c r="N62" s="259"/>
      <c r="O62" s="259"/>
      <c r="P62" s="259"/>
      <c r="Q62" s="259"/>
      <c r="R62" s="259"/>
      <c r="S62" s="259"/>
      <c r="T62" s="259"/>
    </row>
    <row r="63" spans="1:20">
      <c r="A63" s="259"/>
      <c r="B63" s="259"/>
      <c r="C63" s="259"/>
      <c r="D63" s="259" t="s">
        <v>1093</v>
      </c>
      <c r="E63" s="259" t="s">
        <v>1092</v>
      </c>
      <c r="F63" s="259" t="s">
        <v>1350</v>
      </c>
      <c r="G63" s="270">
        <v>100</v>
      </c>
      <c r="H63" s="268">
        <v>86</v>
      </c>
      <c r="I63" s="259" t="s">
        <v>928</v>
      </c>
      <c r="J63" s="259"/>
      <c r="K63" s="259" t="s">
        <v>2221</v>
      </c>
      <c r="L63" s="259"/>
      <c r="M63" s="259"/>
      <c r="N63" s="259"/>
      <c r="O63" s="259"/>
      <c r="P63" s="259"/>
      <c r="Q63" s="259"/>
      <c r="R63" s="259"/>
      <c r="S63" s="259"/>
      <c r="T63" s="259"/>
    </row>
    <row r="64" spans="1:20">
      <c r="A64" s="259"/>
      <c r="B64" s="259"/>
      <c r="C64" s="259"/>
      <c r="D64" s="259"/>
      <c r="E64" s="259" t="s">
        <v>1087</v>
      </c>
      <c r="F64" s="259" t="s">
        <v>1351</v>
      </c>
      <c r="G64" s="267">
        <v>0</v>
      </c>
      <c r="H64" s="268">
        <v>14</v>
      </c>
      <c r="I64" s="259" t="s">
        <v>928</v>
      </c>
      <c r="J64" s="259"/>
      <c r="K64" s="259" t="s">
        <v>2729</v>
      </c>
      <c r="L64" s="259"/>
      <c r="M64" s="259"/>
      <c r="N64" s="259"/>
      <c r="O64" s="259"/>
      <c r="P64" s="259"/>
      <c r="Q64" s="259"/>
      <c r="R64" s="259"/>
      <c r="S64" s="259"/>
      <c r="T64" s="259"/>
    </row>
    <row r="65" spans="1:20">
      <c r="A65" s="259"/>
      <c r="B65" s="377" t="s">
        <v>1091</v>
      </c>
      <c r="C65" s="377"/>
      <c r="D65" s="377" t="s">
        <v>1090</v>
      </c>
      <c r="E65" s="377" t="s">
        <v>1081</v>
      </c>
      <c r="F65" s="377" t="s">
        <v>1345</v>
      </c>
      <c r="G65" s="378">
        <v>97.2</v>
      </c>
      <c r="H65" s="422">
        <f>100-H66</f>
        <v>87.553648068669531</v>
      </c>
      <c r="I65" s="377"/>
      <c r="J65" s="377" t="s">
        <v>1132</v>
      </c>
      <c r="K65" s="377"/>
      <c r="L65" s="259"/>
      <c r="M65" s="259"/>
      <c r="N65" s="259"/>
      <c r="O65" s="259"/>
      <c r="P65" s="259"/>
      <c r="Q65" s="259"/>
      <c r="R65" s="259"/>
      <c r="S65" s="259"/>
      <c r="T65" s="259"/>
    </row>
    <row r="66" spans="1:20">
      <c r="A66" s="259"/>
      <c r="B66" s="259"/>
      <c r="C66" s="259"/>
      <c r="D66" s="259"/>
      <c r="E66" s="259" t="s">
        <v>1089</v>
      </c>
      <c r="F66" s="259" t="s">
        <v>1344</v>
      </c>
      <c r="G66" s="267">
        <v>2.8</v>
      </c>
      <c r="H66" s="269">
        <f>P36*100</f>
        <v>12.446351931330472</v>
      </c>
      <c r="I66" s="259"/>
      <c r="J66" s="259" t="s">
        <v>1132</v>
      </c>
      <c r="K66" s="259"/>
      <c r="L66" s="259"/>
      <c r="M66" s="259"/>
      <c r="N66" s="259"/>
      <c r="O66" s="259"/>
      <c r="P66" s="259"/>
      <c r="Q66" s="259"/>
      <c r="R66" s="259"/>
      <c r="S66" s="259"/>
      <c r="T66" s="259"/>
    </row>
    <row r="67" spans="1:20">
      <c r="A67" s="259"/>
      <c r="B67" s="259"/>
      <c r="C67" s="259"/>
      <c r="D67" s="259"/>
      <c r="E67" s="259" t="s">
        <v>1083</v>
      </c>
      <c r="F67" s="259" t="s">
        <v>1347</v>
      </c>
      <c r="G67" s="267">
        <v>96.5</v>
      </c>
      <c r="H67" s="269">
        <f>100-H68</f>
        <v>93.82022471910112</v>
      </c>
      <c r="I67" s="259"/>
      <c r="J67" s="259" t="s">
        <v>1132</v>
      </c>
      <c r="K67" s="259"/>
      <c r="L67" s="259"/>
      <c r="M67" s="259"/>
      <c r="N67" s="259"/>
      <c r="O67" s="259"/>
      <c r="P67" s="259"/>
      <c r="Q67" s="259"/>
      <c r="R67" s="259"/>
      <c r="S67" s="259"/>
      <c r="T67" s="259"/>
    </row>
    <row r="68" spans="1:20">
      <c r="A68" s="259"/>
      <c r="B68" s="259"/>
      <c r="C68" s="259"/>
      <c r="D68" s="259"/>
      <c r="E68" s="259" t="s">
        <v>1088</v>
      </c>
      <c r="F68" s="259" t="s">
        <v>1346</v>
      </c>
      <c r="G68" s="267">
        <v>3.5</v>
      </c>
      <c r="H68" s="269">
        <f>P38*100</f>
        <v>6.179775280898876</v>
      </c>
      <c r="I68" s="259"/>
      <c r="J68" s="259" t="s">
        <v>1132</v>
      </c>
      <c r="K68" s="259"/>
      <c r="L68" s="259"/>
      <c r="M68" s="259"/>
      <c r="N68" s="259"/>
      <c r="O68" s="259"/>
      <c r="P68" s="259"/>
      <c r="Q68" s="259"/>
      <c r="R68" s="259"/>
      <c r="S68" s="259"/>
      <c r="T68" s="259"/>
    </row>
    <row r="69" spans="1:20">
      <c r="A69" s="259"/>
      <c r="B69" s="259"/>
      <c r="C69" s="259"/>
      <c r="D69" s="259"/>
      <c r="E69" s="259" t="s">
        <v>1087</v>
      </c>
      <c r="F69" s="259" t="s">
        <v>1349</v>
      </c>
      <c r="G69" s="267">
        <v>100</v>
      </c>
      <c r="H69" s="259">
        <v>100</v>
      </c>
      <c r="I69" s="259"/>
      <c r="J69" s="259"/>
      <c r="K69" s="311" t="s">
        <v>2690</v>
      </c>
      <c r="L69" s="259"/>
      <c r="M69" s="259"/>
      <c r="N69" s="259"/>
      <c r="O69" s="259"/>
      <c r="P69" s="259"/>
      <c r="Q69" s="259"/>
      <c r="R69" s="259"/>
      <c r="S69" s="259"/>
      <c r="T69" s="259"/>
    </row>
    <row r="70" spans="1:20">
      <c r="A70" s="259"/>
      <c r="B70" s="259"/>
      <c r="C70" s="259"/>
      <c r="D70" s="259"/>
      <c r="E70" s="259" t="s">
        <v>1086</v>
      </c>
      <c r="F70" s="259" t="s">
        <v>1348</v>
      </c>
      <c r="G70" s="267">
        <v>0</v>
      </c>
      <c r="H70" s="259">
        <v>0</v>
      </c>
      <c r="I70" s="259"/>
      <c r="J70" s="259"/>
      <c r="K70" s="311" t="s">
        <v>2690</v>
      </c>
      <c r="L70" s="259"/>
      <c r="M70" s="259"/>
      <c r="N70" s="259"/>
      <c r="O70" s="259"/>
      <c r="P70" s="259"/>
      <c r="Q70" s="259"/>
      <c r="R70" s="259"/>
      <c r="S70" s="259"/>
      <c r="T70" s="259"/>
    </row>
    <row r="71" spans="1:20">
      <c r="A71" s="259"/>
      <c r="B71" s="259"/>
      <c r="C71" s="259"/>
      <c r="D71" s="259" t="s">
        <v>1085</v>
      </c>
      <c r="E71" s="259"/>
      <c r="F71" s="259"/>
      <c r="G71" s="259"/>
      <c r="H71" s="259"/>
      <c r="I71" s="259"/>
      <c r="J71" s="259"/>
      <c r="K71" s="311" t="s">
        <v>2690</v>
      </c>
      <c r="L71" s="259"/>
      <c r="M71" s="259"/>
      <c r="N71" s="259"/>
      <c r="O71" s="259"/>
      <c r="P71" s="259"/>
      <c r="Q71" s="259"/>
      <c r="R71" s="259"/>
      <c r="S71" s="259"/>
      <c r="T71" s="259"/>
    </row>
    <row r="72" spans="1:20">
      <c r="A72" s="259"/>
      <c r="B72" s="259"/>
      <c r="C72" s="259"/>
      <c r="D72" s="259" t="s">
        <v>2412</v>
      </c>
      <c r="E72" s="259"/>
      <c r="F72" s="259"/>
      <c r="G72" s="259"/>
      <c r="H72" s="259"/>
      <c r="I72" s="259"/>
      <c r="J72" s="259"/>
      <c r="K72" s="311" t="s">
        <v>2690</v>
      </c>
      <c r="L72" s="259"/>
      <c r="M72" s="259"/>
      <c r="N72" s="259"/>
      <c r="O72" s="259"/>
      <c r="P72" s="259"/>
      <c r="Q72" s="259"/>
      <c r="R72" s="259"/>
      <c r="S72" s="259"/>
      <c r="T72" s="259"/>
    </row>
    <row r="73" spans="1:20">
      <c r="A73" s="259"/>
      <c r="B73" s="259"/>
      <c r="C73" s="259"/>
      <c r="D73" s="259"/>
      <c r="E73" s="259"/>
      <c r="F73" s="259"/>
      <c r="G73" s="259"/>
      <c r="H73" s="259"/>
      <c r="I73" s="259"/>
      <c r="J73" s="259"/>
      <c r="K73" s="259"/>
      <c r="L73" s="259"/>
      <c r="M73" s="259"/>
      <c r="N73" s="259"/>
      <c r="O73" s="259"/>
      <c r="P73" s="259"/>
      <c r="Q73" s="259"/>
      <c r="R73" s="259"/>
      <c r="S73" s="259"/>
      <c r="T73" s="259"/>
    </row>
    <row r="74" spans="1:20">
      <c r="A74" s="259"/>
      <c r="B74" s="259"/>
      <c r="C74" s="259"/>
      <c r="D74" s="259"/>
      <c r="E74" s="259"/>
      <c r="F74" s="259"/>
      <c r="G74" s="259"/>
      <c r="H74" s="259"/>
      <c r="I74" s="259"/>
      <c r="J74" s="259"/>
      <c r="K74" s="259"/>
      <c r="L74" s="259"/>
      <c r="M74" s="259"/>
      <c r="N74" s="259"/>
      <c r="O74" s="259"/>
      <c r="P74" s="259"/>
      <c r="Q74" s="259"/>
      <c r="R74" s="259"/>
      <c r="S74" s="259"/>
      <c r="T74" s="259"/>
    </row>
    <row r="103" ht="15" customHeight="1"/>
    <row r="108" ht="15" customHeight="1"/>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31036-11E6-CC44-B66B-736A1A8E3DDE}">
  <sheetPr>
    <tabColor theme="9"/>
  </sheetPr>
  <dimension ref="A1:U96"/>
  <sheetViews>
    <sheetView zoomScale="89" workbookViewId="0">
      <selection activeCell="O33" sqref="O33"/>
    </sheetView>
  </sheetViews>
  <sheetFormatPr baseColWidth="10" defaultRowHeight="16"/>
  <cols>
    <col min="1" max="1" width="3.33203125" style="316" customWidth="1"/>
    <col min="2" max="3" width="10.83203125" style="316"/>
    <col min="4" max="4" width="14.83203125" style="316" bestFit="1" customWidth="1"/>
    <col min="5" max="5" width="36.1640625" style="316" bestFit="1" customWidth="1"/>
    <col min="6" max="6" width="13.83203125" style="316" hidden="1" customWidth="1"/>
    <col min="7" max="7" width="13" style="316" bestFit="1" customWidth="1"/>
    <col min="8" max="8" width="13.5" style="316" bestFit="1" customWidth="1"/>
    <col min="9" max="9" width="10.83203125" style="316"/>
    <col min="10" max="10" width="12.1640625" style="316" bestFit="1" customWidth="1"/>
    <col min="11" max="11" width="10.83203125" style="316" customWidth="1"/>
    <col min="12" max="12" width="10.83203125" style="316"/>
    <col min="13" max="13" width="69.83203125" style="316" customWidth="1"/>
    <col min="14" max="14" width="10.83203125" style="316"/>
    <col min="15" max="15" width="35.5" style="316" customWidth="1"/>
    <col min="16" max="20" width="10.83203125" style="316"/>
  </cols>
  <sheetData>
    <row r="1" spans="1:21" ht="30">
      <c r="A1" s="278" t="s">
        <v>1</v>
      </c>
    </row>
    <row r="2" spans="1:21">
      <c r="A2" s="311"/>
      <c r="B2" s="311"/>
      <c r="C2" s="311"/>
      <c r="D2" s="311"/>
      <c r="E2" s="311"/>
      <c r="F2" s="311"/>
      <c r="G2" s="311"/>
      <c r="H2" s="311"/>
      <c r="I2" s="311"/>
      <c r="J2" s="311"/>
      <c r="K2" s="311"/>
      <c r="L2" s="311"/>
      <c r="M2" s="311"/>
      <c r="N2" s="311"/>
      <c r="O2" s="311"/>
      <c r="P2" s="311"/>
      <c r="Q2" s="311"/>
      <c r="R2" s="311"/>
      <c r="S2" s="311"/>
      <c r="T2" s="311"/>
      <c r="U2" s="260"/>
    </row>
    <row r="3" spans="1:21">
      <c r="A3" s="311"/>
      <c r="B3" s="261" t="s">
        <v>1075</v>
      </c>
      <c r="C3" s="262"/>
      <c r="D3" s="262"/>
      <c r="E3" s="262"/>
      <c r="F3" s="262"/>
      <c r="G3" s="262"/>
      <c r="H3" s="262"/>
      <c r="I3" s="262"/>
      <c r="J3" s="262"/>
      <c r="K3" s="262"/>
      <c r="L3" s="259"/>
      <c r="M3" s="259"/>
      <c r="N3" s="259"/>
      <c r="O3" s="259"/>
      <c r="P3" s="259"/>
      <c r="Q3" s="259"/>
      <c r="R3" s="259"/>
      <c r="S3" s="259"/>
      <c r="T3" s="259"/>
      <c r="U3" s="260"/>
    </row>
    <row r="4" spans="1:21">
      <c r="A4" s="311"/>
      <c r="B4" s="263"/>
      <c r="C4" s="264"/>
      <c r="D4" s="264" t="s">
        <v>1074</v>
      </c>
      <c r="E4" s="264" t="s">
        <v>1073</v>
      </c>
      <c r="F4" s="264" t="s">
        <v>1789</v>
      </c>
      <c r="G4" s="265" t="s">
        <v>1768</v>
      </c>
      <c r="H4" s="264" t="s">
        <v>1072</v>
      </c>
      <c r="I4" s="264" t="s">
        <v>1071</v>
      </c>
      <c r="J4" s="264" t="s">
        <v>1070</v>
      </c>
      <c r="K4" s="266" t="s">
        <v>1069</v>
      </c>
      <c r="L4" s="259"/>
      <c r="M4" s="259"/>
      <c r="N4" s="334" t="s">
        <v>1068</v>
      </c>
      <c r="O4" s="335"/>
      <c r="P4" s="336"/>
      <c r="Q4" s="336"/>
      <c r="R4" s="336"/>
      <c r="S4" s="336"/>
      <c r="T4" s="337"/>
      <c r="U4" s="260"/>
    </row>
    <row r="5" spans="1:21">
      <c r="A5" s="311"/>
      <c r="B5" s="259" t="s">
        <v>1994</v>
      </c>
      <c r="C5" s="259" t="s">
        <v>1</v>
      </c>
      <c r="D5" s="259" t="s">
        <v>1925</v>
      </c>
      <c r="E5" s="259" t="s">
        <v>1995</v>
      </c>
      <c r="F5" s="259" t="s">
        <v>674</v>
      </c>
      <c r="G5" s="267">
        <v>100</v>
      </c>
      <c r="H5" s="424">
        <v>105</v>
      </c>
      <c r="I5" s="259" t="s">
        <v>928</v>
      </c>
      <c r="J5" s="259" t="s">
        <v>2758</v>
      </c>
      <c r="K5" s="259"/>
      <c r="L5" s="259"/>
      <c r="M5" s="259"/>
      <c r="N5" s="454"/>
      <c r="O5" s="453"/>
      <c r="P5" s="339"/>
      <c r="Q5" s="339"/>
      <c r="R5" s="339"/>
      <c r="S5" s="339"/>
      <c r="T5" s="340"/>
      <c r="U5" s="260"/>
    </row>
    <row r="6" spans="1:21">
      <c r="A6" s="311"/>
      <c r="B6" s="311"/>
      <c r="C6" s="311"/>
      <c r="D6" s="311"/>
      <c r="E6" s="311" t="s">
        <v>1996</v>
      </c>
      <c r="F6" s="311" t="s">
        <v>1296</v>
      </c>
      <c r="G6" s="311">
        <v>100</v>
      </c>
      <c r="H6" s="311">
        <f>100-SUM(H7:H10)</f>
        <v>72</v>
      </c>
      <c r="I6" s="259" t="s">
        <v>928</v>
      </c>
      <c r="J6" s="259"/>
      <c r="K6" s="259" t="s">
        <v>2222</v>
      </c>
      <c r="L6" s="311"/>
      <c r="M6" s="311"/>
      <c r="N6" s="341" t="s">
        <v>1061</v>
      </c>
      <c r="O6" s="285" t="s">
        <v>2018</v>
      </c>
      <c r="P6" s="285"/>
      <c r="Q6" s="285"/>
      <c r="R6" s="285"/>
      <c r="S6" s="285"/>
      <c r="T6" s="286"/>
      <c r="U6" s="260"/>
    </row>
    <row r="7" spans="1:21">
      <c r="A7" s="311"/>
      <c r="B7" s="311"/>
      <c r="C7" s="311"/>
      <c r="D7" s="311"/>
      <c r="E7" s="311" t="s">
        <v>1997</v>
      </c>
      <c r="F7" s="311" t="s">
        <v>1299</v>
      </c>
      <c r="G7" s="311">
        <v>0</v>
      </c>
      <c r="H7" s="311">
        <v>28</v>
      </c>
      <c r="I7" s="259" t="s">
        <v>928</v>
      </c>
      <c r="J7" s="259"/>
      <c r="K7" s="259" t="s">
        <v>2222</v>
      </c>
      <c r="L7" s="311"/>
      <c r="M7" s="311"/>
      <c r="N7" s="425"/>
      <c r="O7" s="285"/>
      <c r="P7" s="285"/>
      <c r="Q7" s="285"/>
      <c r="R7" s="285"/>
      <c r="S7" s="285"/>
      <c r="T7" s="286"/>
      <c r="U7" s="426"/>
    </row>
    <row r="8" spans="1:21">
      <c r="A8" s="311"/>
      <c r="B8" s="311"/>
      <c r="C8" s="311"/>
      <c r="D8" s="311"/>
      <c r="E8" s="311" t="s">
        <v>1998</v>
      </c>
      <c r="F8" s="311" t="s">
        <v>1298</v>
      </c>
      <c r="G8" s="311">
        <v>0</v>
      </c>
      <c r="H8" s="311">
        <f t="shared" ref="H8:H16" si="0">G8</f>
        <v>0</v>
      </c>
      <c r="I8" s="259" t="s">
        <v>928</v>
      </c>
      <c r="J8" s="259"/>
      <c r="K8" s="259" t="s">
        <v>2222</v>
      </c>
      <c r="L8" s="311"/>
      <c r="M8" s="311"/>
      <c r="N8" s="341" t="s">
        <v>1035</v>
      </c>
      <c r="O8" s="285" t="s">
        <v>2721</v>
      </c>
      <c r="P8" s="285"/>
      <c r="Q8" s="285"/>
      <c r="R8" s="285"/>
      <c r="S8" s="285"/>
      <c r="T8" s="286"/>
      <c r="U8" s="426"/>
    </row>
    <row r="9" spans="1:21">
      <c r="A9" s="311"/>
      <c r="B9" s="311"/>
      <c r="C9" s="311"/>
      <c r="D9" s="311"/>
      <c r="E9" s="311" t="s">
        <v>1999</v>
      </c>
      <c r="F9" s="311" t="s">
        <v>1297</v>
      </c>
      <c r="G9" s="311">
        <v>0</v>
      </c>
      <c r="H9" s="311">
        <f t="shared" si="0"/>
        <v>0</v>
      </c>
      <c r="I9" s="259" t="s">
        <v>928</v>
      </c>
      <c r="J9" s="259"/>
      <c r="K9" s="259" t="s">
        <v>2222</v>
      </c>
      <c r="L9" s="311"/>
      <c r="M9" s="311"/>
      <c r="N9" s="425"/>
      <c r="O9" s="285"/>
      <c r="P9" s="285"/>
      <c r="Q9" s="285"/>
      <c r="R9" s="285"/>
      <c r="S9" s="285"/>
      <c r="T9" s="286"/>
      <c r="U9" s="426"/>
    </row>
    <row r="10" spans="1:21">
      <c r="A10" s="311"/>
      <c r="B10" s="311"/>
      <c r="C10" s="311"/>
      <c r="D10" s="311"/>
      <c r="E10" s="311" t="s">
        <v>2000</v>
      </c>
      <c r="F10" s="311" t="s">
        <v>1300</v>
      </c>
      <c r="G10" s="311">
        <v>0</v>
      </c>
      <c r="H10" s="429">
        <f t="shared" si="0"/>
        <v>0</v>
      </c>
      <c r="I10" s="311" t="s">
        <v>928</v>
      </c>
      <c r="J10" s="259"/>
      <c r="K10" s="259" t="s">
        <v>2222</v>
      </c>
      <c r="L10" s="311"/>
      <c r="M10" s="311"/>
      <c r="N10" s="341" t="s">
        <v>1084</v>
      </c>
      <c r="O10" s="285"/>
      <c r="P10" s="285"/>
      <c r="Q10" s="285"/>
      <c r="R10" s="285"/>
      <c r="S10" s="285"/>
      <c r="T10" s="286"/>
      <c r="U10" s="426"/>
    </row>
    <row r="11" spans="1:21">
      <c r="A11" s="311"/>
      <c r="B11" s="377"/>
      <c r="C11" s="377"/>
      <c r="D11" s="377" t="s">
        <v>1283</v>
      </c>
      <c r="E11" s="377" t="s">
        <v>1995</v>
      </c>
      <c r="F11" s="377" t="s">
        <v>474</v>
      </c>
      <c r="G11" s="378">
        <v>100</v>
      </c>
      <c r="H11" s="311">
        <f t="shared" si="0"/>
        <v>100</v>
      </c>
      <c r="I11" s="377" t="s">
        <v>928</v>
      </c>
      <c r="J11" s="364"/>
      <c r="K11" s="364" t="s">
        <v>2222</v>
      </c>
      <c r="L11" s="311"/>
      <c r="M11" s="311"/>
      <c r="N11" s="425"/>
      <c r="O11" s="285" t="s">
        <v>2665</v>
      </c>
      <c r="P11" s="285">
        <v>2647.5</v>
      </c>
      <c r="Q11" s="285"/>
      <c r="R11" s="285"/>
      <c r="S11" s="285"/>
      <c r="T11" s="286"/>
      <c r="U11" s="426"/>
    </row>
    <row r="12" spans="1:21">
      <c r="A12" s="311"/>
      <c r="B12" s="311"/>
      <c r="C12" s="311"/>
      <c r="D12" s="311"/>
      <c r="E12" s="311" t="s">
        <v>2001</v>
      </c>
      <c r="F12" s="311" t="s">
        <v>828</v>
      </c>
      <c r="G12" s="311">
        <v>64.3</v>
      </c>
      <c r="H12" s="311">
        <f t="shared" si="0"/>
        <v>64.3</v>
      </c>
      <c r="I12" s="259" t="s">
        <v>928</v>
      </c>
      <c r="J12" s="259"/>
      <c r="K12" s="259" t="s">
        <v>2222</v>
      </c>
      <c r="L12" s="311"/>
      <c r="M12" s="311"/>
      <c r="N12" s="425"/>
      <c r="O12" s="285" t="s">
        <v>2666</v>
      </c>
      <c r="P12" s="299">
        <v>2267.3194000000003</v>
      </c>
      <c r="Q12" s="350"/>
      <c r="R12" s="285"/>
      <c r="S12" s="285"/>
      <c r="T12" s="286"/>
      <c r="U12" s="426"/>
    </row>
    <row r="13" spans="1:21">
      <c r="A13" s="311"/>
      <c r="B13" s="311"/>
      <c r="C13" s="311"/>
      <c r="D13" s="311"/>
      <c r="E13" s="311" t="s">
        <v>2002</v>
      </c>
      <c r="F13" s="311" t="s">
        <v>827</v>
      </c>
      <c r="G13" s="311">
        <v>0</v>
      </c>
      <c r="H13" s="311">
        <f t="shared" si="0"/>
        <v>0</v>
      </c>
      <c r="I13" s="259" t="s">
        <v>928</v>
      </c>
      <c r="J13" s="259"/>
      <c r="K13" s="259" t="s">
        <v>2222</v>
      </c>
      <c r="L13" s="311"/>
      <c r="M13" s="311"/>
      <c r="N13" s="410"/>
      <c r="O13" s="285" t="s">
        <v>1794</v>
      </c>
      <c r="P13" s="285">
        <f>P12/P11</f>
        <v>0.85640015108593026</v>
      </c>
      <c r="Q13" s="350"/>
      <c r="R13" s="285"/>
      <c r="S13" s="285"/>
      <c r="T13" s="286"/>
      <c r="U13" s="426"/>
    </row>
    <row r="14" spans="1:21">
      <c r="A14" s="311"/>
      <c r="B14" s="311"/>
      <c r="C14" s="311"/>
      <c r="D14" s="311"/>
      <c r="E14" s="311" t="s">
        <v>2003</v>
      </c>
      <c r="F14" s="311" t="s">
        <v>826</v>
      </c>
      <c r="G14" s="311">
        <v>0</v>
      </c>
      <c r="H14" s="311">
        <f t="shared" si="0"/>
        <v>0</v>
      </c>
      <c r="I14" s="259" t="s">
        <v>928</v>
      </c>
      <c r="J14" s="259"/>
      <c r="K14" s="259" t="s">
        <v>2222</v>
      </c>
      <c r="L14" s="311"/>
      <c r="M14" s="311"/>
      <c r="N14" s="410"/>
      <c r="O14" s="285"/>
      <c r="P14" s="350"/>
      <c r="Q14" s="350"/>
      <c r="R14" s="285"/>
      <c r="S14" s="285"/>
      <c r="T14" s="286"/>
      <c r="U14" s="426"/>
    </row>
    <row r="15" spans="1:21">
      <c r="A15" s="311"/>
      <c r="B15" s="311"/>
      <c r="C15" s="311"/>
      <c r="D15" s="311"/>
      <c r="E15" s="311" t="s">
        <v>2004</v>
      </c>
      <c r="F15" s="311" t="s">
        <v>825</v>
      </c>
      <c r="G15" s="311">
        <v>35.700000000000003</v>
      </c>
      <c r="H15" s="311">
        <f t="shared" si="0"/>
        <v>35.700000000000003</v>
      </c>
      <c r="I15" s="311" t="s">
        <v>928</v>
      </c>
      <c r="J15" s="452"/>
      <c r="K15" s="452" t="s">
        <v>2222</v>
      </c>
      <c r="L15" s="311"/>
      <c r="M15" s="311"/>
      <c r="N15" s="451"/>
      <c r="O15" s="350"/>
      <c r="P15" s="350"/>
      <c r="Q15" s="350"/>
      <c r="R15" s="350"/>
      <c r="S15" s="350"/>
      <c r="T15" s="351"/>
      <c r="U15" s="426"/>
    </row>
    <row r="16" spans="1:21">
      <c r="A16" s="311"/>
      <c r="B16" s="377"/>
      <c r="C16" s="377"/>
      <c r="D16" s="377" t="s">
        <v>2005</v>
      </c>
      <c r="E16" s="377" t="s">
        <v>1995</v>
      </c>
      <c r="F16" s="377" t="s">
        <v>661</v>
      </c>
      <c r="G16" s="378">
        <v>100</v>
      </c>
      <c r="H16" s="421">
        <f t="shared" si="0"/>
        <v>100</v>
      </c>
      <c r="I16" s="377" t="s">
        <v>928</v>
      </c>
      <c r="J16" s="259"/>
      <c r="K16" s="259" t="s">
        <v>2222</v>
      </c>
      <c r="L16" s="311"/>
      <c r="M16" s="311"/>
      <c r="N16" s="341" t="s">
        <v>1790</v>
      </c>
      <c r="O16" s="285" t="s">
        <v>2757</v>
      </c>
      <c r="P16" s="285"/>
      <c r="Q16" s="285"/>
      <c r="R16" s="350"/>
      <c r="S16" s="350"/>
      <c r="T16" s="351"/>
      <c r="U16" s="426"/>
    </row>
    <row r="17" spans="1:21">
      <c r="A17" s="311"/>
      <c r="B17" s="311"/>
      <c r="C17" s="311"/>
      <c r="D17" s="311"/>
      <c r="E17" s="311" t="s">
        <v>26</v>
      </c>
      <c r="F17" s="311" t="s">
        <v>823</v>
      </c>
      <c r="G17" s="311">
        <v>0</v>
      </c>
      <c r="H17" s="311">
        <v>0.4</v>
      </c>
      <c r="I17" s="259" t="s">
        <v>1820</v>
      </c>
      <c r="J17" s="259"/>
      <c r="K17" s="259" t="s">
        <v>2222</v>
      </c>
      <c r="L17" s="311"/>
      <c r="M17" s="311"/>
      <c r="N17" s="341"/>
      <c r="O17" s="285"/>
      <c r="P17" s="285"/>
      <c r="Q17" s="285"/>
      <c r="R17" s="350"/>
      <c r="S17" s="350"/>
      <c r="T17" s="351"/>
      <c r="U17" s="426"/>
    </row>
    <row r="18" spans="1:21">
      <c r="A18" s="311"/>
      <c r="B18" s="311"/>
      <c r="C18" s="311"/>
      <c r="D18" s="311"/>
      <c r="E18" s="311" t="s">
        <v>30</v>
      </c>
      <c r="F18" s="311" t="s">
        <v>824</v>
      </c>
      <c r="G18" s="311">
        <v>0</v>
      </c>
      <c r="H18" s="311">
        <v>0.4</v>
      </c>
      <c r="I18" s="311" t="s">
        <v>1820</v>
      </c>
      <c r="J18" s="452"/>
      <c r="K18" s="452" t="s">
        <v>2222</v>
      </c>
      <c r="L18" s="311"/>
      <c r="M18" s="311"/>
      <c r="N18" s="341"/>
      <c r="O18" s="285" t="s">
        <v>1791</v>
      </c>
      <c r="P18" s="285">
        <v>14.47</v>
      </c>
      <c r="Q18" s="285" t="s">
        <v>912</v>
      </c>
      <c r="R18" s="350"/>
      <c r="S18" s="350"/>
      <c r="T18" s="351"/>
      <c r="U18" s="426"/>
    </row>
    <row r="19" spans="1:21">
      <c r="A19" s="311"/>
      <c r="B19" s="377"/>
      <c r="C19" s="377"/>
      <c r="D19" s="377" t="s">
        <v>2006</v>
      </c>
      <c r="E19" s="377" t="s">
        <v>1995</v>
      </c>
      <c r="F19" s="377" t="s">
        <v>830</v>
      </c>
      <c r="G19" s="378">
        <v>100</v>
      </c>
      <c r="H19" s="421">
        <f>P13*100</f>
        <v>85.640015108593019</v>
      </c>
      <c r="I19" s="377" t="s">
        <v>928</v>
      </c>
      <c r="J19" s="259" t="s">
        <v>1084</v>
      </c>
      <c r="K19" s="259"/>
      <c r="L19" s="311"/>
      <c r="M19" s="311"/>
      <c r="N19" s="410"/>
      <c r="O19" s="285" t="s">
        <v>1792</v>
      </c>
      <c r="P19" s="285">
        <v>8</v>
      </c>
      <c r="Q19" s="285" t="s">
        <v>912</v>
      </c>
      <c r="R19" s="350"/>
      <c r="S19" s="350"/>
      <c r="T19" s="351"/>
      <c r="U19" s="426"/>
    </row>
    <row r="20" spans="1:21">
      <c r="A20" s="311"/>
      <c r="B20" s="311"/>
      <c r="C20" s="311"/>
      <c r="D20" s="311"/>
      <c r="E20" s="311" t="s">
        <v>26</v>
      </c>
      <c r="F20" s="311" t="s">
        <v>831</v>
      </c>
      <c r="G20" s="311">
        <v>0</v>
      </c>
      <c r="H20" s="430">
        <v>0</v>
      </c>
      <c r="I20" s="259" t="s">
        <v>1820</v>
      </c>
      <c r="J20" s="259"/>
      <c r="K20" s="259" t="s">
        <v>2222</v>
      </c>
      <c r="L20" s="311"/>
      <c r="M20" s="311"/>
      <c r="N20" s="410"/>
      <c r="O20" s="285" t="s">
        <v>1793</v>
      </c>
      <c r="P20" s="285">
        <f>P18-P19</f>
        <v>6.4700000000000006</v>
      </c>
      <c r="Q20" s="285"/>
      <c r="R20" s="350"/>
      <c r="S20" s="350"/>
      <c r="T20" s="351"/>
      <c r="U20" s="426"/>
    </row>
    <row r="21" spans="1:21">
      <c r="A21" s="311"/>
      <c r="B21" s="311"/>
      <c r="C21" s="311"/>
      <c r="D21" s="311"/>
      <c r="E21" s="311" t="s">
        <v>30</v>
      </c>
      <c r="F21" s="311" t="s">
        <v>832</v>
      </c>
      <c r="G21" s="311">
        <v>0</v>
      </c>
      <c r="H21" s="430">
        <v>2.1</v>
      </c>
      <c r="I21" s="259" t="s">
        <v>1820</v>
      </c>
      <c r="J21" s="259"/>
      <c r="K21" s="259" t="s">
        <v>2222</v>
      </c>
      <c r="L21" s="311"/>
      <c r="M21" s="311"/>
      <c r="N21" s="410"/>
      <c r="O21" s="285"/>
      <c r="P21" s="285"/>
      <c r="Q21" s="285"/>
      <c r="R21" s="350"/>
      <c r="S21" s="350"/>
      <c r="T21" s="351"/>
      <c r="U21" s="426"/>
    </row>
    <row r="22" spans="1:21">
      <c r="A22" s="311"/>
      <c r="B22" s="311"/>
      <c r="C22" s="311"/>
      <c r="D22" s="311"/>
      <c r="E22" s="311" t="s">
        <v>1014</v>
      </c>
      <c r="F22" s="311" t="s">
        <v>833</v>
      </c>
      <c r="G22" s="311">
        <v>27.8</v>
      </c>
      <c r="H22" s="315">
        <v>8.5</v>
      </c>
      <c r="I22" s="311" t="s">
        <v>928</v>
      </c>
      <c r="J22" s="259"/>
      <c r="K22" s="259" t="s">
        <v>2222</v>
      </c>
      <c r="L22" s="315"/>
      <c r="M22" s="311"/>
      <c r="N22" s="410"/>
      <c r="O22" s="285" t="s">
        <v>2722</v>
      </c>
      <c r="P22" s="285">
        <f>SUM(P23:P24)</f>
        <v>18.47</v>
      </c>
      <c r="Q22" s="285"/>
      <c r="R22" s="350"/>
      <c r="S22" s="350"/>
      <c r="T22" s="351"/>
      <c r="U22" s="426"/>
    </row>
    <row r="23" spans="1:21">
      <c r="A23" s="311"/>
      <c r="B23" s="311"/>
      <c r="C23" s="311"/>
      <c r="D23" s="311"/>
      <c r="E23" s="311" t="s">
        <v>1821</v>
      </c>
      <c r="F23" s="311" t="s">
        <v>836</v>
      </c>
      <c r="G23" s="311">
        <v>64.2</v>
      </c>
      <c r="H23" s="315">
        <v>83.9</v>
      </c>
      <c r="I23" s="311" t="s">
        <v>928</v>
      </c>
      <c r="J23" s="259"/>
      <c r="K23" s="259" t="s">
        <v>2222</v>
      </c>
      <c r="L23" s="311"/>
      <c r="M23" s="311"/>
      <c r="N23" s="410"/>
      <c r="O23" s="285" t="s">
        <v>1792</v>
      </c>
      <c r="P23" s="285">
        <v>12</v>
      </c>
      <c r="Q23" s="285"/>
      <c r="R23" s="350"/>
      <c r="S23" s="350"/>
      <c r="T23" s="351"/>
      <c r="U23" s="426"/>
    </row>
    <row r="24" spans="1:21">
      <c r="A24" s="311"/>
      <c r="B24" s="311"/>
      <c r="C24" s="311"/>
      <c r="D24" s="311"/>
      <c r="E24" s="311" t="s">
        <v>1011</v>
      </c>
      <c r="F24" s="311" t="s">
        <v>835</v>
      </c>
      <c r="G24" s="311">
        <v>0</v>
      </c>
      <c r="H24" s="315">
        <v>0</v>
      </c>
      <c r="I24" s="311" t="s">
        <v>928</v>
      </c>
      <c r="J24" s="259"/>
      <c r="K24" s="259" t="s">
        <v>2222</v>
      </c>
      <c r="L24" s="311"/>
      <c r="M24" s="311"/>
      <c r="N24" s="410"/>
      <c r="O24" s="285" t="s">
        <v>1793</v>
      </c>
      <c r="P24" s="285">
        <f>P20</f>
        <v>6.4700000000000006</v>
      </c>
      <c r="Q24" s="285"/>
      <c r="R24" s="350"/>
      <c r="S24" s="350"/>
      <c r="T24" s="351"/>
      <c r="U24" s="426"/>
    </row>
    <row r="25" spans="1:21">
      <c r="A25" s="311"/>
      <c r="B25" s="311"/>
      <c r="C25" s="311"/>
      <c r="D25" s="311"/>
      <c r="E25" s="311" t="s">
        <v>1898</v>
      </c>
      <c r="F25" s="311" t="s">
        <v>834</v>
      </c>
      <c r="G25" s="311">
        <v>0</v>
      </c>
      <c r="H25" s="315">
        <v>0</v>
      </c>
      <c r="I25" s="311" t="s">
        <v>928</v>
      </c>
      <c r="J25" s="259"/>
      <c r="K25" s="259" t="s">
        <v>2222</v>
      </c>
      <c r="L25" s="311"/>
      <c r="M25" s="311"/>
      <c r="N25" s="410"/>
      <c r="O25" s="285"/>
      <c r="P25" s="285"/>
      <c r="Q25" s="285"/>
      <c r="R25" s="350"/>
      <c r="S25" s="350"/>
      <c r="T25" s="351"/>
      <c r="U25" s="426"/>
    </row>
    <row r="26" spans="1:21">
      <c r="A26" s="311"/>
      <c r="B26" s="311"/>
      <c r="C26" s="311"/>
      <c r="D26" s="311"/>
      <c r="E26" s="311" t="s">
        <v>1010</v>
      </c>
      <c r="F26" s="311" t="s">
        <v>837</v>
      </c>
      <c r="G26" s="311">
        <v>8</v>
      </c>
      <c r="H26" s="315">
        <f>100-SUM(H22:H23)</f>
        <v>7.5999999999999943</v>
      </c>
      <c r="I26" s="311" t="s">
        <v>928</v>
      </c>
      <c r="J26" s="259"/>
      <c r="K26" s="259" t="s">
        <v>2222</v>
      </c>
      <c r="L26" s="311"/>
      <c r="M26" s="311"/>
      <c r="N26" s="410"/>
      <c r="O26" s="285" t="s">
        <v>1794</v>
      </c>
      <c r="P26" s="285">
        <f>P22/P18</f>
        <v>1.2764340013821698</v>
      </c>
      <c r="Q26" s="285"/>
      <c r="R26" s="350"/>
      <c r="S26" s="350"/>
      <c r="T26" s="351"/>
      <c r="U26" s="426"/>
    </row>
    <row r="27" spans="1:21">
      <c r="A27" s="311"/>
      <c r="B27" s="311"/>
      <c r="C27" s="311"/>
      <c r="D27" s="311"/>
      <c r="E27" s="311" t="s">
        <v>1823</v>
      </c>
      <c r="F27" s="311" t="s">
        <v>838</v>
      </c>
      <c r="G27" s="311">
        <v>0</v>
      </c>
      <c r="H27" s="315">
        <v>0</v>
      </c>
      <c r="I27" s="311" t="s">
        <v>928</v>
      </c>
      <c r="J27" s="259"/>
      <c r="K27" s="259" t="s">
        <v>2222</v>
      </c>
      <c r="L27" s="311"/>
      <c r="M27" s="311"/>
      <c r="N27" s="359"/>
      <c r="O27" s="360"/>
      <c r="P27" s="360"/>
      <c r="Q27" s="360"/>
      <c r="R27" s="360"/>
      <c r="S27" s="360"/>
      <c r="T27" s="361"/>
      <c r="U27" s="426"/>
    </row>
    <row r="28" spans="1:21">
      <c r="A28" s="311"/>
      <c r="B28" s="311"/>
      <c r="C28" s="311"/>
      <c r="D28" s="311"/>
      <c r="E28" s="311" t="s">
        <v>2007</v>
      </c>
      <c r="F28" s="311" t="s">
        <v>1188</v>
      </c>
      <c r="G28" s="311">
        <v>0</v>
      </c>
      <c r="H28" s="311">
        <v>0</v>
      </c>
      <c r="I28" s="311" t="s">
        <v>915</v>
      </c>
      <c r="J28" s="259"/>
      <c r="K28" s="259" t="s">
        <v>2222</v>
      </c>
      <c r="L28" s="311"/>
      <c r="M28" s="311"/>
      <c r="N28" s="311"/>
      <c r="O28" s="311"/>
      <c r="P28" s="311"/>
      <c r="Q28" s="311"/>
      <c r="R28" s="311"/>
      <c r="S28" s="311"/>
      <c r="T28" s="311"/>
      <c r="U28" s="426"/>
    </row>
    <row r="29" spans="1:21">
      <c r="A29" s="311"/>
      <c r="B29" s="377"/>
      <c r="C29" s="377"/>
      <c r="D29" s="377" t="s">
        <v>839</v>
      </c>
      <c r="E29" s="377" t="s">
        <v>1995</v>
      </c>
      <c r="F29" s="377" t="s">
        <v>840</v>
      </c>
      <c r="G29" s="378">
        <v>100</v>
      </c>
      <c r="H29" s="421">
        <v>98</v>
      </c>
      <c r="I29" s="377" t="s">
        <v>928</v>
      </c>
      <c r="J29" s="377" t="s">
        <v>1061</v>
      </c>
      <c r="K29" s="377"/>
      <c r="L29" s="311"/>
      <c r="M29" s="311"/>
      <c r="N29" s="311"/>
      <c r="O29" s="311"/>
      <c r="P29" s="311"/>
      <c r="Q29" s="311"/>
      <c r="R29" s="311"/>
      <c r="S29" s="311"/>
      <c r="T29" s="311"/>
      <c r="U29" s="426"/>
    </row>
    <row r="30" spans="1:21">
      <c r="A30" s="311"/>
      <c r="B30" s="311"/>
      <c r="C30" s="311"/>
      <c r="D30" s="311"/>
      <c r="E30" s="311" t="s">
        <v>26</v>
      </c>
      <c r="F30" s="311" t="s">
        <v>841</v>
      </c>
      <c r="G30" s="311">
        <v>0</v>
      </c>
      <c r="H30" s="311">
        <v>0</v>
      </c>
      <c r="I30" s="259" t="s">
        <v>1820</v>
      </c>
      <c r="J30" s="311"/>
      <c r="K30" s="311" t="s">
        <v>2222</v>
      </c>
      <c r="L30" s="311"/>
      <c r="M30" s="311"/>
      <c r="N30" s="311"/>
      <c r="O30" s="311"/>
      <c r="P30" s="311"/>
      <c r="Q30" s="311"/>
      <c r="R30" s="311"/>
      <c r="S30" s="311"/>
      <c r="T30" s="311"/>
      <c r="U30" s="426"/>
    </row>
    <row r="31" spans="1:21">
      <c r="A31" s="311"/>
      <c r="B31" s="311"/>
      <c r="C31" s="311"/>
      <c r="D31" s="311"/>
      <c r="E31" s="311" t="s">
        <v>30</v>
      </c>
      <c r="F31" s="311" t="s">
        <v>842</v>
      </c>
      <c r="G31" s="311">
        <v>0</v>
      </c>
      <c r="H31" s="311">
        <v>0</v>
      </c>
      <c r="I31" s="259" t="s">
        <v>1820</v>
      </c>
      <c r="J31" s="311"/>
      <c r="K31" s="311" t="s">
        <v>2222</v>
      </c>
      <c r="L31" s="311"/>
      <c r="M31" s="311"/>
      <c r="N31" s="311"/>
      <c r="O31" s="311"/>
      <c r="P31" s="311"/>
      <c r="Q31" s="311"/>
      <c r="R31" s="311"/>
      <c r="S31" s="311"/>
      <c r="T31" s="311"/>
      <c r="U31" s="426"/>
    </row>
    <row r="32" spans="1:21">
      <c r="A32" s="311"/>
      <c r="B32" s="311"/>
      <c r="C32" s="311"/>
      <c r="D32" s="311"/>
      <c r="E32" s="311" t="s">
        <v>1014</v>
      </c>
      <c r="F32" s="311" t="s">
        <v>843</v>
      </c>
      <c r="G32" s="311">
        <v>78.7</v>
      </c>
      <c r="H32" s="311">
        <v>95</v>
      </c>
      <c r="I32" s="311" t="s">
        <v>928</v>
      </c>
      <c r="J32" s="311"/>
      <c r="K32" s="311" t="s">
        <v>2222</v>
      </c>
      <c r="L32" s="311"/>
      <c r="M32" s="311"/>
      <c r="N32" s="311"/>
      <c r="O32" s="311"/>
      <c r="P32" s="311"/>
      <c r="Q32" s="311"/>
      <c r="R32" s="311"/>
      <c r="S32" s="311"/>
      <c r="T32" s="311"/>
      <c r="U32" s="426"/>
    </row>
    <row r="33" spans="1:21">
      <c r="A33" s="311"/>
      <c r="B33" s="311"/>
      <c r="C33" s="311"/>
      <c r="D33" s="311"/>
      <c r="E33" s="311" t="s">
        <v>1821</v>
      </c>
      <c r="F33" s="311" t="s">
        <v>844</v>
      </c>
      <c r="G33" s="311">
        <v>0</v>
      </c>
      <c r="H33" s="311">
        <v>0</v>
      </c>
      <c r="I33" s="311" t="s">
        <v>928</v>
      </c>
      <c r="J33" s="311"/>
      <c r="K33" s="311" t="s">
        <v>2222</v>
      </c>
      <c r="L33" s="311"/>
      <c r="M33" s="311"/>
      <c r="N33" s="311"/>
      <c r="O33" s="311"/>
      <c r="P33" s="311"/>
      <c r="Q33" s="311"/>
      <c r="R33" s="311"/>
      <c r="S33" s="311"/>
      <c r="T33" s="311"/>
      <c r="U33" s="426"/>
    </row>
    <row r="34" spans="1:21">
      <c r="A34" s="311"/>
      <c r="B34" s="311"/>
      <c r="C34" s="311"/>
      <c r="D34" s="311"/>
      <c r="E34" s="311" t="s">
        <v>1011</v>
      </c>
      <c r="F34" s="311" t="s">
        <v>845</v>
      </c>
      <c r="G34" s="311">
        <v>0</v>
      </c>
      <c r="H34" s="311">
        <v>0</v>
      </c>
      <c r="I34" s="311" t="s">
        <v>928</v>
      </c>
      <c r="J34" s="311"/>
      <c r="K34" s="311" t="s">
        <v>2222</v>
      </c>
      <c r="L34" s="311"/>
      <c r="M34" s="311"/>
      <c r="N34" s="311"/>
      <c r="O34" s="311"/>
      <c r="P34" s="311"/>
      <c r="Q34" s="311"/>
      <c r="R34" s="311"/>
      <c r="S34" s="311"/>
      <c r="T34" s="311"/>
      <c r="U34" s="426"/>
    </row>
    <row r="35" spans="1:21">
      <c r="A35" s="311"/>
      <c r="B35" s="311"/>
      <c r="C35" s="311"/>
      <c r="D35" s="311"/>
      <c r="E35" s="311" t="s">
        <v>1898</v>
      </c>
      <c r="F35" s="311" t="s">
        <v>846</v>
      </c>
      <c r="G35" s="311">
        <v>0</v>
      </c>
      <c r="H35" s="311">
        <v>0</v>
      </c>
      <c r="I35" s="311" t="s">
        <v>928</v>
      </c>
      <c r="J35" s="311"/>
      <c r="K35" s="311" t="s">
        <v>2222</v>
      </c>
      <c r="L35" s="311"/>
      <c r="M35" s="311"/>
      <c r="N35" s="311"/>
      <c r="O35" s="311"/>
      <c r="P35" s="311"/>
      <c r="Q35" s="311"/>
      <c r="R35" s="311"/>
      <c r="S35" s="311"/>
      <c r="T35" s="311"/>
      <c r="U35" s="426"/>
    </row>
    <row r="36" spans="1:21">
      <c r="A36" s="311"/>
      <c r="B36" s="311"/>
      <c r="C36" s="311"/>
      <c r="D36" s="311"/>
      <c r="E36" s="311" t="s">
        <v>1010</v>
      </c>
      <c r="F36" s="311" t="s">
        <v>847</v>
      </c>
      <c r="G36" s="311">
        <v>21.3</v>
      </c>
      <c r="H36" s="311">
        <v>5</v>
      </c>
      <c r="I36" s="311" t="s">
        <v>928</v>
      </c>
      <c r="J36" s="311"/>
      <c r="K36" s="311" t="s">
        <v>2222</v>
      </c>
      <c r="L36" s="311"/>
      <c r="M36" s="311"/>
      <c r="N36" s="311"/>
      <c r="O36" s="311"/>
      <c r="P36" s="311"/>
      <c r="Q36" s="311"/>
      <c r="R36" s="311"/>
      <c r="S36" s="311"/>
      <c r="T36" s="311"/>
      <c r="U36" s="426"/>
    </row>
    <row r="37" spans="1:21">
      <c r="A37" s="311"/>
      <c r="B37" s="311"/>
      <c r="C37" s="311"/>
      <c r="D37" s="311"/>
      <c r="E37" s="311" t="s">
        <v>1823</v>
      </c>
      <c r="F37" s="311" t="s">
        <v>848</v>
      </c>
      <c r="G37" s="311">
        <v>0</v>
      </c>
      <c r="H37" s="311">
        <v>0</v>
      </c>
      <c r="I37" s="311" t="s">
        <v>928</v>
      </c>
      <c r="J37" s="311"/>
      <c r="K37" s="311" t="s">
        <v>2222</v>
      </c>
      <c r="L37" s="311"/>
      <c r="M37" s="311"/>
      <c r="N37" s="311"/>
      <c r="O37" s="311"/>
      <c r="P37" s="311"/>
      <c r="Q37" s="311"/>
      <c r="R37" s="311"/>
      <c r="S37" s="311"/>
      <c r="T37" s="311"/>
      <c r="U37" s="426"/>
    </row>
    <row r="38" spans="1:21">
      <c r="A38" s="311"/>
      <c r="B38" s="311"/>
      <c r="C38" s="311"/>
      <c r="D38" s="311"/>
      <c r="E38" s="311" t="s">
        <v>2007</v>
      </c>
      <c r="F38" s="311" t="s">
        <v>1186</v>
      </c>
      <c r="G38" s="311">
        <v>0</v>
      </c>
      <c r="H38" s="311">
        <v>350</v>
      </c>
      <c r="I38" s="311" t="s">
        <v>915</v>
      </c>
      <c r="J38" s="311"/>
      <c r="K38" s="311" t="s">
        <v>2222</v>
      </c>
      <c r="L38" s="311"/>
      <c r="M38" s="311"/>
      <c r="N38" s="311"/>
      <c r="O38" s="311"/>
      <c r="P38" s="311"/>
      <c r="Q38" s="311"/>
      <c r="R38" s="311"/>
      <c r="S38" s="311"/>
      <c r="T38" s="311"/>
      <c r="U38" s="426"/>
    </row>
    <row r="39" spans="1:21">
      <c r="A39" s="311"/>
      <c r="B39" s="377"/>
      <c r="C39" s="377"/>
      <c r="D39" s="377" t="s">
        <v>2012</v>
      </c>
      <c r="E39" s="377" t="s">
        <v>1995</v>
      </c>
      <c r="F39" s="377" t="s">
        <v>1301</v>
      </c>
      <c r="G39" s="378">
        <v>100</v>
      </c>
      <c r="H39" s="421">
        <v>117</v>
      </c>
      <c r="I39" s="377" t="s">
        <v>928</v>
      </c>
      <c r="J39" s="377"/>
      <c r="K39" s="324" t="s">
        <v>2759</v>
      </c>
      <c r="L39" s="311"/>
      <c r="M39" s="311"/>
      <c r="N39" s="311"/>
      <c r="O39" s="311"/>
      <c r="P39" s="311"/>
      <c r="Q39" s="311"/>
      <c r="R39" s="311"/>
      <c r="S39" s="311"/>
      <c r="T39" s="311"/>
      <c r="U39" s="426"/>
    </row>
    <row r="40" spans="1:21">
      <c r="A40" s="311"/>
      <c r="B40" s="311"/>
      <c r="C40" s="311"/>
      <c r="D40" s="311"/>
      <c r="E40" s="311" t="s">
        <v>26</v>
      </c>
      <c r="F40" s="311" t="s">
        <v>868</v>
      </c>
      <c r="G40" s="311">
        <v>0</v>
      </c>
      <c r="H40" s="311">
        <v>1.7</v>
      </c>
      <c r="I40" s="259" t="s">
        <v>1820</v>
      </c>
      <c r="J40" s="311"/>
      <c r="K40" s="311" t="s">
        <v>2222</v>
      </c>
      <c r="L40" s="311"/>
      <c r="M40" s="311"/>
      <c r="N40" s="311"/>
      <c r="O40" s="311"/>
      <c r="P40" s="311"/>
      <c r="Q40" s="311"/>
      <c r="R40" s="311"/>
      <c r="S40" s="311"/>
      <c r="T40" s="311"/>
      <c r="U40" s="426"/>
    </row>
    <row r="41" spans="1:21">
      <c r="A41" s="311"/>
      <c r="B41" s="311"/>
      <c r="C41" s="311"/>
      <c r="D41" s="311"/>
      <c r="E41" s="311" t="s">
        <v>30</v>
      </c>
      <c r="F41" s="311" t="s">
        <v>869</v>
      </c>
      <c r="G41" s="311">
        <v>0</v>
      </c>
      <c r="H41" s="311">
        <v>1.7</v>
      </c>
      <c r="I41" s="259" t="s">
        <v>1820</v>
      </c>
      <c r="J41" s="311"/>
      <c r="K41" s="311" t="s">
        <v>2222</v>
      </c>
      <c r="L41" s="311"/>
      <c r="M41" s="311"/>
      <c r="N41" s="311"/>
      <c r="O41" s="311"/>
      <c r="P41" s="311"/>
      <c r="Q41" s="311"/>
      <c r="R41" s="311"/>
      <c r="S41" s="311"/>
      <c r="T41" s="311"/>
      <c r="U41" s="426"/>
    </row>
    <row r="42" spans="1:21">
      <c r="A42" s="311"/>
      <c r="B42" s="311"/>
      <c r="C42" s="311"/>
      <c r="D42" s="311"/>
      <c r="E42" s="311" t="s">
        <v>1014</v>
      </c>
      <c r="F42" s="311" t="s">
        <v>870</v>
      </c>
      <c r="G42" s="311">
        <v>24.9</v>
      </c>
      <c r="H42" s="311">
        <v>21</v>
      </c>
      <c r="I42" s="311" t="s">
        <v>928</v>
      </c>
      <c r="J42" s="311"/>
      <c r="K42" s="311" t="s">
        <v>2222</v>
      </c>
      <c r="L42" s="311"/>
      <c r="M42" s="311"/>
      <c r="N42" s="311"/>
      <c r="O42" s="311"/>
      <c r="P42" s="311"/>
      <c r="Q42" s="311"/>
      <c r="R42" s="311"/>
      <c r="S42" s="311"/>
      <c r="T42" s="311"/>
      <c r="U42" s="426"/>
    </row>
    <row r="43" spans="1:21">
      <c r="A43" s="311"/>
      <c r="B43" s="311"/>
      <c r="C43" s="311"/>
      <c r="D43" s="311"/>
      <c r="E43" s="311" t="s">
        <v>1821</v>
      </c>
      <c r="F43" s="311" t="s">
        <v>871</v>
      </c>
      <c r="G43" s="311">
        <v>46.4</v>
      </c>
      <c r="H43" s="311">
        <f>100-SUM(H42,H44:H50)</f>
        <v>53.7</v>
      </c>
      <c r="I43" s="311" t="s">
        <v>928</v>
      </c>
      <c r="J43" s="311"/>
      <c r="K43" s="311" t="s">
        <v>2222</v>
      </c>
      <c r="L43" s="311"/>
      <c r="M43" s="311"/>
      <c r="N43" s="311"/>
      <c r="O43" s="311"/>
      <c r="P43" s="311"/>
      <c r="Q43" s="311"/>
      <c r="R43" s="311"/>
      <c r="S43" s="311"/>
      <c r="T43" s="311"/>
      <c r="U43" s="426"/>
    </row>
    <row r="44" spans="1:21">
      <c r="A44" s="311"/>
      <c r="B44" s="311"/>
      <c r="C44" s="311"/>
      <c r="D44" s="311"/>
      <c r="E44" s="311" t="s">
        <v>1898</v>
      </c>
      <c r="F44" s="311" t="s">
        <v>873</v>
      </c>
      <c r="G44" s="311">
        <v>0</v>
      </c>
      <c r="H44" s="311">
        <v>0</v>
      </c>
      <c r="I44" s="311" t="s">
        <v>928</v>
      </c>
      <c r="J44" s="311"/>
      <c r="K44" s="311" t="s">
        <v>2222</v>
      </c>
      <c r="L44" s="311"/>
      <c r="M44" s="311"/>
      <c r="N44" s="311"/>
      <c r="O44" s="311"/>
      <c r="P44" s="311"/>
      <c r="Q44" s="311"/>
      <c r="R44" s="311"/>
      <c r="S44" s="311"/>
      <c r="T44" s="311"/>
      <c r="U44" s="426"/>
    </row>
    <row r="45" spans="1:21">
      <c r="A45" s="311"/>
      <c r="B45" s="311"/>
      <c r="C45" s="311"/>
      <c r="D45" s="311"/>
      <c r="E45" s="311" t="s">
        <v>1011</v>
      </c>
      <c r="F45" s="311" t="s">
        <v>874</v>
      </c>
      <c r="G45" s="311">
        <v>0</v>
      </c>
      <c r="H45" s="311">
        <v>0</v>
      </c>
      <c r="I45" s="311" t="s">
        <v>928</v>
      </c>
      <c r="J45" s="311"/>
      <c r="K45" s="311" t="s">
        <v>2222</v>
      </c>
      <c r="L45" s="311"/>
      <c r="M45" s="311"/>
      <c r="N45" s="311"/>
      <c r="O45" s="311"/>
      <c r="P45" s="311"/>
      <c r="Q45" s="311"/>
      <c r="R45" s="311"/>
      <c r="S45" s="311"/>
      <c r="T45" s="311"/>
      <c r="U45" s="426"/>
    </row>
    <row r="46" spans="1:21">
      <c r="A46" s="311"/>
      <c r="B46" s="311"/>
      <c r="C46" s="311"/>
      <c r="D46" s="311"/>
      <c r="E46" s="311" t="s">
        <v>1823</v>
      </c>
      <c r="F46" s="311" t="s">
        <v>1284</v>
      </c>
      <c r="G46" s="311">
        <v>0</v>
      </c>
      <c r="H46" s="311">
        <v>0</v>
      </c>
      <c r="I46" s="311" t="s">
        <v>928</v>
      </c>
      <c r="J46" s="311"/>
      <c r="K46" s="311" t="s">
        <v>2222</v>
      </c>
      <c r="L46" s="311"/>
      <c r="M46" s="311"/>
      <c r="N46" s="311"/>
      <c r="O46" s="311"/>
      <c r="P46" s="311"/>
      <c r="Q46" s="311"/>
      <c r="R46" s="311"/>
      <c r="S46" s="311"/>
      <c r="T46" s="311"/>
      <c r="U46" s="426"/>
    </row>
    <row r="47" spans="1:21">
      <c r="A47" s="311"/>
      <c r="B47" s="311"/>
      <c r="C47" s="311"/>
      <c r="D47" s="311"/>
      <c r="E47" s="311" t="s">
        <v>2008</v>
      </c>
      <c r="F47" s="311" t="s">
        <v>1285</v>
      </c>
      <c r="G47" s="311">
        <v>0</v>
      </c>
      <c r="H47" s="311">
        <v>6</v>
      </c>
      <c r="I47" s="311" t="s">
        <v>928</v>
      </c>
      <c r="J47" s="311"/>
      <c r="K47" s="311" t="s">
        <v>2222</v>
      </c>
      <c r="L47" s="311"/>
      <c r="M47" s="311"/>
      <c r="N47" s="311"/>
      <c r="O47" s="311"/>
      <c r="P47" s="311"/>
      <c r="Q47" s="311"/>
      <c r="R47" s="311"/>
      <c r="S47" s="311"/>
      <c r="T47" s="311"/>
      <c r="U47" s="426"/>
    </row>
    <row r="48" spans="1:21">
      <c r="A48" s="311"/>
      <c r="B48" s="311"/>
      <c r="C48" s="311"/>
      <c r="D48" s="311"/>
      <c r="E48" s="311" t="s">
        <v>2009</v>
      </c>
      <c r="F48" s="311" t="s">
        <v>1287</v>
      </c>
      <c r="G48" s="311">
        <v>0</v>
      </c>
      <c r="H48" s="311">
        <v>0</v>
      </c>
      <c r="I48" s="311" t="s">
        <v>928</v>
      </c>
      <c r="J48" s="311"/>
      <c r="K48" s="311" t="s">
        <v>2222</v>
      </c>
      <c r="L48" s="311"/>
      <c r="M48" s="311"/>
      <c r="N48" s="311"/>
      <c r="O48" s="311"/>
      <c r="P48" s="311"/>
      <c r="Q48" s="311"/>
      <c r="R48" s="311"/>
      <c r="S48" s="311"/>
      <c r="T48" s="311"/>
      <c r="U48" s="426"/>
    </row>
    <row r="49" spans="1:21">
      <c r="A49" s="311"/>
      <c r="B49" s="311"/>
      <c r="C49" s="311"/>
      <c r="D49" s="311"/>
      <c r="E49" s="311" t="s">
        <v>2010</v>
      </c>
      <c r="F49" s="311" t="s">
        <v>1286</v>
      </c>
      <c r="G49" s="311">
        <v>0</v>
      </c>
      <c r="H49" s="311">
        <v>0</v>
      </c>
      <c r="I49" s="311" t="s">
        <v>928</v>
      </c>
      <c r="J49" s="311"/>
      <c r="K49" s="311" t="s">
        <v>2222</v>
      </c>
      <c r="L49" s="311"/>
      <c r="M49" s="311"/>
      <c r="N49" s="311"/>
      <c r="O49" s="311"/>
      <c r="P49" s="311"/>
      <c r="Q49" s="311"/>
      <c r="R49" s="311"/>
      <c r="S49" s="311"/>
      <c r="T49" s="311"/>
      <c r="U49" s="426"/>
    </row>
    <row r="50" spans="1:21">
      <c r="A50" s="311"/>
      <c r="B50" s="311"/>
      <c r="C50" s="311"/>
      <c r="D50" s="311"/>
      <c r="E50" s="311" t="s">
        <v>1010</v>
      </c>
      <c r="F50" s="311" t="s">
        <v>872</v>
      </c>
      <c r="G50" s="311">
        <v>28.7</v>
      </c>
      <c r="H50" s="311">
        <v>19.3</v>
      </c>
      <c r="I50" s="311" t="s">
        <v>928</v>
      </c>
      <c r="J50" s="311"/>
      <c r="K50" s="311" t="s">
        <v>2222</v>
      </c>
      <c r="L50" s="311"/>
      <c r="M50" s="311"/>
      <c r="N50" s="311"/>
      <c r="O50" s="311"/>
      <c r="P50" s="311"/>
      <c r="Q50" s="311"/>
      <c r="R50" s="311"/>
      <c r="S50" s="311"/>
      <c r="T50" s="311"/>
      <c r="U50" s="426"/>
    </row>
    <row r="51" spans="1:21">
      <c r="A51" s="311"/>
      <c r="B51" s="311"/>
      <c r="C51" s="311"/>
      <c r="D51" s="311" t="s">
        <v>1908</v>
      </c>
      <c r="E51" s="311" t="s">
        <v>2007</v>
      </c>
      <c r="F51" s="311" t="s">
        <v>1187</v>
      </c>
      <c r="G51" s="311">
        <v>0</v>
      </c>
      <c r="H51" s="311">
        <v>0</v>
      </c>
      <c r="I51" s="311" t="s">
        <v>928</v>
      </c>
      <c r="J51" s="311"/>
      <c r="K51" s="311" t="s">
        <v>2222</v>
      </c>
      <c r="L51" s="311"/>
      <c r="M51" s="311"/>
      <c r="N51" s="311"/>
      <c r="O51" s="311"/>
      <c r="P51" s="311"/>
      <c r="Q51" s="311"/>
      <c r="R51" s="311"/>
      <c r="S51" s="311"/>
      <c r="T51" s="311"/>
      <c r="U51" s="426"/>
    </row>
    <row r="52" spans="1:21">
      <c r="A52" s="311"/>
      <c r="B52" s="311"/>
      <c r="C52" s="311"/>
      <c r="D52" s="311" t="s">
        <v>2013</v>
      </c>
      <c r="E52" s="311" t="s">
        <v>33</v>
      </c>
      <c r="F52" s="311" t="s">
        <v>853</v>
      </c>
      <c r="G52" s="311">
        <v>0</v>
      </c>
      <c r="H52" s="311">
        <v>0</v>
      </c>
      <c r="I52" s="311" t="s">
        <v>928</v>
      </c>
      <c r="J52" s="311"/>
      <c r="K52" s="311" t="s">
        <v>2222</v>
      </c>
      <c r="L52" s="311"/>
      <c r="M52" s="311"/>
      <c r="N52" s="311"/>
      <c r="O52" s="311"/>
      <c r="P52" s="311"/>
      <c r="Q52" s="311"/>
      <c r="R52" s="311"/>
      <c r="S52" s="311"/>
      <c r="T52" s="311"/>
      <c r="U52" s="426"/>
    </row>
    <row r="53" spans="1:21">
      <c r="A53" s="311"/>
      <c r="B53" s="311"/>
      <c r="C53" s="311"/>
      <c r="D53" s="311"/>
      <c r="E53" s="311" t="s">
        <v>2011</v>
      </c>
      <c r="F53" s="311" t="s">
        <v>852</v>
      </c>
      <c r="G53" s="311">
        <v>0</v>
      </c>
      <c r="H53" s="311">
        <v>0</v>
      </c>
      <c r="I53" s="311" t="s">
        <v>928</v>
      </c>
      <c r="J53" s="311"/>
      <c r="K53" s="311" t="s">
        <v>2222</v>
      </c>
      <c r="L53" s="311"/>
      <c r="M53" s="311"/>
      <c r="N53" s="311"/>
      <c r="O53" s="311"/>
      <c r="P53" s="311"/>
      <c r="Q53" s="311"/>
      <c r="R53" s="311"/>
      <c r="S53" s="311"/>
      <c r="T53" s="311"/>
      <c r="U53" s="426"/>
    </row>
    <row r="54" spans="1:21">
      <c r="A54" s="311"/>
      <c r="B54" s="311"/>
      <c r="C54" s="311"/>
      <c r="D54" s="311"/>
      <c r="E54" s="311" t="s">
        <v>1906</v>
      </c>
      <c r="F54" s="311" t="s">
        <v>851</v>
      </c>
      <c r="G54" s="311">
        <v>11.2</v>
      </c>
      <c r="H54" s="311">
        <v>4</v>
      </c>
      <c r="I54" s="311" t="s">
        <v>928</v>
      </c>
      <c r="J54" s="311"/>
      <c r="K54" s="311" t="s">
        <v>2222</v>
      </c>
      <c r="L54" s="311"/>
      <c r="M54" s="311"/>
      <c r="N54" s="311"/>
      <c r="O54" s="311"/>
      <c r="P54" s="311"/>
      <c r="Q54" s="311"/>
      <c r="R54" s="311"/>
      <c r="S54" s="311"/>
      <c r="T54" s="311"/>
      <c r="U54" s="426"/>
    </row>
    <row r="55" spans="1:21">
      <c r="A55" s="311"/>
      <c r="B55" s="311"/>
      <c r="C55" s="311"/>
      <c r="D55" s="311"/>
      <c r="E55" s="311" t="s">
        <v>22</v>
      </c>
      <c r="F55" s="311" t="s">
        <v>849</v>
      </c>
      <c r="G55" s="311">
        <v>88.8</v>
      </c>
      <c r="H55" s="311">
        <f>100-SUM(H52:H54,H56)</f>
        <v>96</v>
      </c>
      <c r="I55" s="311" t="s">
        <v>928</v>
      </c>
      <c r="J55" s="311"/>
      <c r="K55" s="311" t="s">
        <v>2222</v>
      </c>
      <c r="L55" s="311"/>
      <c r="M55" s="311"/>
      <c r="N55" s="311"/>
      <c r="O55" s="311"/>
      <c r="P55" s="311"/>
      <c r="Q55" s="311"/>
      <c r="R55" s="311"/>
      <c r="S55" s="311"/>
      <c r="T55" s="311"/>
      <c r="U55" s="426"/>
    </row>
    <row r="56" spans="1:21">
      <c r="A56" s="311"/>
      <c r="B56" s="311"/>
      <c r="C56" s="311"/>
      <c r="D56" s="311"/>
      <c r="E56" s="311" t="s">
        <v>19</v>
      </c>
      <c r="F56" s="311" t="s">
        <v>850</v>
      </c>
      <c r="G56" s="311">
        <v>0</v>
      </c>
      <c r="H56" s="311">
        <v>0</v>
      </c>
      <c r="I56" s="311" t="s">
        <v>928</v>
      </c>
      <c r="J56" s="311"/>
      <c r="K56" s="311" t="s">
        <v>2222</v>
      </c>
      <c r="L56" s="311"/>
      <c r="M56" s="311"/>
      <c r="N56" s="311"/>
      <c r="O56" s="311"/>
      <c r="P56" s="311"/>
      <c r="Q56" s="311"/>
      <c r="R56" s="311"/>
      <c r="S56" s="311"/>
      <c r="T56" s="311"/>
      <c r="U56" s="426"/>
    </row>
    <row r="57" spans="1:21">
      <c r="A57" s="311"/>
      <c r="B57" s="377" t="s">
        <v>1</v>
      </c>
      <c r="C57" s="377" t="s">
        <v>1137</v>
      </c>
      <c r="D57" s="377" t="s">
        <v>1134</v>
      </c>
      <c r="E57" s="377" t="s">
        <v>1135</v>
      </c>
      <c r="F57" s="377" t="s">
        <v>1302</v>
      </c>
      <c r="G57" s="378">
        <v>100</v>
      </c>
      <c r="H57" s="421">
        <f>'Scenario - Industrie'!P26*100</f>
        <v>127.64340013821698</v>
      </c>
      <c r="I57" s="377" t="s">
        <v>928</v>
      </c>
      <c r="J57" s="377"/>
      <c r="K57" s="377" t="s">
        <v>2756</v>
      </c>
      <c r="L57" s="311"/>
      <c r="M57" s="311"/>
      <c r="N57" s="311"/>
      <c r="O57" s="311"/>
      <c r="P57" s="311"/>
      <c r="Q57" s="311"/>
      <c r="R57" s="311"/>
      <c r="S57" s="311"/>
      <c r="T57" s="311"/>
      <c r="U57" s="426"/>
    </row>
    <row r="58" spans="1:21">
      <c r="A58" s="311"/>
      <c r="B58" s="311"/>
      <c r="C58" s="311"/>
      <c r="D58" s="311"/>
      <c r="E58" s="311" t="s">
        <v>1136</v>
      </c>
      <c r="F58" s="311" t="s">
        <v>1303</v>
      </c>
      <c r="G58" s="311">
        <v>0</v>
      </c>
      <c r="H58" s="311">
        <v>0</v>
      </c>
      <c r="I58" s="259" t="s">
        <v>1820</v>
      </c>
      <c r="J58" s="423"/>
      <c r="K58" s="311" t="s">
        <v>2690</v>
      </c>
      <c r="L58" s="311"/>
      <c r="M58" s="311"/>
      <c r="N58" s="311"/>
      <c r="O58" s="311"/>
      <c r="P58" s="311"/>
      <c r="Q58" s="311"/>
      <c r="R58" s="311"/>
      <c r="S58" s="311"/>
      <c r="T58" s="311"/>
      <c r="U58" s="426"/>
    </row>
    <row r="59" spans="1:21">
      <c r="A59" s="311"/>
      <c r="B59" s="377"/>
      <c r="C59" s="377"/>
      <c r="D59" s="377" t="s">
        <v>2014</v>
      </c>
      <c r="E59" s="377" t="s">
        <v>1995</v>
      </c>
      <c r="F59" s="377" t="s">
        <v>864</v>
      </c>
      <c r="G59" s="378">
        <v>100</v>
      </c>
      <c r="H59" s="421">
        <v>85.2</v>
      </c>
      <c r="I59" s="377" t="s">
        <v>928</v>
      </c>
      <c r="J59" s="311"/>
      <c r="K59" s="324" t="s">
        <v>2759</v>
      </c>
      <c r="L59" s="311"/>
      <c r="M59" s="311"/>
      <c r="N59" s="311"/>
      <c r="O59" s="311"/>
      <c r="P59" s="311"/>
      <c r="Q59" s="311"/>
      <c r="R59" s="311"/>
      <c r="S59" s="311"/>
      <c r="T59" s="311"/>
      <c r="U59" s="426"/>
    </row>
    <row r="60" spans="1:21">
      <c r="A60" s="311"/>
      <c r="B60" s="311"/>
      <c r="C60" s="311"/>
      <c r="D60" s="311"/>
      <c r="E60" s="311" t="s">
        <v>1136</v>
      </c>
      <c r="F60" s="311" t="s">
        <v>865</v>
      </c>
      <c r="G60" s="311">
        <v>0</v>
      </c>
      <c r="H60" s="311">
        <v>0</v>
      </c>
      <c r="I60" s="259" t="s">
        <v>1820</v>
      </c>
      <c r="J60" s="311"/>
      <c r="K60" s="311" t="s">
        <v>2222</v>
      </c>
      <c r="L60" s="311"/>
      <c r="M60" s="311"/>
      <c r="N60" s="311"/>
      <c r="O60" s="311"/>
      <c r="P60" s="311"/>
      <c r="Q60" s="311"/>
      <c r="R60" s="311"/>
      <c r="S60" s="311"/>
      <c r="T60" s="311"/>
      <c r="U60" s="426"/>
    </row>
    <row r="61" spans="1:21">
      <c r="A61" s="311"/>
      <c r="B61" s="311"/>
      <c r="C61" s="311"/>
      <c r="D61" s="311"/>
      <c r="E61" s="311" t="s">
        <v>1014</v>
      </c>
      <c r="F61" s="259" t="s">
        <v>883</v>
      </c>
      <c r="G61" s="267">
        <v>97.1</v>
      </c>
      <c r="H61" s="315">
        <f>100-SUM(H62:H67)</f>
        <v>69</v>
      </c>
      <c r="I61" s="259" t="s">
        <v>2017</v>
      </c>
      <c r="J61" s="311"/>
      <c r="K61" s="311" t="s">
        <v>2222</v>
      </c>
      <c r="L61" s="311"/>
      <c r="M61" s="311"/>
      <c r="N61" s="311"/>
      <c r="O61" s="311"/>
      <c r="P61" s="311"/>
      <c r="Q61" s="311"/>
      <c r="R61" s="311"/>
      <c r="S61" s="311"/>
      <c r="T61" s="311"/>
      <c r="U61" s="426"/>
    </row>
    <row r="62" spans="1:21">
      <c r="A62" s="311"/>
      <c r="B62" s="311"/>
      <c r="C62" s="311"/>
      <c r="D62" s="311"/>
      <c r="E62" s="311" t="s">
        <v>1821</v>
      </c>
      <c r="F62" s="311" t="s">
        <v>1289</v>
      </c>
      <c r="G62" s="311">
        <v>0</v>
      </c>
      <c r="H62" s="315">
        <v>0</v>
      </c>
      <c r="I62" s="311" t="s">
        <v>928</v>
      </c>
      <c r="J62" s="311"/>
      <c r="K62" s="311" t="s">
        <v>2222</v>
      </c>
      <c r="L62" s="311"/>
      <c r="M62" s="311"/>
      <c r="N62" s="311"/>
      <c r="O62" s="311"/>
      <c r="P62" s="311"/>
      <c r="Q62" s="311"/>
      <c r="R62" s="311"/>
      <c r="S62" s="311"/>
      <c r="T62" s="311"/>
      <c r="U62" s="426"/>
    </row>
    <row r="63" spans="1:21">
      <c r="A63" s="311"/>
      <c r="B63" s="311"/>
      <c r="C63" s="311"/>
      <c r="D63" s="311"/>
      <c r="E63" s="311" t="s">
        <v>1898</v>
      </c>
      <c r="F63" s="259" t="s">
        <v>1288</v>
      </c>
      <c r="G63" s="267">
        <v>2.1</v>
      </c>
      <c r="H63" s="315">
        <v>0</v>
      </c>
      <c r="I63" s="311" t="s">
        <v>928</v>
      </c>
      <c r="J63" s="311"/>
      <c r="K63" s="311" t="s">
        <v>2222</v>
      </c>
      <c r="L63" s="311"/>
      <c r="M63" s="311"/>
      <c r="N63" s="311"/>
      <c r="O63" s="311"/>
      <c r="P63" s="311"/>
      <c r="Q63" s="311"/>
      <c r="R63" s="311"/>
      <c r="S63" s="311"/>
      <c r="T63" s="311"/>
      <c r="U63" s="426"/>
    </row>
    <row r="64" spans="1:21">
      <c r="A64" s="311"/>
      <c r="B64" s="311"/>
      <c r="C64" s="311"/>
      <c r="D64" s="311"/>
      <c r="E64" s="311" t="s">
        <v>1011</v>
      </c>
      <c r="F64" s="311" t="s">
        <v>885</v>
      </c>
      <c r="G64" s="311">
        <v>0</v>
      </c>
      <c r="H64" s="315">
        <v>2</v>
      </c>
      <c r="I64" s="311" t="s">
        <v>928</v>
      </c>
      <c r="J64" s="311"/>
      <c r="K64" s="311" t="s">
        <v>2222</v>
      </c>
      <c r="L64" s="311"/>
      <c r="M64" s="311"/>
      <c r="N64" s="311"/>
      <c r="O64" s="311"/>
      <c r="P64" s="311"/>
      <c r="Q64" s="311"/>
      <c r="R64" s="311"/>
      <c r="S64" s="311"/>
      <c r="T64" s="311"/>
      <c r="U64" s="426"/>
    </row>
    <row r="65" spans="1:21">
      <c r="A65" s="311"/>
      <c r="B65" s="311"/>
      <c r="C65" s="311"/>
      <c r="D65" s="311"/>
      <c r="E65" s="311" t="s">
        <v>1823</v>
      </c>
      <c r="F65" s="259" t="s">
        <v>1290</v>
      </c>
      <c r="G65" s="267">
        <v>0</v>
      </c>
      <c r="H65" s="315">
        <v>0</v>
      </c>
      <c r="I65" s="311" t="s">
        <v>928</v>
      </c>
      <c r="J65" s="311"/>
      <c r="K65" s="311" t="s">
        <v>2222</v>
      </c>
      <c r="L65" s="311"/>
      <c r="M65" s="311"/>
      <c r="N65" s="311"/>
      <c r="O65" s="311"/>
      <c r="P65" s="311"/>
      <c r="Q65" s="311"/>
      <c r="R65" s="311"/>
      <c r="S65" s="311"/>
      <c r="T65" s="311"/>
      <c r="U65" s="426"/>
    </row>
    <row r="66" spans="1:21">
      <c r="A66" s="311"/>
      <c r="B66" s="311"/>
      <c r="C66" s="311"/>
      <c r="D66" s="311"/>
      <c r="E66" s="311" t="s">
        <v>2008</v>
      </c>
      <c r="F66" s="311" t="s">
        <v>1291</v>
      </c>
      <c r="G66" s="311">
        <v>0</v>
      </c>
      <c r="H66" s="315">
        <v>17</v>
      </c>
      <c r="I66" s="311" t="s">
        <v>928</v>
      </c>
      <c r="J66" s="311"/>
      <c r="K66" s="311" t="s">
        <v>2222</v>
      </c>
      <c r="L66" s="311"/>
      <c r="M66" s="311"/>
      <c r="N66" s="311"/>
      <c r="O66" s="311"/>
      <c r="P66" s="311"/>
      <c r="Q66" s="311"/>
      <c r="R66" s="311"/>
      <c r="S66" s="311"/>
      <c r="T66" s="311"/>
      <c r="U66" s="426"/>
    </row>
    <row r="67" spans="1:21">
      <c r="A67" s="311"/>
      <c r="B67" s="311"/>
      <c r="C67" s="311"/>
      <c r="D67" s="311"/>
      <c r="E67" s="311" t="s">
        <v>1010</v>
      </c>
      <c r="F67" s="259" t="s">
        <v>884</v>
      </c>
      <c r="G67" s="267">
        <v>0.8</v>
      </c>
      <c r="H67" s="315">
        <v>12</v>
      </c>
      <c r="I67" s="311" t="s">
        <v>928</v>
      </c>
      <c r="J67" s="311"/>
      <c r="K67" s="311" t="s">
        <v>2222</v>
      </c>
      <c r="L67" s="311"/>
      <c r="M67" s="311"/>
      <c r="N67" s="311"/>
      <c r="O67" s="311"/>
      <c r="P67" s="311"/>
      <c r="Q67" s="311"/>
      <c r="R67" s="311"/>
      <c r="S67" s="311"/>
      <c r="T67" s="311"/>
      <c r="U67" s="426"/>
    </row>
    <row r="68" spans="1:21">
      <c r="A68" s="311"/>
      <c r="B68" s="311"/>
      <c r="C68" s="311"/>
      <c r="D68" s="311"/>
      <c r="E68" s="311" t="s">
        <v>2007</v>
      </c>
      <c r="F68" s="311" t="s">
        <v>1191</v>
      </c>
      <c r="G68" s="311">
        <v>0</v>
      </c>
      <c r="H68" s="311">
        <v>0</v>
      </c>
      <c r="I68" s="311" t="s">
        <v>915</v>
      </c>
      <c r="J68" s="423"/>
      <c r="K68" s="423" t="s">
        <v>2690</v>
      </c>
      <c r="L68" s="311"/>
      <c r="M68" s="311"/>
      <c r="N68" s="311"/>
      <c r="O68" s="311"/>
      <c r="P68" s="311"/>
      <c r="Q68" s="311"/>
      <c r="R68" s="311"/>
      <c r="S68" s="311"/>
      <c r="T68" s="311"/>
      <c r="U68" s="426"/>
    </row>
    <row r="69" spans="1:21">
      <c r="A69" s="311"/>
      <c r="B69" s="377"/>
      <c r="C69" s="377"/>
      <c r="D69" s="377" t="s">
        <v>2015</v>
      </c>
      <c r="E69" s="377" t="s">
        <v>1995</v>
      </c>
      <c r="F69" s="377" t="s">
        <v>866</v>
      </c>
      <c r="G69" s="378">
        <v>100</v>
      </c>
      <c r="H69" s="421">
        <v>85.6</v>
      </c>
      <c r="I69" s="377" t="s">
        <v>928</v>
      </c>
      <c r="J69" s="311"/>
      <c r="K69" s="324" t="s">
        <v>2759</v>
      </c>
      <c r="L69" s="311"/>
      <c r="M69" s="311"/>
      <c r="N69" s="311"/>
      <c r="O69" s="311"/>
      <c r="P69" s="311"/>
      <c r="Q69" s="311"/>
      <c r="R69" s="311"/>
      <c r="S69" s="311"/>
      <c r="T69" s="311"/>
      <c r="U69" s="426"/>
    </row>
    <row r="70" spans="1:21">
      <c r="A70" s="311"/>
      <c r="B70" s="311"/>
      <c r="C70" s="311"/>
      <c r="D70" s="311"/>
      <c r="E70" s="311" t="s">
        <v>1136</v>
      </c>
      <c r="F70" s="311" t="s">
        <v>867</v>
      </c>
      <c r="G70" s="311">
        <v>0</v>
      </c>
      <c r="H70" s="311">
        <v>0.1</v>
      </c>
      <c r="I70" s="259" t="s">
        <v>1820</v>
      </c>
      <c r="J70" s="311"/>
      <c r="K70" s="311" t="s">
        <v>2222</v>
      </c>
      <c r="L70" s="311"/>
      <c r="M70" s="311"/>
      <c r="N70" s="311"/>
      <c r="O70" s="311"/>
      <c r="P70" s="311"/>
      <c r="Q70" s="311"/>
      <c r="R70" s="311"/>
      <c r="S70" s="311"/>
      <c r="T70" s="311"/>
      <c r="U70" s="426"/>
    </row>
    <row r="71" spans="1:21">
      <c r="A71" s="311"/>
      <c r="B71" s="311"/>
      <c r="C71" s="311"/>
      <c r="D71" s="311"/>
      <c r="E71" s="311" t="s">
        <v>1014</v>
      </c>
      <c r="F71" s="259" t="s">
        <v>880</v>
      </c>
      <c r="G71" s="267">
        <v>85.8</v>
      </c>
      <c r="H71" s="311">
        <v>45</v>
      </c>
      <c r="I71" s="311" t="s">
        <v>928</v>
      </c>
      <c r="J71" s="311"/>
      <c r="K71" s="311" t="s">
        <v>2222</v>
      </c>
      <c r="L71" s="311"/>
      <c r="M71" s="311"/>
      <c r="N71" s="311"/>
      <c r="O71" s="311"/>
      <c r="P71" s="311"/>
      <c r="Q71" s="311"/>
      <c r="R71" s="311"/>
      <c r="S71" s="311"/>
      <c r="T71" s="311"/>
      <c r="U71" s="426"/>
    </row>
    <row r="72" spans="1:21">
      <c r="A72" s="311"/>
      <c r="B72" s="311"/>
      <c r="C72" s="311"/>
      <c r="D72" s="311"/>
      <c r="E72" s="311" t="s">
        <v>1821</v>
      </c>
      <c r="F72" s="311" t="s">
        <v>1293</v>
      </c>
      <c r="G72" s="311">
        <v>0</v>
      </c>
      <c r="H72" s="311">
        <v>0</v>
      </c>
      <c r="I72" s="311" t="s">
        <v>928</v>
      </c>
      <c r="J72" s="311"/>
      <c r="K72" s="311" t="s">
        <v>2222</v>
      </c>
      <c r="L72" s="311"/>
      <c r="M72" s="311"/>
      <c r="N72" s="311"/>
      <c r="O72" s="311"/>
      <c r="P72" s="311"/>
      <c r="Q72" s="311"/>
      <c r="R72" s="311"/>
      <c r="S72" s="311"/>
      <c r="T72" s="311"/>
      <c r="U72" s="426"/>
    </row>
    <row r="73" spans="1:21">
      <c r="A73" s="311"/>
      <c r="B73" s="311"/>
      <c r="C73" s="311"/>
      <c r="D73" s="311"/>
      <c r="E73" s="311" t="s">
        <v>1898</v>
      </c>
      <c r="F73" s="259" t="s">
        <v>1292</v>
      </c>
      <c r="G73" s="267">
        <v>0</v>
      </c>
      <c r="H73" s="311">
        <v>0</v>
      </c>
      <c r="I73" s="311" t="s">
        <v>928</v>
      </c>
      <c r="J73" s="311"/>
      <c r="K73" s="311" t="s">
        <v>2222</v>
      </c>
      <c r="L73" s="311"/>
      <c r="M73" s="311"/>
      <c r="N73" s="311"/>
      <c r="O73" s="311"/>
      <c r="P73" s="311"/>
      <c r="Q73" s="311"/>
      <c r="R73" s="311"/>
      <c r="S73" s="311"/>
      <c r="T73" s="311"/>
      <c r="U73" s="426"/>
    </row>
    <row r="74" spans="1:21">
      <c r="A74" s="311"/>
      <c r="B74" s="311"/>
      <c r="C74" s="311"/>
      <c r="D74" s="311"/>
      <c r="E74" s="311" t="s">
        <v>1011</v>
      </c>
      <c r="F74" s="311" t="s">
        <v>882</v>
      </c>
      <c r="G74" s="311">
        <v>0</v>
      </c>
      <c r="H74" s="311">
        <v>15</v>
      </c>
      <c r="I74" s="311" t="s">
        <v>928</v>
      </c>
      <c r="J74" s="311"/>
      <c r="K74" s="311" t="s">
        <v>2222</v>
      </c>
      <c r="L74" s="311"/>
      <c r="M74" s="311"/>
      <c r="N74" s="311"/>
      <c r="O74" s="311"/>
      <c r="P74" s="311"/>
      <c r="Q74" s="311"/>
      <c r="R74" s="311"/>
      <c r="S74" s="311"/>
      <c r="T74" s="311"/>
      <c r="U74" s="426"/>
    </row>
    <row r="75" spans="1:21">
      <c r="A75" s="311"/>
      <c r="B75" s="311"/>
      <c r="C75" s="311"/>
      <c r="D75" s="311"/>
      <c r="E75" s="311" t="s">
        <v>1823</v>
      </c>
      <c r="F75" s="259" t="s">
        <v>1294</v>
      </c>
      <c r="G75" s="267">
        <v>0</v>
      </c>
      <c r="H75" s="311">
        <v>0</v>
      </c>
      <c r="I75" s="311" t="s">
        <v>928</v>
      </c>
      <c r="J75" s="311"/>
      <c r="K75" s="311" t="s">
        <v>2222</v>
      </c>
      <c r="L75" s="311"/>
      <c r="M75" s="311"/>
      <c r="N75" s="311"/>
      <c r="O75" s="311"/>
      <c r="P75" s="311"/>
      <c r="Q75" s="311"/>
      <c r="R75" s="311"/>
      <c r="S75" s="311"/>
      <c r="T75" s="311"/>
      <c r="U75" s="426"/>
    </row>
    <row r="76" spans="1:21">
      <c r="A76" s="311"/>
      <c r="B76" s="311"/>
      <c r="C76" s="311"/>
      <c r="D76" s="311"/>
      <c r="E76" s="311" t="s">
        <v>2008</v>
      </c>
      <c r="F76" s="311" t="s">
        <v>1295</v>
      </c>
      <c r="G76" s="311">
        <v>0</v>
      </c>
      <c r="H76" s="311">
        <v>20</v>
      </c>
      <c r="I76" s="311" t="s">
        <v>928</v>
      </c>
      <c r="J76" s="311"/>
      <c r="K76" s="311" t="s">
        <v>2222</v>
      </c>
      <c r="L76" s="311"/>
      <c r="M76" s="311"/>
      <c r="N76" s="311"/>
      <c r="O76" s="311"/>
      <c r="P76" s="311"/>
      <c r="Q76" s="311"/>
      <c r="R76" s="311"/>
      <c r="S76" s="311"/>
      <c r="T76" s="311"/>
      <c r="U76" s="426"/>
    </row>
    <row r="77" spans="1:21">
      <c r="A77" s="311"/>
      <c r="B77" s="311"/>
      <c r="C77" s="311"/>
      <c r="D77" s="311"/>
      <c r="E77" s="311" t="s">
        <v>1010</v>
      </c>
      <c r="F77" s="259" t="s">
        <v>881</v>
      </c>
      <c r="G77" s="267">
        <v>14.2</v>
      </c>
      <c r="H77" s="311">
        <f>100-SUM(H71:H76)</f>
        <v>20</v>
      </c>
      <c r="I77" s="311" t="s">
        <v>928</v>
      </c>
      <c r="J77" s="311"/>
      <c r="K77" s="311" t="s">
        <v>2222</v>
      </c>
      <c r="L77" s="311"/>
      <c r="M77" s="311"/>
      <c r="N77" s="311"/>
      <c r="O77" s="311"/>
      <c r="P77" s="311"/>
      <c r="Q77" s="311"/>
      <c r="R77" s="311"/>
      <c r="S77" s="311"/>
      <c r="T77" s="311"/>
      <c r="U77" s="426"/>
    </row>
    <row r="78" spans="1:21">
      <c r="A78" s="311"/>
      <c r="B78" s="311"/>
      <c r="C78" s="311"/>
      <c r="D78" s="311"/>
      <c r="E78" s="311" t="s">
        <v>2007</v>
      </c>
      <c r="F78" s="311" t="s">
        <v>1192</v>
      </c>
      <c r="G78" s="311">
        <v>0</v>
      </c>
      <c r="H78" s="311">
        <v>0</v>
      </c>
      <c r="I78" s="311" t="s">
        <v>915</v>
      </c>
      <c r="J78" s="311"/>
      <c r="K78" s="311" t="s">
        <v>2222</v>
      </c>
      <c r="L78" s="311"/>
      <c r="M78" s="311"/>
      <c r="N78" s="311"/>
      <c r="O78" s="311"/>
      <c r="P78" s="311"/>
      <c r="Q78" s="311"/>
      <c r="R78" s="311"/>
      <c r="S78" s="311"/>
      <c r="T78" s="311"/>
      <c r="U78" s="426"/>
    </row>
    <row r="79" spans="1:21">
      <c r="A79" s="311"/>
      <c r="B79" s="311"/>
      <c r="C79" s="311"/>
      <c r="D79" s="311" t="s">
        <v>863</v>
      </c>
      <c r="E79" s="311" t="s">
        <v>1995</v>
      </c>
      <c r="F79" s="259" t="s">
        <v>886</v>
      </c>
      <c r="G79" s="267">
        <v>100</v>
      </c>
      <c r="H79" s="311">
        <v>95</v>
      </c>
      <c r="I79" s="311" t="s">
        <v>928</v>
      </c>
      <c r="J79" s="311"/>
      <c r="K79" s="311" t="s">
        <v>2222</v>
      </c>
      <c r="L79" s="311"/>
      <c r="M79" s="311"/>
      <c r="N79" s="311"/>
      <c r="O79" s="311"/>
      <c r="P79" s="311"/>
      <c r="Q79" s="311"/>
      <c r="R79" s="311"/>
      <c r="S79" s="311"/>
      <c r="T79" s="311"/>
      <c r="U79" s="426"/>
    </row>
    <row r="80" spans="1:21">
      <c r="A80" s="311"/>
      <c r="B80" s="311"/>
      <c r="C80" s="311"/>
      <c r="D80" s="311"/>
      <c r="E80" s="311" t="s">
        <v>2011</v>
      </c>
      <c r="F80" s="311" t="s">
        <v>875</v>
      </c>
      <c r="G80" s="311">
        <v>0</v>
      </c>
      <c r="H80" s="311">
        <v>0</v>
      </c>
      <c r="I80" s="311" t="s">
        <v>928</v>
      </c>
      <c r="J80" s="311"/>
      <c r="K80" s="311" t="s">
        <v>2222</v>
      </c>
      <c r="L80" s="311"/>
      <c r="M80" s="311"/>
      <c r="N80" s="311"/>
      <c r="O80" s="311"/>
      <c r="P80" s="311"/>
      <c r="Q80" s="311"/>
      <c r="R80" s="311"/>
      <c r="S80" s="311"/>
      <c r="T80" s="311"/>
      <c r="U80" s="426"/>
    </row>
    <row r="81" spans="1:21">
      <c r="A81" s="311"/>
      <c r="B81" s="311"/>
      <c r="C81" s="311"/>
      <c r="D81" s="311"/>
      <c r="E81" s="311" t="s">
        <v>33</v>
      </c>
      <c r="F81" s="259" t="s">
        <v>878</v>
      </c>
      <c r="G81" s="267">
        <v>2.7</v>
      </c>
      <c r="H81" s="311">
        <v>0</v>
      </c>
      <c r="I81" s="311" t="s">
        <v>928</v>
      </c>
      <c r="J81" s="311"/>
      <c r="K81" s="311" t="s">
        <v>2222</v>
      </c>
      <c r="L81" s="311"/>
      <c r="M81" s="311"/>
      <c r="N81" s="311"/>
      <c r="O81" s="311"/>
      <c r="P81" s="311"/>
      <c r="Q81" s="311"/>
      <c r="R81" s="311"/>
      <c r="S81" s="311"/>
      <c r="T81" s="311"/>
      <c r="U81" s="426"/>
    </row>
    <row r="82" spans="1:21">
      <c r="A82" s="311"/>
      <c r="B82" s="311"/>
      <c r="C82" s="311"/>
      <c r="D82" s="311"/>
      <c r="E82" s="311" t="s">
        <v>26</v>
      </c>
      <c r="F82" s="311" t="s">
        <v>877</v>
      </c>
      <c r="G82" s="311">
        <v>35.4</v>
      </c>
      <c r="H82" s="311">
        <v>29.6</v>
      </c>
      <c r="I82" s="311" t="s">
        <v>928</v>
      </c>
      <c r="J82" s="311"/>
      <c r="K82" s="311" t="s">
        <v>2222</v>
      </c>
      <c r="L82" s="311"/>
      <c r="M82" s="311"/>
      <c r="N82" s="311"/>
      <c r="O82" s="311"/>
      <c r="P82" s="311"/>
      <c r="Q82" s="311"/>
      <c r="R82" s="311"/>
      <c r="S82" s="311"/>
      <c r="T82" s="311"/>
      <c r="U82" s="426"/>
    </row>
    <row r="83" spans="1:21">
      <c r="A83" s="311"/>
      <c r="B83" s="311"/>
      <c r="C83" s="311"/>
      <c r="D83" s="311"/>
      <c r="E83" s="311" t="s">
        <v>22</v>
      </c>
      <c r="F83" s="259" t="s">
        <v>1282</v>
      </c>
      <c r="G83" s="267">
        <v>1</v>
      </c>
      <c r="H83" s="311">
        <v>4</v>
      </c>
      <c r="I83" s="311" t="s">
        <v>928</v>
      </c>
      <c r="J83" s="311"/>
      <c r="K83" s="311" t="s">
        <v>2222</v>
      </c>
      <c r="L83" s="311"/>
      <c r="M83" s="311"/>
      <c r="N83" s="311"/>
      <c r="O83" s="311"/>
      <c r="P83" s="311"/>
      <c r="Q83" s="311"/>
      <c r="R83" s="311"/>
      <c r="S83" s="311"/>
      <c r="T83" s="311"/>
      <c r="U83" s="426"/>
    </row>
    <row r="84" spans="1:21">
      <c r="A84" s="311"/>
      <c r="B84" s="311"/>
      <c r="C84" s="311"/>
      <c r="D84" s="311"/>
      <c r="E84" s="311" t="s">
        <v>2016</v>
      </c>
      <c r="F84" s="311" t="s">
        <v>887</v>
      </c>
      <c r="G84" s="311">
        <v>56.7</v>
      </c>
      <c r="H84" s="311">
        <f>100-SUM(H80:H83,H85:H86)</f>
        <v>60.1</v>
      </c>
      <c r="I84" s="311" t="s">
        <v>928</v>
      </c>
      <c r="J84" s="311"/>
      <c r="K84" s="311" t="s">
        <v>2222</v>
      </c>
      <c r="L84" s="311"/>
      <c r="M84" s="311"/>
      <c r="N84" s="311"/>
      <c r="O84" s="311"/>
      <c r="P84" s="311"/>
      <c r="Q84" s="311"/>
      <c r="R84" s="311"/>
      <c r="S84" s="311"/>
      <c r="T84" s="311"/>
      <c r="U84" s="426"/>
    </row>
    <row r="85" spans="1:21">
      <c r="A85" s="311"/>
      <c r="B85" s="311"/>
      <c r="C85" s="311"/>
      <c r="D85" s="311"/>
      <c r="E85" s="311" t="s">
        <v>19</v>
      </c>
      <c r="F85" s="259" t="s">
        <v>876</v>
      </c>
      <c r="G85" s="267">
        <v>1.7</v>
      </c>
      <c r="H85" s="311">
        <v>0</v>
      </c>
      <c r="I85" s="311" t="s">
        <v>928</v>
      </c>
      <c r="J85" s="311"/>
      <c r="K85" s="311" t="s">
        <v>2222</v>
      </c>
      <c r="L85" s="311"/>
      <c r="M85" s="311"/>
      <c r="N85" s="311"/>
      <c r="O85" s="311"/>
      <c r="P85" s="311"/>
      <c r="Q85" s="311"/>
      <c r="R85" s="311"/>
      <c r="S85" s="311"/>
      <c r="T85" s="311"/>
      <c r="U85" s="426"/>
    </row>
    <row r="86" spans="1:21">
      <c r="A86" s="311"/>
      <c r="B86" s="423"/>
      <c r="C86" s="423"/>
      <c r="D86" s="423"/>
      <c r="E86" s="423" t="s">
        <v>30</v>
      </c>
      <c r="F86" s="423" t="s">
        <v>879</v>
      </c>
      <c r="G86" s="423">
        <v>2.5</v>
      </c>
      <c r="H86" s="423">
        <v>6.3</v>
      </c>
      <c r="I86" s="423" t="s">
        <v>928</v>
      </c>
      <c r="J86" s="423"/>
      <c r="K86" s="423" t="s">
        <v>2222</v>
      </c>
      <c r="L86" s="311"/>
      <c r="M86" s="311"/>
      <c r="N86" s="311"/>
      <c r="O86" s="311"/>
      <c r="P86" s="311"/>
      <c r="Q86" s="311"/>
      <c r="R86" s="311"/>
      <c r="S86" s="311"/>
      <c r="T86" s="311"/>
      <c r="U86" s="426"/>
    </row>
    <row r="87" spans="1:21">
      <c r="A87" s="311"/>
      <c r="B87" s="311"/>
      <c r="C87" s="311" t="s">
        <v>2037</v>
      </c>
      <c r="D87" s="311" t="s">
        <v>2046</v>
      </c>
      <c r="E87" s="311" t="s">
        <v>2047</v>
      </c>
      <c r="F87" s="311" t="s">
        <v>2048</v>
      </c>
      <c r="G87" s="311">
        <v>100</v>
      </c>
      <c r="H87" s="311">
        <f>100-H88</f>
        <v>100</v>
      </c>
      <c r="I87" s="311" t="s">
        <v>928</v>
      </c>
      <c r="J87" s="311"/>
      <c r="K87" s="311" t="s">
        <v>2690</v>
      </c>
      <c r="L87" s="311"/>
      <c r="M87" s="311"/>
      <c r="N87" s="311"/>
      <c r="O87" s="311"/>
      <c r="P87" s="311"/>
      <c r="Q87" s="311"/>
      <c r="R87" s="311"/>
      <c r="S87" s="311"/>
      <c r="T87" s="311"/>
      <c r="U87" s="260"/>
    </row>
    <row r="88" spans="1:21">
      <c r="A88" s="311"/>
      <c r="B88" s="311"/>
      <c r="C88" s="311"/>
      <c r="D88" s="311"/>
      <c r="E88" s="311" t="s">
        <v>2049</v>
      </c>
      <c r="F88" s="311" t="s">
        <v>2050</v>
      </c>
      <c r="G88" s="311">
        <v>0</v>
      </c>
      <c r="H88" s="311">
        <v>0</v>
      </c>
      <c r="I88" s="311" t="s">
        <v>928</v>
      </c>
      <c r="J88" s="311"/>
      <c r="K88" s="311" t="s">
        <v>2690</v>
      </c>
      <c r="L88" s="311"/>
      <c r="M88" s="311"/>
      <c r="N88" s="311"/>
      <c r="O88" s="311"/>
      <c r="P88" s="311"/>
      <c r="Q88" s="311"/>
      <c r="R88" s="311"/>
      <c r="S88" s="311"/>
      <c r="T88" s="311"/>
      <c r="U88" s="260"/>
    </row>
    <row r="89" spans="1:21">
      <c r="A89" s="311"/>
      <c r="B89" s="311"/>
      <c r="C89" s="311"/>
      <c r="D89" s="311"/>
      <c r="E89" s="311"/>
      <c r="F89" s="311"/>
      <c r="G89" s="311"/>
      <c r="H89" s="311"/>
      <c r="I89" s="311"/>
      <c r="J89" s="311"/>
      <c r="K89" s="311"/>
      <c r="L89" s="311"/>
      <c r="M89" s="311"/>
      <c r="N89" s="311"/>
      <c r="O89" s="311"/>
      <c r="P89" s="311"/>
      <c r="Q89" s="311"/>
      <c r="R89" s="311"/>
      <c r="S89" s="311"/>
      <c r="T89" s="311"/>
      <c r="U89" s="260"/>
    </row>
    <row r="90" spans="1:21">
      <c r="A90" s="311"/>
      <c r="B90" s="311"/>
      <c r="C90" s="311"/>
      <c r="D90" s="311"/>
      <c r="E90" s="311"/>
      <c r="F90" s="311"/>
      <c r="G90" s="311"/>
      <c r="H90" s="311"/>
      <c r="I90" s="311"/>
      <c r="J90" s="311"/>
      <c r="K90" s="311"/>
      <c r="L90" s="311"/>
      <c r="M90" s="311"/>
      <c r="N90" s="311"/>
      <c r="O90" s="311"/>
      <c r="P90" s="311"/>
      <c r="Q90" s="311"/>
      <c r="R90" s="311"/>
      <c r="S90" s="311"/>
      <c r="T90" s="311"/>
      <c r="U90" s="260"/>
    </row>
    <row r="91" spans="1:21">
      <c r="A91" s="311"/>
      <c r="B91" s="311"/>
      <c r="C91" s="311"/>
      <c r="D91" s="311"/>
      <c r="E91" s="311"/>
      <c r="F91" s="311"/>
      <c r="G91" s="311"/>
      <c r="H91" s="311"/>
      <c r="I91" s="311"/>
      <c r="J91" s="311"/>
      <c r="K91" s="311"/>
      <c r="L91" s="311"/>
      <c r="M91" s="311"/>
      <c r="N91" s="311"/>
      <c r="O91" s="311"/>
      <c r="P91" s="311"/>
      <c r="Q91" s="311"/>
      <c r="R91" s="311"/>
      <c r="S91" s="311"/>
      <c r="T91" s="311"/>
      <c r="U91" s="260"/>
    </row>
    <row r="92" spans="1:21">
      <c r="A92" s="311"/>
      <c r="B92" s="311"/>
      <c r="C92" s="311"/>
      <c r="D92" s="311"/>
      <c r="E92" s="311"/>
      <c r="F92" s="311"/>
      <c r="G92" s="311"/>
      <c r="H92" s="311"/>
      <c r="I92" s="311"/>
      <c r="J92" s="311"/>
      <c r="K92" s="311"/>
      <c r="L92" s="311"/>
      <c r="M92" s="311"/>
      <c r="N92" s="311"/>
      <c r="O92" s="311"/>
      <c r="P92" s="311"/>
      <c r="Q92" s="311"/>
      <c r="R92" s="311"/>
      <c r="S92" s="311"/>
      <c r="T92" s="311"/>
      <c r="U92" s="260"/>
    </row>
    <row r="93" spans="1:21">
      <c r="A93" s="311"/>
      <c r="B93" s="311"/>
      <c r="C93" s="311"/>
      <c r="D93" s="311"/>
      <c r="E93" s="311"/>
      <c r="F93" s="311"/>
      <c r="G93" s="311"/>
      <c r="H93" s="311"/>
      <c r="I93" s="311"/>
      <c r="J93" s="311"/>
      <c r="K93" s="311"/>
      <c r="L93" s="311"/>
      <c r="M93" s="311"/>
      <c r="N93" s="311"/>
      <c r="O93" s="311"/>
      <c r="P93" s="311"/>
      <c r="Q93" s="311"/>
      <c r="R93" s="311"/>
      <c r="S93" s="311"/>
      <c r="T93" s="311"/>
      <c r="U93" s="260"/>
    </row>
    <row r="94" spans="1:21">
      <c r="A94" s="311"/>
      <c r="B94" s="311"/>
      <c r="C94" s="311"/>
      <c r="D94" s="311"/>
      <c r="E94" s="311"/>
      <c r="F94" s="311"/>
      <c r="G94" s="311"/>
      <c r="H94" s="311"/>
      <c r="I94" s="311"/>
      <c r="J94" s="311"/>
      <c r="K94" s="311"/>
      <c r="L94" s="311"/>
      <c r="M94" s="311"/>
      <c r="U94" s="260"/>
    </row>
    <row r="95" spans="1:21">
      <c r="A95" s="311"/>
      <c r="B95" s="311"/>
      <c r="C95" s="311"/>
      <c r="D95" s="311"/>
      <c r="E95" s="311"/>
      <c r="F95" s="311"/>
      <c r="G95" s="311"/>
      <c r="H95" s="311"/>
      <c r="I95" s="311"/>
      <c r="J95" s="311"/>
      <c r="K95" s="311"/>
      <c r="L95" s="311"/>
      <c r="M95" s="311"/>
      <c r="U95" s="260"/>
    </row>
    <row r="96" spans="1:21">
      <c r="A96" s="311"/>
      <c r="B96" s="311"/>
      <c r="C96" s="311"/>
      <c r="D96" s="311"/>
      <c r="E96" s="311"/>
      <c r="F96" s="311"/>
      <c r="G96" s="311"/>
      <c r="H96" s="311"/>
      <c r="I96" s="311"/>
      <c r="J96" s="311"/>
      <c r="K96" s="311"/>
      <c r="L96" s="311"/>
      <c r="M96" s="311"/>
      <c r="U96" s="260"/>
    </row>
  </sheetData>
  <phoneticPr fontId="1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39</vt:i4>
      </vt:variant>
    </vt:vector>
  </HeadingPairs>
  <TitlesOfParts>
    <vt:vector size="39" baseType="lpstr">
      <vt:lpstr>Introductie</vt:lpstr>
      <vt:lpstr>Overzicht - 2030 (vraag)</vt:lpstr>
      <vt:lpstr>Overzicht - 2019 (vraag)</vt:lpstr>
      <vt:lpstr>Overzicht - 2030 (elek. aanbod)</vt:lpstr>
      <vt:lpstr>Overzicht - 2030 (industrie)</vt:lpstr>
      <vt:lpstr>Overzicht - 2019 (industrie)</vt:lpstr>
      <vt:lpstr>Scenario - Gebouwde Omgeving</vt:lpstr>
      <vt:lpstr>Scenario - Mobiliteit</vt:lpstr>
      <vt:lpstr>Scenario - Industrie</vt:lpstr>
      <vt:lpstr>Scenario - Landbouw</vt:lpstr>
      <vt:lpstr>Scenario - Elektriciteit</vt:lpstr>
      <vt:lpstr>Scenario - Warmte</vt:lpstr>
      <vt:lpstr>Scenario - Waterstof</vt:lpstr>
      <vt:lpstr>Scenario - Emissies</vt:lpstr>
      <vt:lpstr>Scenario - Flexibiliteit</vt:lpstr>
      <vt:lpstr>EB 2019 KEV</vt:lpstr>
      <vt:lpstr>EB 2030 KEV</vt:lpstr>
      <vt:lpstr>Tabel_1_Demografie</vt:lpstr>
      <vt:lpstr>Tabel_6_Conversiefactoren</vt:lpstr>
      <vt:lpstr>Tabel_7b_Prijzen_VV</vt:lpstr>
      <vt:lpstr>Tabel_15b_Hernieuwbaar_VV</vt:lpstr>
      <vt:lpstr>Tabel_19b_ElektrBalans_VV</vt:lpstr>
      <vt:lpstr>Tabel_8b_BKGSectorAR5_VV</vt:lpstr>
      <vt:lpstr>Tabel_11b_CO2Sector_VV</vt:lpstr>
      <vt:lpstr>Tabel_12b_OBKGSector_VV</vt:lpstr>
      <vt:lpstr>Tabel_29b_GO_BKG_VV</vt:lpstr>
      <vt:lpstr>Tabel_30b_GOWoningen_Energie_VV</vt:lpstr>
      <vt:lpstr>Tabel_31b_GODiensten_Energie_VV</vt:lpstr>
      <vt:lpstr>Tabel_32_GO_Factoren</vt:lpstr>
      <vt:lpstr>Tabel_33b_Mob_BKG_VV</vt:lpstr>
      <vt:lpstr>Tabel_34b_Mob_Energie_VV</vt:lpstr>
      <vt:lpstr>Tabel_35b_Mob_Factoren_VV</vt:lpstr>
      <vt:lpstr>Tabel_38b_Landbouw_Factoren_VV</vt:lpstr>
      <vt:lpstr>Fig_5_9_033g_kev22_02_nl</vt:lpstr>
      <vt:lpstr>Fig_4_4_025g_kev22_01_nl</vt:lpstr>
      <vt:lpstr>queries</vt:lpstr>
      <vt:lpstr>scenario_outcomes</vt:lpstr>
      <vt:lpstr>Datadump ETM 2019</vt:lpstr>
      <vt:lpstr>Datadump ETM 2030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Michiel den Haan</dc:creator>
  <cp:lastModifiedBy>Microsoft Office User</cp:lastModifiedBy>
  <dcterms:created xsi:type="dcterms:W3CDTF">2020-11-17T13:33:00Z</dcterms:created>
  <dcterms:modified xsi:type="dcterms:W3CDTF">2023-05-26T14:56:43Z</dcterms:modified>
</cp:coreProperties>
</file>